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esktop\новые меню 2024-25 г\меню ЗИМА-ВЕСНА 25 г\"/>
    </mc:Choice>
  </mc:AlternateContent>
  <xr:revisionPtr revIDLastSave="0" documentId="13_ncr:1_{F45D34B1-3C94-43BC-915B-DAE88251BFDE}" xr6:coauthVersionLast="45" xr6:coauthVersionMax="45" xr10:uidLastSave="{00000000-0000-0000-0000-000000000000}"/>
  <bookViews>
    <workbookView xWindow="-120" yWindow="-120" windowWidth="29040" windowHeight="15840" tabRatio="544" activeTab="1" xr2:uid="{00000000-000D-0000-FFFF-FFFF00000000}"/>
  </bookViews>
  <sheets>
    <sheet name="таблица хим. состава" sheetId="29" r:id="rId1"/>
    <sheet name="7-11л. МЕНЮ " sheetId="14" r:id="rId2"/>
    <sheet name="7-11л. РАСКЛАДКА" sheetId="7" r:id="rId3"/>
    <sheet name="7-11л. ВЕДОМОСТЬ завтрак" sheetId="9" r:id="rId4"/>
    <sheet name="7-11л. ВЕДОМОСТЬ  обед" sheetId="24" r:id="rId5"/>
    <sheet name="7-11л. ВЕДОМОСТЬ завтрак обед" sheetId="25" r:id="rId6"/>
    <sheet name="7-11л. ВЕДОМОСТЬ обед  полдник" sheetId="27" r:id="rId7"/>
    <sheet name="7-11л. ВЕДОМОСТЬ  полдник" sheetId="26" r:id="rId8"/>
    <sheet name="7-11л. ВЕДОМОСТЬ единая" sheetId="28" r:id="rId9"/>
    <sheet name="компановка" sheetId="22" r:id="rId10"/>
  </sheets>
  <calcPr calcId="191029" iterateDelta="1E-4"/>
</workbook>
</file>

<file path=xl/calcChain.xml><?xml version="1.0" encoding="utf-8"?>
<calcChain xmlns="http://schemas.openxmlformats.org/spreadsheetml/2006/main">
  <c r="U42" i="22" l="1"/>
  <c r="T42" i="22"/>
  <c r="H137" i="22"/>
  <c r="G137" i="22"/>
  <c r="F137" i="22"/>
  <c r="Q190" i="29" l="1"/>
  <c r="Q525" i="29" l="1"/>
  <c r="H525" i="29"/>
  <c r="G525" i="29"/>
  <c r="F525" i="29"/>
  <c r="E525" i="29"/>
  <c r="D525" i="29"/>
  <c r="C525" i="29"/>
  <c r="B525" i="29"/>
  <c r="R485" i="7" l="1"/>
  <c r="S485" i="7"/>
  <c r="AG495" i="7"/>
  <c r="AF495" i="7"/>
  <c r="S481" i="7"/>
  <c r="R481" i="7"/>
  <c r="I631" i="29" l="1"/>
  <c r="I623" i="29"/>
  <c r="F641" i="29"/>
  <c r="G641" i="29"/>
  <c r="H641" i="29"/>
  <c r="E641" i="29"/>
  <c r="F637" i="29"/>
  <c r="G637" i="29"/>
  <c r="H637" i="29"/>
  <c r="E637" i="29"/>
  <c r="F633" i="29"/>
  <c r="G633" i="29"/>
  <c r="H633" i="29"/>
  <c r="E633" i="29"/>
  <c r="F629" i="29"/>
  <c r="G629" i="29"/>
  <c r="H629" i="29"/>
  <c r="E629" i="29"/>
  <c r="F625" i="29"/>
  <c r="G625" i="29"/>
  <c r="H625" i="29"/>
  <c r="E625" i="29"/>
  <c r="F621" i="29"/>
  <c r="G621" i="29"/>
  <c r="H621" i="29"/>
  <c r="E621" i="29"/>
  <c r="D573" i="14" l="1"/>
  <c r="E429" i="14"/>
  <c r="E421" i="14"/>
  <c r="F409" i="14"/>
  <c r="H373" i="14"/>
  <c r="D373" i="14"/>
  <c r="D363" i="14"/>
  <c r="D351" i="14"/>
  <c r="F351" i="14"/>
  <c r="F363" i="14"/>
  <c r="F315" i="14"/>
  <c r="E308" i="14"/>
  <c r="F296" i="14"/>
  <c r="D205" i="14"/>
  <c r="F205" i="14"/>
  <c r="D197" i="14"/>
  <c r="F197" i="14"/>
  <c r="F185" i="14"/>
  <c r="F148" i="14"/>
  <c r="F141" i="14"/>
  <c r="D129" i="14"/>
  <c r="F129" i="14"/>
  <c r="F92" i="14"/>
  <c r="F84" i="14"/>
  <c r="F104" i="14" s="1"/>
  <c r="F75" i="14"/>
  <c r="S537" i="7"/>
  <c r="U484" i="7"/>
  <c r="U430" i="7"/>
  <c r="U377" i="7"/>
  <c r="S377" i="7"/>
  <c r="Q321" i="7"/>
  <c r="U265" i="7"/>
  <c r="S265" i="7"/>
  <c r="Q265" i="7"/>
  <c r="U208" i="7"/>
  <c r="U152" i="7"/>
  <c r="Q152" i="7"/>
  <c r="U93" i="7"/>
  <c r="S35" i="7"/>
  <c r="Q35" i="7"/>
  <c r="F96" i="14" l="1"/>
  <c r="F100" i="14"/>
  <c r="Q425" i="29"/>
  <c r="Q426" i="29"/>
  <c r="Q424" i="29"/>
  <c r="Q371" i="29"/>
  <c r="Q370" i="29"/>
  <c r="Q369" i="29"/>
  <c r="Q368" i="29"/>
  <c r="Q367" i="29"/>
  <c r="Q366" i="29"/>
  <c r="U491" i="7" l="1"/>
  <c r="T491" i="7"/>
  <c r="AG300" i="7" l="1"/>
  <c r="AF300" i="7"/>
  <c r="AG484" i="7" l="1"/>
  <c r="AE484" i="7"/>
  <c r="AG531" i="7"/>
  <c r="AF315" i="7"/>
  <c r="AG150" i="7"/>
  <c r="AF87" i="7"/>
  <c r="D325" i="7"/>
  <c r="AF468" i="7" l="1"/>
  <c r="Q477" i="7"/>
  <c r="P477" i="7"/>
  <c r="AE259" i="7" l="1"/>
  <c r="AD259" i="7"/>
  <c r="AE376" i="7"/>
  <c r="AE209" i="7"/>
  <c r="AD209" i="7"/>
  <c r="L453" i="7"/>
  <c r="Q384" i="7"/>
  <c r="Q376" i="7"/>
  <c r="Q378" i="7"/>
  <c r="P376" i="7"/>
  <c r="P34" i="7"/>
  <c r="Q34" i="7"/>
  <c r="Q263" i="7"/>
  <c r="P263" i="7"/>
  <c r="G586" i="14" l="1"/>
  <c r="H475" i="14" l="1"/>
  <c r="D475" i="14"/>
  <c r="E475" i="14"/>
  <c r="F475" i="14"/>
  <c r="G475" i="14"/>
  <c r="F465" i="14" l="1"/>
  <c r="M463" i="29"/>
  <c r="I463" i="29"/>
  <c r="E351" i="14"/>
  <c r="E363" i="14"/>
  <c r="E373" i="14"/>
  <c r="D92" i="14"/>
  <c r="D84" i="14"/>
  <c r="D73" i="14"/>
  <c r="F73" i="14"/>
  <c r="E92" i="14"/>
  <c r="D141" i="14"/>
  <c r="D148" i="14"/>
  <c r="H21" i="22"/>
  <c r="O16" i="22" s="1"/>
  <c r="G21" i="22"/>
  <c r="N16" i="22" s="1"/>
  <c r="F21" i="22"/>
  <c r="D99" i="7"/>
  <c r="S95" i="7"/>
  <c r="R95" i="7"/>
  <c r="D31" i="7"/>
  <c r="I141" i="29"/>
  <c r="Q137" i="29"/>
  <c r="H137" i="29"/>
  <c r="G137" i="29"/>
  <c r="F137" i="29"/>
  <c r="E137" i="29"/>
  <c r="D137" i="29"/>
  <c r="C137" i="29"/>
  <c r="B137" i="29"/>
  <c r="H141" i="14"/>
  <c r="E141" i="14"/>
  <c r="AG462" i="7"/>
  <c r="AG424" i="7"/>
  <c r="AF376" i="7"/>
  <c r="AD266" i="7"/>
  <c r="R331" i="7"/>
  <c r="S331" i="7"/>
  <c r="S33" i="7"/>
  <c r="R33" i="7"/>
  <c r="P33" i="7"/>
  <c r="AE266" i="7" l="1"/>
  <c r="AD484" i="7"/>
  <c r="AD376" i="7"/>
  <c r="Q72" i="7"/>
  <c r="Q244" i="7"/>
  <c r="P319" i="7"/>
  <c r="Q319" i="7"/>
  <c r="D304" i="7"/>
  <c r="Q218" i="7"/>
  <c r="P218" i="7"/>
  <c r="Q266" i="7"/>
  <c r="Q322" i="7"/>
  <c r="Q431" i="7"/>
  <c r="Q485" i="7"/>
  <c r="Q314" i="7"/>
  <c r="Q258" i="7"/>
  <c r="Q145" i="7"/>
  <c r="Q86" i="7"/>
  <c r="Q272" i="7" l="1"/>
  <c r="S263" i="7"/>
  <c r="D415" i="7" l="1"/>
  <c r="D94" i="22"/>
  <c r="L31" i="22" s="1"/>
  <c r="C94" i="22"/>
  <c r="K31" i="22" s="1"/>
  <c r="B94" i="22"/>
  <c r="Q317" i="7"/>
  <c r="P317" i="7"/>
  <c r="J350" i="29"/>
  <c r="Q346" i="29"/>
  <c r="H346" i="29"/>
  <c r="G346" i="29"/>
  <c r="F346" i="29"/>
  <c r="E346" i="29"/>
  <c r="D346" i="29"/>
  <c r="C346" i="29"/>
  <c r="B346" i="29"/>
  <c r="R551" i="7"/>
  <c r="S515" i="7"/>
  <c r="R515" i="7"/>
  <c r="AG526" i="7"/>
  <c r="AF526" i="7"/>
  <c r="S530" i="7"/>
  <c r="R530" i="7"/>
  <c r="S551" i="7"/>
  <c r="C254" i="29" l="1"/>
  <c r="F261" i="14"/>
  <c r="D261" i="14"/>
  <c r="H69" i="14" l="1"/>
  <c r="S91" i="7" l="1"/>
  <c r="S150" i="7"/>
  <c r="S206" i="7"/>
  <c r="S319" i="7"/>
  <c r="S375" i="7"/>
  <c r="S428" i="7"/>
  <c r="S482" i="7"/>
  <c r="S535" i="7" l="1"/>
  <c r="R535" i="7"/>
  <c r="AG468" i="7"/>
  <c r="AG87" i="7"/>
  <c r="AG78" i="7"/>
  <c r="AF78" i="7"/>
  <c r="AE24" i="7"/>
  <c r="AE20" i="7"/>
  <c r="AG29" i="7"/>
  <c r="AF29" i="7"/>
  <c r="AD20" i="7"/>
  <c r="AF531" i="7"/>
  <c r="AF424" i="7"/>
  <c r="AG315" i="7"/>
  <c r="U538" i="7" l="1"/>
  <c r="U516" i="7"/>
  <c r="U535" i="7"/>
  <c r="U544" i="7"/>
  <c r="U536" i="7"/>
  <c r="S536" i="7"/>
  <c r="S544" i="7"/>
  <c r="S547" i="7"/>
  <c r="S538" i="7"/>
  <c r="AG527" i="7"/>
  <c r="AF527" i="7"/>
  <c r="S548" i="7"/>
  <c r="AF525" i="7"/>
  <c r="AG525" i="7"/>
  <c r="R519" i="7"/>
  <c r="S519" i="7"/>
  <c r="S491" i="7"/>
  <c r="S477" i="7" l="1"/>
  <c r="S492" i="7"/>
  <c r="S463" i="7"/>
  <c r="AG474" i="7"/>
  <c r="AG473" i="7"/>
  <c r="S483" i="7"/>
  <c r="U431" i="7"/>
  <c r="U423" i="7"/>
  <c r="U428" i="7"/>
  <c r="AI420" i="7"/>
  <c r="S437" i="7"/>
  <c r="S442" i="7"/>
  <c r="S431" i="7"/>
  <c r="S429" i="7"/>
  <c r="AF419" i="7"/>
  <c r="AG419" i="7"/>
  <c r="S440" i="7"/>
  <c r="S412" i="7"/>
  <c r="U376" i="7"/>
  <c r="U375" i="7"/>
  <c r="S384" i="7"/>
  <c r="AG376" i="7"/>
  <c r="AG365" i="7"/>
  <c r="AG366" i="7"/>
  <c r="S358" i="7"/>
  <c r="S370" i="7"/>
  <c r="S378" i="7"/>
  <c r="S356" i="7"/>
  <c r="S369" i="7"/>
  <c r="S374" i="7"/>
  <c r="AG374" i="7"/>
  <c r="AI327" i="7" l="1"/>
  <c r="AH327" i="7"/>
  <c r="AG308" i="7"/>
  <c r="S333" i="7"/>
  <c r="S328" i="7"/>
  <c r="S322" i="7"/>
  <c r="R320" i="7"/>
  <c r="S320" i="7"/>
  <c r="AF311" i="7"/>
  <c r="AG311" i="7"/>
  <c r="AF310" i="7"/>
  <c r="AG310" i="7"/>
  <c r="S300" i="7"/>
  <c r="S314" i="7"/>
  <c r="S299" i="7"/>
  <c r="S318" i="7"/>
  <c r="U272" i="7"/>
  <c r="U264" i="7"/>
  <c r="S266" i="7"/>
  <c r="AG271" i="7"/>
  <c r="S272" i="7"/>
  <c r="D268" i="7"/>
  <c r="S258" i="7"/>
  <c r="S262" i="7"/>
  <c r="S264" i="7"/>
  <c r="AF271" i="7"/>
  <c r="AG255" i="7"/>
  <c r="S275" i="7"/>
  <c r="R263" i="7"/>
  <c r="AF255" i="7"/>
  <c r="U206" i="7"/>
  <c r="U215" i="7"/>
  <c r="U190" i="7"/>
  <c r="S186" i="7"/>
  <c r="S185" i="7"/>
  <c r="S201" i="7"/>
  <c r="S215" i="7"/>
  <c r="S210" i="7"/>
  <c r="S207" i="7"/>
  <c r="U150" i="7"/>
  <c r="S153" i="7"/>
  <c r="S159" i="7"/>
  <c r="S145" i="7"/>
  <c r="S134" i="7"/>
  <c r="S151" i="7"/>
  <c r="AF141" i="7"/>
  <c r="AG141" i="7"/>
  <c r="S131" i="7"/>
  <c r="S162" i="7"/>
  <c r="S100" i="7"/>
  <c r="S105" i="7"/>
  <c r="S94" i="7"/>
  <c r="S92" i="7"/>
  <c r="AG85" i="7"/>
  <c r="AG82" i="7"/>
  <c r="S103" i="7"/>
  <c r="S72" i="7"/>
  <c r="AF82" i="7"/>
  <c r="AF83" i="7"/>
  <c r="AG83" i="7"/>
  <c r="R91" i="7"/>
  <c r="R92" i="7"/>
  <c r="U42" i="7"/>
  <c r="U33" i="7"/>
  <c r="U28" i="7"/>
  <c r="S42" i="7"/>
  <c r="S28" i="7"/>
  <c r="S36" i="7"/>
  <c r="R151" i="7"/>
  <c r="R150" i="7"/>
  <c r="AG181" i="7"/>
  <c r="AG124" i="7"/>
  <c r="S34" i="7"/>
  <c r="S376" i="7"/>
  <c r="R428" i="7"/>
  <c r="R429" i="7"/>
  <c r="R536" i="7"/>
  <c r="S490" i="7"/>
  <c r="M38" i="24" s="1"/>
  <c r="D488" i="7"/>
  <c r="S32" i="7"/>
  <c r="R482" i="7"/>
  <c r="R463" i="7"/>
  <c r="S441" i="7"/>
  <c r="AG405" i="7"/>
  <c r="AF405" i="7"/>
  <c r="R437" i="7"/>
  <c r="S421" i="7"/>
  <c r="R421" i="7"/>
  <c r="R440" i="7"/>
  <c r="R441" i="7"/>
  <c r="M20" i="24"/>
  <c r="M23" i="24"/>
  <c r="M24" i="24"/>
  <c r="M26" i="24"/>
  <c r="M28" i="24"/>
  <c r="M34" i="24"/>
  <c r="M36" i="24"/>
  <c r="M37" i="24"/>
  <c r="D379" i="7"/>
  <c r="AF365" i="7"/>
  <c r="S387" i="7"/>
  <c r="R374" i="7"/>
  <c r="AF374" i="7"/>
  <c r="AF366" i="7"/>
  <c r="AG394" i="7" l="1"/>
  <c r="AF394" i="7"/>
  <c r="Q544" i="7" l="1"/>
  <c r="Q535" i="7"/>
  <c r="Q536" i="7"/>
  <c r="P536" i="7"/>
  <c r="Q530" i="7"/>
  <c r="Q515" i="7"/>
  <c r="Q461" i="7"/>
  <c r="Q491" i="7"/>
  <c r="AD473" i="7"/>
  <c r="AE473" i="7"/>
  <c r="Q482" i="7"/>
  <c r="Q496" i="7"/>
  <c r="AE472" i="7"/>
  <c r="Q483" i="7"/>
  <c r="Q462" i="7"/>
  <c r="Q428" i="7"/>
  <c r="Q385" i="7"/>
  <c r="Q328" i="7"/>
  <c r="AD255" i="7"/>
  <c r="AE255" i="7"/>
  <c r="AE254" i="7"/>
  <c r="Q264" i="7"/>
  <c r="Q243" i="7"/>
  <c r="Q209" i="7"/>
  <c r="Q215" i="7"/>
  <c r="Q207" i="7"/>
  <c r="AE195" i="7"/>
  <c r="AD197" i="7"/>
  <c r="AE197" i="7"/>
  <c r="AD195" i="7"/>
  <c r="Q153" i="7"/>
  <c r="Q159" i="7"/>
  <c r="Q150" i="7"/>
  <c r="Q156" i="7"/>
  <c r="Q94" i="7"/>
  <c r="Q90" i="7"/>
  <c r="Q92" i="7"/>
  <c r="Q100" i="7"/>
  <c r="Q91" i="7"/>
  <c r="Q103" i="7"/>
  <c r="Q42" i="7"/>
  <c r="D15" i="7"/>
  <c r="Q516" i="7"/>
  <c r="P516" i="7"/>
  <c r="Q33" i="7"/>
  <c r="P207" i="7"/>
  <c r="P215" i="7"/>
  <c r="D189" i="7"/>
  <c r="AE224" i="7"/>
  <c r="Q190" i="7" l="1"/>
  <c r="Q204" i="7"/>
  <c r="P204" i="7"/>
  <c r="D467" i="7"/>
  <c r="P491" i="7"/>
  <c r="P483" i="7"/>
  <c r="P272" i="7" l="1"/>
  <c r="Q247" i="7"/>
  <c r="Q23" i="7"/>
  <c r="P23" i="7"/>
  <c r="AE102" i="7"/>
  <c r="AE103" i="7" s="1"/>
  <c r="AD102" i="7"/>
  <c r="AD103" i="7" s="1"/>
  <c r="Q96" i="7"/>
  <c r="D206" i="7"/>
  <c r="P209" i="7"/>
  <c r="AE217" i="7"/>
  <c r="AD217" i="7"/>
  <c r="AE214" i="7"/>
  <c r="AD214" i="7"/>
  <c r="AF214" i="7"/>
  <c r="P322" i="7"/>
  <c r="P314" i="7"/>
  <c r="Q324" i="7"/>
  <c r="P324" i="7"/>
  <c r="P90" i="7"/>
  <c r="D81" i="7"/>
  <c r="AE502" i="7"/>
  <c r="AD502" i="7"/>
  <c r="D430" i="7"/>
  <c r="AG445" i="7"/>
  <c r="AF445" i="7"/>
  <c r="R442" i="7"/>
  <c r="O452" i="7"/>
  <c r="AG421" i="7"/>
  <c r="R266" i="7"/>
  <c r="S278" i="7"/>
  <c r="R278" i="7"/>
  <c r="R356" i="7"/>
  <c r="R370" i="7"/>
  <c r="S355" i="7"/>
  <c r="R355" i="7"/>
  <c r="Q149" i="7" l="1"/>
  <c r="P149" i="7"/>
  <c r="P166" i="7"/>
  <c r="Q166" i="7"/>
  <c r="P165" i="7"/>
  <c r="P153" i="7"/>
  <c r="AE126" i="7"/>
  <c r="AD126" i="7"/>
  <c r="Q147" i="7"/>
  <c r="P156" i="7"/>
  <c r="AE97" i="7" l="1"/>
  <c r="AD97" i="7"/>
  <c r="H351" i="14" l="1"/>
  <c r="P145" i="7" l="1"/>
  <c r="Q157" i="7"/>
  <c r="P157" i="7"/>
  <c r="P94" i="7"/>
  <c r="P96" i="7"/>
  <c r="P86" i="7"/>
  <c r="S525" i="7" l="1"/>
  <c r="R544" i="7"/>
  <c r="S549" i="7"/>
  <c r="Q514" i="7"/>
  <c r="U461" i="7"/>
  <c r="U485" i="7"/>
  <c r="M33" i="24"/>
  <c r="M32" i="24"/>
  <c r="AI496" i="7"/>
  <c r="AH496" i="7"/>
  <c r="AE494" i="7"/>
  <c r="M30" i="24"/>
  <c r="M39" i="24"/>
  <c r="R477" i="7"/>
  <c r="M25" i="24"/>
  <c r="AF473" i="7"/>
  <c r="AF474" i="7"/>
  <c r="Q494" i="7"/>
  <c r="AE474" i="7"/>
  <c r="S418" i="7"/>
  <c r="U437" i="7"/>
  <c r="T375" i="7"/>
  <c r="S354" i="7"/>
  <c r="R375" i="7"/>
  <c r="S359" i="7"/>
  <c r="S309" i="7"/>
  <c r="R319" i="7"/>
  <c r="S243" i="7"/>
  <c r="AG254" i="7"/>
  <c r="S247" i="7"/>
  <c r="Q253" i="7"/>
  <c r="Q242" i="7"/>
  <c r="Q275" i="7"/>
  <c r="AD254" i="7"/>
  <c r="U202" i="7" l="1"/>
  <c r="R207" i="7"/>
  <c r="S218" i="7"/>
  <c r="S190" i="7"/>
  <c r="Q186" i="7"/>
  <c r="U147" i="7"/>
  <c r="S129" i="7"/>
  <c r="R134" i="7"/>
  <c r="AE82" i="7"/>
  <c r="AG200" i="7" l="1"/>
  <c r="AF200" i="7"/>
  <c r="R215" i="7"/>
  <c r="R209" i="7"/>
  <c r="S209" i="7"/>
  <c r="AF197" i="7"/>
  <c r="AG197" i="7"/>
  <c r="R100" i="7"/>
  <c r="R105" i="7"/>
  <c r="R94" i="7"/>
  <c r="AG84" i="7"/>
  <c r="AF84" i="7"/>
  <c r="C157" i="22" l="1"/>
  <c r="W38" i="22" s="1"/>
  <c r="B157" i="22"/>
  <c r="B576" i="29" l="1"/>
  <c r="C576" i="29"/>
  <c r="H535" i="29" l="1"/>
  <c r="G535" i="29"/>
  <c r="F535" i="29"/>
  <c r="E535" i="29"/>
  <c r="D535" i="29"/>
  <c r="Q418" i="29" l="1"/>
  <c r="J419" i="29"/>
  <c r="D421" i="14"/>
  <c r="H355" i="29"/>
  <c r="G355" i="29"/>
  <c r="F355" i="29"/>
  <c r="E355" i="29"/>
  <c r="R538" i="7" l="1"/>
  <c r="R549" i="7"/>
  <c r="R376" i="7"/>
  <c r="AG369" i="7"/>
  <c r="AG364" i="7"/>
  <c r="AF369" i="7"/>
  <c r="R378" i="7"/>
  <c r="Q478" i="29" l="1"/>
  <c r="Q479" i="29"/>
  <c r="D169" i="22" l="1"/>
  <c r="X50" i="22" s="1"/>
  <c r="C169" i="22"/>
  <c r="W50" i="22" s="1"/>
  <c r="B169" i="22"/>
  <c r="D168" i="22"/>
  <c r="X49" i="22" s="1"/>
  <c r="C168" i="22"/>
  <c r="W49" i="22" s="1"/>
  <c r="B168" i="22"/>
  <c r="D167" i="22"/>
  <c r="X48" i="22" s="1"/>
  <c r="C167" i="22"/>
  <c r="W48" i="22" s="1"/>
  <c r="B167" i="22"/>
  <c r="D164" i="22"/>
  <c r="X45" i="22" s="1"/>
  <c r="C164" i="22"/>
  <c r="W45" i="22" s="1"/>
  <c r="B164" i="22"/>
  <c r="D163" i="22"/>
  <c r="X44" i="22" s="1"/>
  <c r="C163" i="22"/>
  <c r="W44" i="22" s="1"/>
  <c r="B163" i="22"/>
  <c r="D162" i="22"/>
  <c r="X43" i="22" s="1"/>
  <c r="C162" i="22"/>
  <c r="W43" i="22" s="1"/>
  <c r="B162" i="22"/>
  <c r="D161" i="22"/>
  <c r="X42" i="22" s="1"/>
  <c r="C161" i="22"/>
  <c r="W42" i="22" s="1"/>
  <c r="B161" i="22"/>
  <c r="D160" i="22"/>
  <c r="X41" i="22" s="1"/>
  <c r="C160" i="22"/>
  <c r="W41" i="22" s="1"/>
  <c r="B160" i="22"/>
  <c r="D159" i="22"/>
  <c r="X40" i="22" s="1"/>
  <c r="C159" i="22"/>
  <c r="W40" i="22" s="1"/>
  <c r="B159" i="22"/>
  <c r="D158" i="22"/>
  <c r="X39" i="22" s="1"/>
  <c r="C158" i="22"/>
  <c r="W39" i="22" s="1"/>
  <c r="B158" i="22"/>
  <c r="D156" i="22"/>
  <c r="X37" i="22" s="1"/>
  <c r="C156" i="22"/>
  <c r="W37" i="22" s="1"/>
  <c r="B156" i="22"/>
  <c r="D153" i="22"/>
  <c r="X32" i="22" s="1"/>
  <c r="C153" i="22"/>
  <c r="W32" i="22" s="1"/>
  <c r="B153" i="22"/>
  <c r="D152" i="22"/>
  <c r="X31" i="22" s="1"/>
  <c r="C152" i="22"/>
  <c r="W31" i="22" s="1"/>
  <c r="B152" i="22"/>
  <c r="D151" i="22"/>
  <c r="X30" i="22" s="1"/>
  <c r="C151" i="22"/>
  <c r="W30" i="22" s="1"/>
  <c r="B151" i="22"/>
  <c r="D150" i="22"/>
  <c r="X29" i="22" s="1"/>
  <c r="C150" i="22"/>
  <c r="W29" i="22" s="1"/>
  <c r="B150" i="22"/>
  <c r="D149" i="22"/>
  <c r="X28" i="22" s="1"/>
  <c r="C149" i="22"/>
  <c r="W28" i="22" s="1"/>
  <c r="B149" i="22"/>
  <c r="J591" i="29"/>
  <c r="K584" i="29"/>
  <c r="N571" i="29"/>
  <c r="G573" i="14"/>
  <c r="H146" i="22"/>
  <c r="U51" i="22" s="1"/>
  <c r="G146" i="22"/>
  <c r="T51" i="22" s="1"/>
  <c r="F146" i="22"/>
  <c r="H145" i="22"/>
  <c r="U50" i="22" s="1"/>
  <c r="G145" i="22"/>
  <c r="T50" i="22" s="1"/>
  <c r="F145" i="22"/>
  <c r="H144" i="22"/>
  <c r="U49" i="22" s="1"/>
  <c r="G144" i="22"/>
  <c r="T49" i="22" s="1"/>
  <c r="F144" i="22"/>
  <c r="H143" i="22"/>
  <c r="U48" i="22" s="1"/>
  <c r="G143" i="22"/>
  <c r="T48" i="22" s="1"/>
  <c r="F143" i="22"/>
  <c r="H140" i="22"/>
  <c r="U45" i="22" s="1"/>
  <c r="G140" i="22"/>
  <c r="T45" i="22" s="1"/>
  <c r="F140" i="22"/>
  <c r="H139" i="22"/>
  <c r="U44" i="22" s="1"/>
  <c r="G139" i="22"/>
  <c r="T44" i="22" s="1"/>
  <c r="F139" i="22"/>
  <c r="H138" i="22"/>
  <c r="U43" i="22" s="1"/>
  <c r="G138" i="22"/>
  <c r="T43" i="22" s="1"/>
  <c r="F138" i="22"/>
  <c r="H136" i="22"/>
  <c r="U41" i="22" s="1"/>
  <c r="G136" i="22"/>
  <c r="T41" i="22" s="1"/>
  <c r="F136" i="22"/>
  <c r="H135" i="22"/>
  <c r="U40" i="22" s="1"/>
  <c r="G135" i="22"/>
  <c r="T40" i="22" s="1"/>
  <c r="F135" i="22"/>
  <c r="H134" i="22"/>
  <c r="U39" i="22" s="1"/>
  <c r="G134" i="22"/>
  <c r="T39" i="22" s="1"/>
  <c r="F134" i="22"/>
  <c r="H133" i="22"/>
  <c r="U38" i="22" s="1"/>
  <c r="G133" i="22"/>
  <c r="T38" i="22" s="1"/>
  <c r="F133" i="22"/>
  <c r="H132" i="22"/>
  <c r="U37" i="22" s="1"/>
  <c r="G132" i="22"/>
  <c r="T37" i="22" s="1"/>
  <c r="F132" i="22"/>
  <c r="H129" i="22"/>
  <c r="U32" i="22" s="1"/>
  <c r="G129" i="22"/>
  <c r="T32" i="22" s="1"/>
  <c r="F129" i="22"/>
  <c r="H128" i="22"/>
  <c r="U31" i="22" s="1"/>
  <c r="G128" i="22"/>
  <c r="T31" i="22" s="1"/>
  <c r="F128" i="22"/>
  <c r="H127" i="22"/>
  <c r="U30" i="22" s="1"/>
  <c r="G127" i="22"/>
  <c r="T30" i="22" s="1"/>
  <c r="F127" i="22"/>
  <c r="H126" i="22"/>
  <c r="U29" i="22" s="1"/>
  <c r="G126" i="22"/>
  <c r="T29" i="22" s="1"/>
  <c r="F126" i="22"/>
  <c r="H125" i="22"/>
  <c r="U28" i="22" s="1"/>
  <c r="G125" i="22"/>
  <c r="T28" i="22" s="1"/>
  <c r="F125" i="22"/>
  <c r="J516" i="29"/>
  <c r="D519" i="14"/>
  <c r="H130" i="22" s="1"/>
  <c r="U35" i="22" s="1"/>
  <c r="D144" i="22"/>
  <c r="R51" i="22" s="1"/>
  <c r="C144" i="22"/>
  <c r="Q51" i="22" s="1"/>
  <c r="B144" i="22"/>
  <c r="D143" i="22"/>
  <c r="R50" i="22" s="1"/>
  <c r="C143" i="22"/>
  <c r="Q50" i="22" s="1"/>
  <c r="B143" i="22"/>
  <c r="D142" i="22"/>
  <c r="R49" i="22" s="1"/>
  <c r="C142" i="22"/>
  <c r="Q49" i="22" s="1"/>
  <c r="B142" i="22"/>
  <c r="D141" i="22"/>
  <c r="R48" i="22" s="1"/>
  <c r="C141" i="22"/>
  <c r="Q48" i="22" s="1"/>
  <c r="B141" i="22"/>
  <c r="D138" i="22"/>
  <c r="R42" i="22" s="1"/>
  <c r="C138" i="22"/>
  <c r="Q42" i="22" s="1"/>
  <c r="B138" i="22"/>
  <c r="D137" i="22"/>
  <c r="R41" i="22" s="1"/>
  <c r="C137" i="22"/>
  <c r="Q41" i="22" s="1"/>
  <c r="B137" i="22"/>
  <c r="D136" i="22"/>
  <c r="R40" i="22" s="1"/>
  <c r="C136" i="22"/>
  <c r="Q40" i="22" s="1"/>
  <c r="B136" i="22"/>
  <c r="D135" i="22"/>
  <c r="R39" i="22" s="1"/>
  <c r="C135" i="22"/>
  <c r="Q39" i="22" s="1"/>
  <c r="B135" i="22"/>
  <c r="D134" i="22"/>
  <c r="R38" i="22" s="1"/>
  <c r="C134" i="22"/>
  <c r="Q38" i="22" s="1"/>
  <c r="B134" i="22"/>
  <c r="D133" i="22"/>
  <c r="R37" i="22" s="1"/>
  <c r="C133" i="22"/>
  <c r="Q37" i="22" s="1"/>
  <c r="B133" i="22"/>
  <c r="D130" i="22"/>
  <c r="R33" i="22" s="1"/>
  <c r="C130" i="22"/>
  <c r="Q33" i="22" s="1"/>
  <c r="B130" i="22"/>
  <c r="D129" i="22"/>
  <c r="R32" i="22" s="1"/>
  <c r="C129" i="22"/>
  <c r="Q32" i="22" s="1"/>
  <c r="B129" i="22"/>
  <c r="D128" i="22"/>
  <c r="R31" i="22" s="1"/>
  <c r="C128" i="22"/>
  <c r="Q31" i="22" s="1"/>
  <c r="B128" i="22"/>
  <c r="D127" i="22"/>
  <c r="R30" i="22" s="1"/>
  <c r="C127" i="22"/>
  <c r="Q30" i="22" s="1"/>
  <c r="B127" i="22"/>
  <c r="D126" i="22"/>
  <c r="R29" i="22" s="1"/>
  <c r="C126" i="22"/>
  <c r="Q29" i="22" s="1"/>
  <c r="B126" i="22"/>
  <c r="D125" i="22"/>
  <c r="R28" i="22" s="1"/>
  <c r="C125" i="22"/>
  <c r="Q28" i="22" s="1"/>
  <c r="B125" i="22"/>
  <c r="Q462" i="29"/>
  <c r="O463" i="29"/>
  <c r="J463" i="29"/>
  <c r="K463" i="29"/>
  <c r="L463" i="29"/>
  <c r="N463" i="29"/>
  <c r="P463" i="29"/>
  <c r="H462" i="29"/>
  <c r="G462" i="29"/>
  <c r="F462" i="29"/>
  <c r="E462" i="29"/>
  <c r="D462" i="29"/>
  <c r="C462" i="29"/>
  <c r="B462" i="29"/>
  <c r="B418" i="29"/>
  <c r="C418" i="29"/>
  <c r="D418" i="29"/>
  <c r="E418" i="29"/>
  <c r="F418" i="29"/>
  <c r="G418" i="29"/>
  <c r="H418" i="29"/>
  <c r="E465" i="14"/>
  <c r="D465" i="14"/>
  <c r="D131" i="22" s="1"/>
  <c r="R35" i="22" s="1"/>
  <c r="G465" i="14"/>
  <c r="H465" i="14"/>
  <c r="H114" i="22"/>
  <c r="O51" i="22" s="1"/>
  <c r="G114" i="22"/>
  <c r="N51" i="22" s="1"/>
  <c r="F114" i="22"/>
  <c r="H113" i="22"/>
  <c r="O50" i="22" s="1"/>
  <c r="G113" i="22"/>
  <c r="N50" i="22" s="1"/>
  <c r="F113" i="22"/>
  <c r="H112" i="22"/>
  <c r="O49" i="22" s="1"/>
  <c r="G112" i="22"/>
  <c r="N49" i="22" s="1"/>
  <c r="F112" i="22"/>
  <c r="H111" i="22"/>
  <c r="G111" i="22"/>
  <c r="N48" i="22" s="1"/>
  <c r="F111" i="22"/>
  <c r="H108" i="22"/>
  <c r="O44" i="22" s="1"/>
  <c r="G108" i="22"/>
  <c r="N44" i="22" s="1"/>
  <c r="F108" i="22"/>
  <c r="H107" i="22"/>
  <c r="O43" i="22" s="1"/>
  <c r="G107" i="22"/>
  <c r="N43" i="22" s="1"/>
  <c r="F107" i="22"/>
  <c r="H106" i="22"/>
  <c r="O42" i="22" s="1"/>
  <c r="G106" i="22"/>
  <c r="N42" i="22" s="1"/>
  <c r="F106" i="22"/>
  <c r="H105" i="22"/>
  <c r="O41" i="22" s="1"/>
  <c r="G105" i="22"/>
  <c r="N41" i="22" s="1"/>
  <c r="F105" i="22"/>
  <c r="H104" i="22"/>
  <c r="O40" i="22" s="1"/>
  <c r="G104" i="22"/>
  <c r="N40" i="22" s="1"/>
  <c r="F104" i="22"/>
  <c r="H103" i="22"/>
  <c r="O39" i="22" s="1"/>
  <c r="G103" i="22"/>
  <c r="N39" i="22" s="1"/>
  <c r="F103" i="22"/>
  <c r="H102" i="22"/>
  <c r="O38" i="22" s="1"/>
  <c r="G102" i="22"/>
  <c r="N38" i="22" s="1"/>
  <c r="F102" i="22"/>
  <c r="H101" i="22"/>
  <c r="O37" i="22" s="1"/>
  <c r="G101" i="22"/>
  <c r="N37" i="22" s="1"/>
  <c r="F101" i="22"/>
  <c r="H98" i="22"/>
  <c r="O33" i="22" s="1"/>
  <c r="G98" i="22"/>
  <c r="N33" i="22" s="1"/>
  <c r="F98" i="22"/>
  <c r="H97" i="22"/>
  <c r="O32" i="22" s="1"/>
  <c r="G97" i="22"/>
  <c r="N32" i="22" s="1"/>
  <c r="F97" i="22"/>
  <c r="H96" i="22"/>
  <c r="O31" i="22" s="1"/>
  <c r="G96" i="22"/>
  <c r="N31" i="22" s="1"/>
  <c r="F96" i="22"/>
  <c r="H95" i="22"/>
  <c r="O30" i="22" s="1"/>
  <c r="G95" i="22"/>
  <c r="N30" i="22" s="1"/>
  <c r="F95" i="22"/>
  <c r="H94" i="22"/>
  <c r="O29" i="22" s="1"/>
  <c r="G94" i="22"/>
  <c r="N29" i="22" s="1"/>
  <c r="F94" i="22"/>
  <c r="H93" i="22"/>
  <c r="O28" i="22" s="1"/>
  <c r="G93" i="22"/>
  <c r="N28" i="22" s="1"/>
  <c r="F93" i="22"/>
  <c r="J407" i="29"/>
  <c r="I427" i="29"/>
  <c r="O419" i="29"/>
  <c r="I419" i="29"/>
  <c r="K419" i="29"/>
  <c r="L419" i="29"/>
  <c r="M419" i="29"/>
  <c r="N419" i="29"/>
  <c r="P419" i="29"/>
  <c r="I407" i="29"/>
  <c r="F429" i="14"/>
  <c r="Q411" i="29"/>
  <c r="H109" i="22"/>
  <c r="O46" i="22" s="1"/>
  <c r="F421" i="14"/>
  <c r="G421" i="14"/>
  <c r="H421" i="14"/>
  <c r="G409" i="14"/>
  <c r="B355" i="29" l="1"/>
  <c r="B356" i="29"/>
  <c r="B357" i="29"/>
  <c r="B358" i="29"/>
  <c r="B359" i="29"/>
  <c r="B360" i="29"/>
  <c r="B361" i="29"/>
  <c r="Q355" i="29"/>
  <c r="I350" i="29"/>
  <c r="I362" i="29"/>
  <c r="I372" i="29"/>
  <c r="E367" i="29"/>
  <c r="E368" i="29"/>
  <c r="E369" i="29"/>
  <c r="E370" i="29"/>
  <c r="E371" i="29"/>
  <c r="H367" i="29"/>
  <c r="H368" i="29"/>
  <c r="H369" i="29"/>
  <c r="H370" i="29"/>
  <c r="H371" i="29"/>
  <c r="G367" i="29"/>
  <c r="G368" i="29"/>
  <c r="G369" i="29"/>
  <c r="G370" i="29"/>
  <c r="G371" i="29"/>
  <c r="F367" i="29"/>
  <c r="F368" i="29"/>
  <c r="F369" i="29"/>
  <c r="F370" i="29"/>
  <c r="J372" i="29"/>
  <c r="K372" i="29"/>
  <c r="L372" i="29"/>
  <c r="M372" i="29"/>
  <c r="N372" i="29"/>
  <c r="O372" i="29"/>
  <c r="P372" i="29"/>
  <c r="D368" i="29"/>
  <c r="D369" i="29"/>
  <c r="C368" i="29"/>
  <c r="C369" i="29"/>
  <c r="C370" i="29"/>
  <c r="B368" i="29"/>
  <c r="B369" i="29"/>
  <c r="B370" i="29"/>
  <c r="B371" i="29"/>
  <c r="D355" i="29"/>
  <c r="D356" i="29"/>
  <c r="D357" i="29"/>
  <c r="D358" i="29"/>
  <c r="D359" i="29"/>
  <c r="D360" i="29"/>
  <c r="D361" i="29"/>
  <c r="C355" i="29"/>
  <c r="C356" i="29"/>
  <c r="C357" i="29"/>
  <c r="C358" i="29"/>
  <c r="C359" i="29"/>
  <c r="C360" i="29"/>
  <c r="C361" i="29"/>
  <c r="K26" i="22"/>
  <c r="D115" i="22"/>
  <c r="L53" i="22" s="1"/>
  <c r="C115" i="22"/>
  <c r="K53" i="22" s="1"/>
  <c r="B115" i="22"/>
  <c r="D114" i="22"/>
  <c r="L52" i="22" s="1"/>
  <c r="C114" i="22"/>
  <c r="K52" i="22" s="1"/>
  <c r="B114" i="22"/>
  <c r="D113" i="22"/>
  <c r="L51" i="22" s="1"/>
  <c r="C113" i="22"/>
  <c r="K51" i="22" s="1"/>
  <c r="D112" i="22"/>
  <c r="L50" i="22" s="1"/>
  <c r="C112" i="22"/>
  <c r="K50" i="22" s="1"/>
  <c r="B112" i="22"/>
  <c r="D111" i="22"/>
  <c r="L49" i="22" s="1"/>
  <c r="C111" i="22"/>
  <c r="K49" i="22" s="1"/>
  <c r="B111" i="22"/>
  <c r="D110" i="22"/>
  <c r="L48" i="22" s="1"/>
  <c r="C110" i="22"/>
  <c r="K48" i="22" s="1"/>
  <c r="B110" i="22"/>
  <c r="D107" i="22"/>
  <c r="L44" i="22" s="1"/>
  <c r="C107" i="22"/>
  <c r="K44" i="22" s="1"/>
  <c r="B107" i="22"/>
  <c r="D106" i="22"/>
  <c r="L43" i="22" s="1"/>
  <c r="C106" i="22"/>
  <c r="K43" i="22" s="1"/>
  <c r="B106" i="22"/>
  <c r="D105" i="22"/>
  <c r="L42" i="22" s="1"/>
  <c r="C105" i="22"/>
  <c r="K42" i="22" s="1"/>
  <c r="B105" i="22"/>
  <c r="D104" i="22"/>
  <c r="L41" i="22" s="1"/>
  <c r="C104" i="22"/>
  <c r="K41" i="22" s="1"/>
  <c r="B104" i="22"/>
  <c r="D103" i="22"/>
  <c r="L40" i="22" s="1"/>
  <c r="C103" i="22"/>
  <c r="K40" i="22" s="1"/>
  <c r="B103" i="22"/>
  <c r="D102" i="22"/>
  <c r="L39" i="22" s="1"/>
  <c r="C102" i="22"/>
  <c r="K39" i="22" s="1"/>
  <c r="B102" i="22"/>
  <c r="D101" i="22"/>
  <c r="L38" i="22" s="1"/>
  <c r="C101" i="22"/>
  <c r="K38" i="22" s="1"/>
  <c r="B101" i="22"/>
  <c r="D100" i="22"/>
  <c r="L37" i="22" s="1"/>
  <c r="C100" i="22"/>
  <c r="K37" i="22" s="1"/>
  <c r="B100" i="22"/>
  <c r="D97" i="22"/>
  <c r="L34" i="22" s="1"/>
  <c r="C97" i="22"/>
  <c r="K34" i="22" s="1"/>
  <c r="B97" i="22"/>
  <c r="D96" i="22"/>
  <c r="L33" i="22" s="1"/>
  <c r="C96" i="22"/>
  <c r="K33" i="22" s="1"/>
  <c r="B96" i="22"/>
  <c r="D95" i="22"/>
  <c r="L32" i="22" s="1"/>
  <c r="C95" i="22"/>
  <c r="K32" i="22" s="1"/>
  <c r="B95" i="22"/>
  <c r="D93" i="22"/>
  <c r="L30" i="22" s="1"/>
  <c r="C93" i="22"/>
  <c r="K30" i="22" s="1"/>
  <c r="B93" i="22"/>
  <c r="D92" i="22"/>
  <c r="L29" i="22" s="1"/>
  <c r="C92" i="22"/>
  <c r="K29" i="22" s="1"/>
  <c r="B92" i="22"/>
  <c r="D91" i="22"/>
  <c r="L28" i="22" s="1"/>
  <c r="C91" i="22"/>
  <c r="K28" i="22" s="1"/>
  <c r="B91" i="22"/>
  <c r="D116" i="22"/>
  <c r="D86" i="22"/>
  <c r="X24" i="22" s="1"/>
  <c r="C86" i="22"/>
  <c r="W24" i="22" s="1"/>
  <c r="B86" i="22"/>
  <c r="D85" i="22"/>
  <c r="X23" i="22" s="1"/>
  <c r="C85" i="22"/>
  <c r="W23" i="22" s="1"/>
  <c r="B85" i="22"/>
  <c r="D84" i="22"/>
  <c r="X22" i="22" s="1"/>
  <c r="C84" i="22"/>
  <c r="W22" i="22" s="1"/>
  <c r="B84" i="22"/>
  <c r="D81" i="22"/>
  <c r="X19" i="22" s="1"/>
  <c r="C81" i="22"/>
  <c r="W19" i="22" s="1"/>
  <c r="B81" i="22"/>
  <c r="D80" i="22"/>
  <c r="X18" i="22" s="1"/>
  <c r="C80" i="22"/>
  <c r="W18" i="22" s="1"/>
  <c r="B80" i="22"/>
  <c r="D79" i="22"/>
  <c r="X17" i="22" s="1"/>
  <c r="C79" i="22"/>
  <c r="W17" i="22" s="1"/>
  <c r="B79" i="22"/>
  <c r="D78" i="22"/>
  <c r="X16" i="22" s="1"/>
  <c r="C78" i="22"/>
  <c r="W16" i="22" s="1"/>
  <c r="B78" i="22"/>
  <c r="D77" i="22"/>
  <c r="X15" i="22" s="1"/>
  <c r="C77" i="22"/>
  <c r="W15" i="22" s="1"/>
  <c r="B77" i="22"/>
  <c r="D76" i="22"/>
  <c r="X14" i="22" s="1"/>
  <c r="C76" i="22"/>
  <c r="W14" i="22" s="1"/>
  <c r="B76" i="22"/>
  <c r="D75" i="22"/>
  <c r="X13" i="22" s="1"/>
  <c r="C75" i="22"/>
  <c r="W13" i="22" s="1"/>
  <c r="B75" i="22"/>
  <c r="D74" i="22"/>
  <c r="X12" i="22" s="1"/>
  <c r="C74" i="22"/>
  <c r="W12" i="22" s="1"/>
  <c r="B74" i="22"/>
  <c r="D71" i="22"/>
  <c r="X10" i="22" s="1"/>
  <c r="C71" i="22"/>
  <c r="W10" i="22" s="1"/>
  <c r="B71" i="22"/>
  <c r="D70" i="22"/>
  <c r="X9" i="22" s="1"/>
  <c r="C70" i="22"/>
  <c r="W9" i="22" s="1"/>
  <c r="B70" i="22"/>
  <c r="D69" i="22"/>
  <c r="X8" i="22" s="1"/>
  <c r="C69" i="22"/>
  <c r="W8" i="22" s="1"/>
  <c r="B69" i="22"/>
  <c r="D68" i="22"/>
  <c r="X7" i="22" s="1"/>
  <c r="C68" i="22"/>
  <c r="W7" i="22" s="1"/>
  <c r="B68" i="22"/>
  <c r="D67" i="22"/>
  <c r="X6" i="22" s="1"/>
  <c r="C67" i="22"/>
  <c r="W6" i="22" s="1"/>
  <c r="B67" i="22"/>
  <c r="D66" i="22"/>
  <c r="X5" i="22" s="1"/>
  <c r="C66" i="22"/>
  <c r="W5" i="22" s="1"/>
  <c r="B66" i="22"/>
  <c r="D65" i="22"/>
  <c r="X4" i="22" s="1"/>
  <c r="C65" i="22"/>
  <c r="W4" i="22" s="1"/>
  <c r="B65" i="22"/>
  <c r="P304" i="29"/>
  <c r="M304" i="29"/>
  <c r="I304" i="29"/>
  <c r="D308" i="14"/>
  <c r="D82" i="22" s="1"/>
  <c r="X20" i="22" s="1"/>
  <c r="I292" i="29"/>
  <c r="J292" i="29"/>
  <c r="K292" i="29"/>
  <c r="L292" i="29"/>
  <c r="M292" i="29"/>
  <c r="N292" i="29"/>
  <c r="O292" i="29"/>
  <c r="P292" i="29"/>
  <c r="Q291" i="29"/>
  <c r="H291" i="29"/>
  <c r="G291" i="29"/>
  <c r="F291" i="29"/>
  <c r="E291" i="29"/>
  <c r="D291" i="29"/>
  <c r="C291" i="29"/>
  <c r="B291" i="29"/>
  <c r="G296" i="14"/>
  <c r="D296" i="14"/>
  <c r="D72" i="22" s="1"/>
  <c r="H296" i="14"/>
  <c r="E296" i="14"/>
  <c r="J250" i="29"/>
  <c r="Q249" i="29"/>
  <c r="I250" i="29"/>
  <c r="K250" i="29"/>
  <c r="L250" i="29"/>
  <c r="M250" i="29"/>
  <c r="N250" i="29"/>
  <c r="O250" i="29"/>
  <c r="P250" i="29"/>
  <c r="H249" i="29"/>
  <c r="G249" i="29"/>
  <c r="F249" i="29"/>
  <c r="E249" i="29"/>
  <c r="D249" i="29"/>
  <c r="C249" i="29"/>
  <c r="B249" i="29"/>
  <c r="P237" i="29"/>
  <c r="H55" i="22"/>
  <c r="U24" i="22" s="1"/>
  <c r="G55" i="22"/>
  <c r="T24" i="22" s="1"/>
  <c r="F55" i="22"/>
  <c r="H54" i="22"/>
  <c r="U23" i="22" s="1"/>
  <c r="G54" i="22"/>
  <c r="T23" i="22" s="1"/>
  <c r="F54" i="22"/>
  <c r="H53" i="22"/>
  <c r="U22" i="22" s="1"/>
  <c r="G53" i="22"/>
  <c r="T22" i="22" s="1"/>
  <c r="F53" i="22"/>
  <c r="H50" i="22"/>
  <c r="U20" i="22" s="1"/>
  <c r="G50" i="22"/>
  <c r="T20" i="22" s="1"/>
  <c r="F50" i="22"/>
  <c r="H49" i="22"/>
  <c r="U19" i="22" s="1"/>
  <c r="G49" i="22"/>
  <c r="T19" i="22" s="1"/>
  <c r="F49" i="22"/>
  <c r="H48" i="22"/>
  <c r="U18" i="22" s="1"/>
  <c r="G48" i="22"/>
  <c r="T18" i="22" s="1"/>
  <c r="F48" i="22"/>
  <c r="H47" i="22"/>
  <c r="U17" i="22" s="1"/>
  <c r="G47" i="22"/>
  <c r="T17" i="22" s="1"/>
  <c r="F47" i="22"/>
  <c r="H46" i="22"/>
  <c r="U16" i="22" s="1"/>
  <c r="G46" i="22"/>
  <c r="T16" i="22" s="1"/>
  <c r="F46" i="22"/>
  <c r="H45" i="22"/>
  <c r="U15" i="22" s="1"/>
  <c r="G45" i="22"/>
  <c r="T15" i="22" s="1"/>
  <c r="F45" i="22"/>
  <c r="H44" i="22"/>
  <c r="U14" i="22" s="1"/>
  <c r="G44" i="22"/>
  <c r="T14" i="22" s="1"/>
  <c r="F44" i="22"/>
  <c r="H43" i="22"/>
  <c r="U13" i="22" s="1"/>
  <c r="G43" i="22"/>
  <c r="T13" i="22" s="1"/>
  <c r="F43" i="22"/>
  <c r="H42" i="22"/>
  <c r="U12" i="22" s="1"/>
  <c r="G42" i="22"/>
  <c r="T12" i="22" s="1"/>
  <c r="F42" i="22"/>
  <c r="H39" i="22"/>
  <c r="U9" i="22" s="1"/>
  <c r="G39" i="22"/>
  <c r="T9" i="22" s="1"/>
  <c r="F39" i="22"/>
  <c r="H38" i="22"/>
  <c r="U8" i="22" s="1"/>
  <c r="G38" i="22"/>
  <c r="T8" i="22" s="1"/>
  <c r="F38" i="22"/>
  <c r="H37" i="22"/>
  <c r="U7" i="22" s="1"/>
  <c r="G37" i="22"/>
  <c r="T7" i="22" s="1"/>
  <c r="F37" i="22"/>
  <c r="H36" i="22"/>
  <c r="U6" i="22" s="1"/>
  <c r="G36" i="22"/>
  <c r="T6" i="22" s="1"/>
  <c r="F36" i="22"/>
  <c r="H35" i="22"/>
  <c r="U5" i="22" s="1"/>
  <c r="G35" i="22"/>
  <c r="T5" i="22" s="1"/>
  <c r="F35" i="22"/>
  <c r="H34" i="22"/>
  <c r="U4" i="22" s="1"/>
  <c r="G34" i="22"/>
  <c r="T4" i="22" s="1"/>
  <c r="F34" i="22"/>
  <c r="H261" i="14"/>
  <c r="H56" i="22"/>
  <c r="H253" i="14"/>
  <c r="E253" i="14"/>
  <c r="D253" i="14"/>
  <c r="H51" i="22" s="1"/>
  <c r="F253" i="14"/>
  <c r="G253" i="14"/>
  <c r="D292" i="29" l="1"/>
  <c r="D108" i="22"/>
  <c r="L46" i="22" s="1"/>
  <c r="D304" i="29"/>
  <c r="D55" i="22"/>
  <c r="R25" i="22" s="1"/>
  <c r="C55" i="22"/>
  <c r="Q25" i="22" s="1"/>
  <c r="B55" i="22"/>
  <c r="D54" i="22"/>
  <c r="R24" i="22" s="1"/>
  <c r="C54" i="22"/>
  <c r="Q24" i="22" s="1"/>
  <c r="B54" i="22"/>
  <c r="D53" i="22"/>
  <c r="R23" i="22" s="1"/>
  <c r="C53" i="22"/>
  <c r="Q23" i="22" s="1"/>
  <c r="B53" i="22"/>
  <c r="D52" i="22"/>
  <c r="C52" i="22"/>
  <c r="Q22" i="22" s="1"/>
  <c r="B52" i="22"/>
  <c r="D49" i="22"/>
  <c r="R19" i="22" s="1"/>
  <c r="C49" i="22"/>
  <c r="Q19" i="22" s="1"/>
  <c r="B49" i="22"/>
  <c r="D48" i="22"/>
  <c r="R18" i="22" s="1"/>
  <c r="C48" i="22"/>
  <c r="Q18" i="22" s="1"/>
  <c r="B48" i="22"/>
  <c r="D47" i="22"/>
  <c r="R17" i="22" s="1"/>
  <c r="C47" i="22"/>
  <c r="Q17" i="22" s="1"/>
  <c r="B47" i="22"/>
  <c r="D46" i="22"/>
  <c r="R16" i="22" s="1"/>
  <c r="C46" i="22"/>
  <c r="Q16" i="22" s="1"/>
  <c r="B46" i="22"/>
  <c r="D45" i="22"/>
  <c r="R15" i="22" s="1"/>
  <c r="C45" i="22"/>
  <c r="Q15" i="22" s="1"/>
  <c r="B45" i="22"/>
  <c r="D44" i="22"/>
  <c r="R14" i="22" s="1"/>
  <c r="C44" i="22"/>
  <c r="Q14" i="22" s="1"/>
  <c r="B44" i="22"/>
  <c r="D43" i="22"/>
  <c r="R13" i="22" s="1"/>
  <c r="C43" i="22"/>
  <c r="Q13" i="22" s="1"/>
  <c r="B43" i="22"/>
  <c r="D42" i="22"/>
  <c r="C42" i="22"/>
  <c r="Q12" i="22" s="1"/>
  <c r="B42" i="22"/>
  <c r="D39" i="22"/>
  <c r="R9" i="22" s="1"/>
  <c r="C39" i="22"/>
  <c r="Q9" i="22" s="1"/>
  <c r="B39" i="22"/>
  <c r="D38" i="22"/>
  <c r="R8" i="22" s="1"/>
  <c r="C38" i="22"/>
  <c r="Q8" i="22" s="1"/>
  <c r="B38" i="22"/>
  <c r="D37" i="22"/>
  <c r="R7" i="22" s="1"/>
  <c r="C37" i="22"/>
  <c r="Q7" i="22" s="1"/>
  <c r="B37" i="22"/>
  <c r="D36" i="22"/>
  <c r="R6" i="22" s="1"/>
  <c r="C36" i="22"/>
  <c r="Q6" i="22" s="1"/>
  <c r="B36" i="22"/>
  <c r="D35" i="22"/>
  <c r="R5" i="22" s="1"/>
  <c r="C35" i="22"/>
  <c r="Q5" i="22" s="1"/>
  <c r="B35" i="22"/>
  <c r="D34" i="22"/>
  <c r="R4" i="22" s="1"/>
  <c r="C34" i="22"/>
  <c r="Q4" i="22" s="1"/>
  <c r="B34" i="22"/>
  <c r="K203" i="29"/>
  <c r="K195" i="29"/>
  <c r="K183" i="29"/>
  <c r="Q187" i="29"/>
  <c r="I203" i="29"/>
  <c r="I195" i="29"/>
  <c r="I183" i="29"/>
  <c r="J183" i="29"/>
  <c r="L183" i="29"/>
  <c r="M183" i="29"/>
  <c r="N183" i="29"/>
  <c r="O183" i="29"/>
  <c r="P183" i="29"/>
  <c r="Q182" i="29"/>
  <c r="H182" i="29"/>
  <c r="G182" i="29"/>
  <c r="F182" i="29"/>
  <c r="E182" i="29"/>
  <c r="D182" i="29"/>
  <c r="C182" i="29"/>
  <c r="B182" i="29"/>
  <c r="J203" i="29"/>
  <c r="L203" i="29"/>
  <c r="M203" i="29"/>
  <c r="N203" i="29"/>
  <c r="O203" i="29"/>
  <c r="P203" i="29"/>
  <c r="H197" i="14"/>
  <c r="D185" i="14"/>
  <c r="D40" i="22" s="1"/>
  <c r="R10" i="22" s="1"/>
  <c r="G185" i="14"/>
  <c r="E185" i="14"/>
  <c r="H185" i="14"/>
  <c r="O148" i="29"/>
  <c r="J148" i="29"/>
  <c r="H29" i="22"/>
  <c r="O24" i="22" s="1"/>
  <c r="G29" i="22"/>
  <c r="N24" i="22" s="1"/>
  <c r="F29" i="22"/>
  <c r="H28" i="22"/>
  <c r="O23" i="22" s="1"/>
  <c r="G28" i="22"/>
  <c r="N23" i="22" s="1"/>
  <c r="F28" i="22"/>
  <c r="H27" i="22"/>
  <c r="O22" i="22" s="1"/>
  <c r="G27" i="22"/>
  <c r="N22" i="22" s="1"/>
  <c r="F27" i="22"/>
  <c r="H24" i="22"/>
  <c r="O19" i="22" s="1"/>
  <c r="G24" i="22"/>
  <c r="N19" i="22" s="1"/>
  <c r="F24" i="22"/>
  <c r="H23" i="22"/>
  <c r="O18" i="22" s="1"/>
  <c r="G23" i="22"/>
  <c r="N18" i="22" s="1"/>
  <c r="F23" i="22"/>
  <c r="H22" i="22"/>
  <c r="O17" i="22" s="1"/>
  <c r="G22" i="22"/>
  <c r="N17" i="22" s="1"/>
  <c r="F22" i="22"/>
  <c r="H20" i="22"/>
  <c r="O15" i="22" s="1"/>
  <c r="G20" i="22"/>
  <c r="N15" i="22" s="1"/>
  <c r="F20" i="22"/>
  <c r="H19" i="22"/>
  <c r="O14" i="22" s="1"/>
  <c r="G19" i="22"/>
  <c r="N14" i="22" s="1"/>
  <c r="F19" i="22"/>
  <c r="H18" i="22"/>
  <c r="O13" i="22" s="1"/>
  <c r="G18" i="22"/>
  <c r="N13" i="22" s="1"/>
  <c r="F18" i="22"/>
  <c r="H17" i="22"/>
  <c r="O12" i="22" s="1"/>
  <c r="G17" i="22"/>
  <c r="N12" i="22" s="1"/>
  <c r="F17" i="22"/>
  <c r="H14" i="22"/>
  <c r="O10" i="22" s="1"/>
  <c r="G14" i="22"/>
  <c r="N10" i="22" s="1"/>
  <c r="F14" i="22"/>
  <c r="H13" i="22"/>
  <c r="O9" i="22" s="1"/>
  <c r="G13" i="22"/>
  <c r="N9" i="22" s="1"/>
  <c r="F13" i="22"/>
  <c r="H12" i="22"/>
  <c r="O8" i="22" s="1"/>
  <c r="G12" i="22"/>
  <c r="N8" i="22" s="1"/>
  <c r="F12" i="22"/>
  <c r="H11" i="22"/>
  <c r="O7" i="22" s="1"/>
  <c r="G11" i="22"/>
  <c r="N7" i="22" s="1"/>
  <c r="F11" i="22"/>
  <c r="H10" i="22"/>
  <c r="O6" i="22" s="1"/>
  <c r="G10" i="22"/>
  <c r="N6" i="22" s="1"/>
  <c r="F10" i="22"/>
  <c r="H9" i="22"/>
  <c r="O5" i="22" s="1"/>
  <c r="G9" i="22"/>
  <c r="N5" i="22" s="1"/>
  <c r="F9" i="22"/>
  <c r="H8" i="22"/>
  <c r="O4" i="22" s="1"/>
  <c r="G8" i="22"/>
  <c r="N4" i="22" s="1"/>
  <c r="F8" i="22"/>
  <c r="I129" i="29"/>
  <c r="J129" i="29"/>
  <c r="K129" i="29"/>
  <c r="L129" i="29"/>
  <c r="M129" i="29"/>
  <c r="N129" i="29"/>
  <c r="O129" i="29"/>
  <c r="P129" i="29"/>
  <c r="Q128" i="29"/>
  <c r="H128" i="29"/>
  <c r="G128" i="29"/>
  <c r="F128" i="29"/>
  <c r="E128" i="29"/>
  <c r="D128" i="29"/>
  <c r="C128" i="29"/>
  <c r="B128" i="29"/>
  <c r="E129" i="14"/>
  <c r="G129" i="14"/>
  <c r="H129" i="14"/>
  <c r="H15" i="22"/>
  <c r="K2" i="22"/>
  <c r="N2" i="22"/>
  <c r="Q2" i="22"/>
  <c r="T2" i="22"/>
  <c r="W2" i="22"/>
  <c r="T3" i="22"/>
  <c r="W3" i="22"/>
  <c r="N26" i="22"/>
  <c r="Q26" i="22"/>
  <c r="T26" i="22"/>
  <c r="W26" i="22"/>
  <c r="B16" i="22"/>
  <c r="D26" i="22"/>
  <c r="L23" i="22" s="1"/>
  <c r="C26" i="22"/>
  <c r="K23" i="22" s="1"/>
  <c r="B26" i="22"/>
  <c r="B27" i="22"/>
  <c r="J74" i="29"/>
  <c r="Q90" i="29"/>
  <c r="K93" i="29"/>
  <c r="I93" i="29"/>
  <c r="H90" i="29"/>
  <c r="H91" i="29"/>
  <c r="G90" i="29"/>
  <c r="G91" i="29"/>
  <c r="F90" i="29"/>
  <c r="F91" i="29"/>
  <c r="E90" i="29"/>
  <c r="E91" i="29"/>
  <c r="D90" i="29"/>
  <c r="D91" i="29"/>
  <c r="D92" i="29"/>
  <c r="C91" i="29"/>
  <c r="C92" i="29"/>
  <c r="C90" i="29"/>
  <c r="B90" i="29"/>
  <c r="E84" i="14"/>
  <c r="G84" i="14"/>
  <c r="H84" i="14"/>
  <c r="D333" i="7" l="1"/>
  <c r="U319" i="7"/>
  <c r="T319" i="7"/>
  <c r="D108" i="7"/>
  <c r="T535" i="7"/>
  <c r="U483" i="7" l="1"/>
  <c r="R491" i="7" l="1"/>
  <c r="AF124" i="7"/>
  <c r="R153" i="7"/>
  <c r="AF150" i="7"/>
  <c r="R159" i="7"/>
  <c r="AG138" i="7"/>
  <c r="AF138" i="7"/>
  <c r="R548" i="7"/>
  <c r="R547" i="7"/>
  <c r="AG512" i="7"/>
  <c r="AF512" i="7"/>
  <c r="AG536" i="7"/>
  <c r="AF536" i="7"/>
  <c r="M29" i="24"/>
  <c r="S494" i="7"/>
  <c r="AF484" i="7"/>
  <c r="S496" i="7"/>
  <c r="R496" i="7"/>
  <c r="M31" i="24"/>
  <c r="R483" i="7"/>
  <c r="S466" i="7"/>
  <c r="AG475" i="7"/>
  <c r="AF475" i="7"/>
  <c r="S407" i="7" l="1"/>
  <c r="R412" i="7"/>
  <c r="R384" i="7"/>
  <c r="U323" i="7"/>
  <c r="S298" i="7"/>
  <c r="S279" i="7"/>
  <c r="R279" i="7"/>
  <c r="AG214" i="7"/>
  <c r="AG66" i="7"/>
  <c r="R298" i="7"/>
  <c r="R299" i="7"/>
  <c r="AF308" i="7"/>
  <c r="R333" i="7"/>
  <c r="R328" i="7"/>
  <c r="R322" i="7"/>
  <c r="R300" i="7"/>
  <c r="R314" i="7"/>
  <c r="AG336" i="7"/>
  <c r="AF336" i="7"/>
  <c r="R318" i="7"/>
  <c r="S332" i="7"/>
  <c r="R332" i="7"/>
  <c r="AG307" i="7"/>
  <c r="AF307" i="7"/>
  <c r="AG309" i="7"/>
  <c r="AF309" i="7"/>
  <c r="S303" i="7"/>
  <c r="R303" i="7"/>
  <c r="AG312" i="7"/>
  <c r="AF312" i="7"/>
  <c r="S388" i="7"/>
  <c r="AG390" i="7"/>
  <c r="AG489" i="7"/>
  <c r="AF489" i="7"/>
  <c r="S462" i="7"/>
  <c r="S461" i="7"/>
  <c r="R462" i="7"/>
  <c r="R461" i="7"/>
  <c r="M27" i="24"/>
  <c r="R490" i="7"/>
  <c r="R492" i="7"/>
  <c r="S487" i="7"/>
  <c r="M35" i="24" s="1"/>
  <c r="R487" i="7"/>
  <c r="AF462" i="7"/>
  <c r="AG502" i="7"/>
  <c r="AF502" i="7"/>
  <c r="R494" i="7"/>
  <c r="R466" i="7"/>
  <c r="D542" i="7"/>
  <c r="AF364" i="7"/>
  <c r="D149" i="7" l="1"/>
  <c r="S205" i="7"/>
  <c r="R205" i="7"/>
  <c r="R210" i="7"/>
  <c r="AG239" i="7" l="1"/>
  <c r="AF239" i="7"/>
  <c r="AG277" i="7" l="1"/>
  <c r="AF277" i="7"/>
  <c r="T538" i="7"/>
  <c r="AI543" i="7"/>
  <c r="AH543" i="7"/>
  <c r="U540" i="7"/>
  <c r="T540" i="7"/>
  <c r="U515" i="7"/>
  <c r="T515" i="7"/>
  <c r="U12" i="7"/>
  <c r="T12" i="7"/>
  <c r="U13" i="7"/>
  <c r="T13" i="7"/>
  <c r="T485" i="7"/>
  <c r="T423" i="7"/>
  <c r="U435" i="7"/>
  <c r="T435" i="7"/>
  <c r="D441" i="7"/>
  <c r="R387" i="7"/>
  <c r="R359" i="7" l="1"/>
  <c r="AF390" i="7"/>
  <c r="U547" i="7"/>
  <c r="T547" i="7"/>
  <c r="T536" i="7" l="1"/>
  <c r="AG519" i="7"/>
  <c r="U548" i="7"/>
  <c r="T548" i="7"/>
  <c r="S545" i="7"/>
  <c r="AG550" i="7"/>
  <c r="AF550" i="7"/>
  <c r="U494" i="7" l="1"/>
  <c r="AH484" i="7"/>
  <c r="AI433" i="7"/>
  <c r="AH433" i="7"/>
  <c r="U266" i="7"/>
  <c r="AI271" i="7"/>
  <c r="U145" i="7" l="1"/>
  <c r="U94" i="7" l="1"/>
  <c r="AG99" i="7"/>
  <c r="AG17" i="7"/>
  <c r="S45" i="7"/>
  <c r="AG142" i="7" l="1"/>
  <c r="S382" i="7"/>
  <c r="AG381" i="7"/>
  <c r="R382" i="7"/>
  <c r="R418" i="7"/>
  <c r="R32" i="7" l="1"/>
  <c r="S46" i="7"/>
  <c r="R36" i="7"/>
  <c r="AG21" i="7"/>
  <c r="S47" i="7"/>
  <c r="AG24" i="7"/>
  <c r="AG25" i="7"/>
  <c r="AF21" i="7"/>
  <c r="R47" i="7"/>
  <c r="AG23" i="7"/>
  <c r="AF23" i="7"/>
  <c r="AG26" i="7"/>
  <c r="AF26" i="7"/>
  <c r="AF142" i="7" l="1"/>
  <c r="AE263" i="7" l="1"/>
  <c r="AE360" i="7"/>
  <c r="AD360" i="7"/>
  <c r="D361" i="7"/>
  <c r="Q551" i="7" l="1"/>
  <c r="AE526" i="7"/>
  <c r="Q495" i="7"/>
  <c r="Q355" i="7"/>
  <c r="P266" i="7"/>
  <c r="Q130" i="7"/>
  <c r="Q71" i="7"/>
  <c r="Q70" i="7"/>
  <c r="P100" i="7"/>
  <c r="P91" i="7"/>
  <c r="P92" i="7"/>
  <c r="Q12" i="7"/>
  <c r="Q387" i="7"/>
  <c r="P387" i="7"/>
  <c r="AF381" i="7"/>
  <c r="Q46" i="7"/>
  <c r="P46" i="7"/>
  <c r="Q388" i="7"/>
  <c r="P388" i="7"/>
  <c r="D520" i="7"/>
  <c r="AD526" i="7"/>
  <c r="Q463" i="7"/>
  <c r="Q99" i="7" l="1"/>
  <c r="P99" i="7"/>
  <c r="P72" i="7"/>
  <c r="P264" i="7" l="1"/>
  <c r="AD263" i="7"/>
  <c r="D252" i="7"/>
  <c r="P530" i="7" l="1"/>
  <c r="AE435" i="7" l="1"/>
  <c r="AD435" i="7"/>
  <c r="P253" i="7" l="1"/>
  <c r="AE510" i="7"/>
  <c r="AD510" i="7"/>
  <c r="AE41" i="7"/>
  <c r="AD41" i="7"/>
  <c r="Q365" i="7" l="1"/>
  <c r="AE158" i="7"/>
  <c r="Q165" i="7"/>
  <c r="P544" i="7" l="1"/>
  <c r="U222" i="7"/>
  <c r="T215" i="7"/>
  <c r="T206" i="7"/>
  <c r="AI198" i="7"/>
  <c r="AI197" i="7"/>
  <c r="AH198" i="7"/>
  <c r="AH197" i="7"/>
  <c r="T355" i="7"/>
  <c r="T376" i="7"/>
  <c r="U356" i="7"/>
  <c r="T356" i="7"/>
  <c r="U372" i="7"/>
  <c r="T372" i="7"/>
  <c r="D386" i="7"/>
  <c r="U130" i="7"/>
  <c r="T130" i="7"/>
  <c r="U146" i="7"/>
  <c r="T146" i="7"/>
  <c r="T150" i="7"/>
  <c r="U166" i="7"/>
  <c r="T166" i="7"/>
  <c r="T147" i="7"/>
  <c r="U159" i="7"/>
  <c r="T159" i="7"/>
  <c r="AI126" i="7"/>
  <c r="AH126" i="7"/>
  <c r="T145" i="7"/>
  <c r="AI142" i="7"/>
  <c r="AH142" i="7"/>
  <c r="D157" i="7"/>
  <c r="T407" i="7"/>
  <c r="U407" i="7"/>
  <c r="T431" i="7"/>
  <c r="U434" i="7"/>
  <c r="T434" i="7"/>
  <c r="T428" i="7"/>
  <c r="T437" i="7"/>
  <c r="U444" i="7"/>
  <c r="T444" i="7"/>
  <c r="AH420" i="7"/>
  <c r="AI408" i="7"/>
  <c r="AH408" i="7"/>
  <c r="C508" i="7"/>
  <c r="L509" i="7"/>
  <c r="C400" i="7"/>
  <c r="B402" i="7"/>
  <c r="F402" i="7"/>
  <c r="I402" i="7"/>
  <c r="AI484" i="7" l="1"/>
  <c r="R431" i="7"/>
  <c r="AF421" i="7"/>
  <c r="U186" i="7" l="1"/>
  <c r="T186" i="7"/>
  <c r="T202" i="7"/>
  <c r="U207" i="7"/>
  <c r="T207" i="7"/>
  <c r="T222" i="7"/>
  <c r="T190" i="7"/>
  <c r="U70" i="7"/>
  <c r="T70" i="7"/>
  <c r="AI99" i="7"/>
  <c r="AH99" i="7"/>
  <c r="U101" i="7"/>
  <c r="T101" i="7"/>
  <c r="T94" i="7"/>
  <c r="T92" i="7"/>
  <c r="U92" i="7"/>
  <c r="U100" i="7"/>
  <c r="T100" i="7"/>
  <c r="U107" i="7"/>
  <c r="T107" i="7"/>
  <c r="AI83" i="7"/>
  <c r="AH83" i="7"/>
  <c r="AI71" i="7"/>
  <c r="AH71" i="7"/>
  <c r="U85" i="7"/>
  <c r="T85" i="7"/>
  <c r="D214" i="7"/>
  <c r="C232" i="7"/>
  <c r="P71" i="7"/>
  <c r="P70" i="7"/>
  <c r="AE76" i="7"/>
  <c r="AD76" i="7"/>
  <c r="Q74" i="7"/>
  <c r="P74" i="7"/>
  <c r="P103" i="7"/>
  <c r="AD82" i="7"/>
  <c r="Q85" i="7"/>
  <c r="P85" i="7"/>
  <c r="Q185" i="7"/>
  <c r="P186" i="7"/>
  <c r="P185" i="7"/>
  <c r="Q220" i="7"/>
  <c r="P220" i="7"/>
  <c r="AE198" i="7"/>
  <c r="AD198" i="7"/>
  <c r="P190" i="7"/>
  <c r="AD224" i="7"/>
  <c r="P485" i="7" l="1"/>
  <c r="P462" i="7"/>
  <c r="AD474" i="7"/>
  <c r="P482" i="7"/>
  <c r="P496" i="7"/>
  <c r="P494" i="7"/>
  <c r="AD472" i="7"/>
  <c r="Q432" i="7" l="1"/>
  <c r="P432" i="7"/>
  <c r="P428" i="7" l="1"/>
  <c r="U530" i="7"/>
  <c r="T530" i="7"/>
  <c r="T516" i="7"/>
  <c r="U534" i="7"/>
  <c r="T534" i="7"/>
  <c r="T544" i="7"/>
  <c r="AI526" i="7"/>
  <c r="AH526" i="7"/>
  <c r="AI515" i="7"/>
  <c r="AH515" i="7"/>
  <c r="AI525" i="7"/>
  <c r="AH525" i="7"/>
  <c r="AI552" i="7"/>
  <c r="AH552" i="7"/>
  <c r="T461" i="7"/>
  <c r="T494" i="7"/>
  <c r="U463" i="7"/>
  <c r="T463" i="7"/>
  <c r="U481" i="7"/>
  <c r="T481" i="7"/>
  <c r="T483" i="7"/>
  <c r="U498" i="7"/>
  <c r="T498" i="7"/>
  <c r="U482" i="7"/>
  <c r="T482" i="7"/>
  <c r="U465" i="7"/>
  <c r="T465" i="7"/>
  <c r="U462" i="7"/>
  <c r="T462" i="7"/>
  <c r="AI498" i="7"/>
  <c r="AH498" i="7"/>
  <c r="Q433" i="7"/>
  <c r="U23" i="7"/>
  <c r="T23" i="7"/>
  <c r="T42" i="7"/>
  <c r="U14" i="7"/>
  <c r="T14" i="7"/>
  <c r="T33" i="7"/>
  <c r="T28" i="7"/>
  <c r="U49" i="7"/>
  <c r="T49" i="7"/>
  <c r="AI54" i="7"/>
  <c r="AH54" i="7"/>
  <c r="U507" i="7" l="1"/>
  <c r="D38" i="7"/>
  <c r="D499" i="7"/>
  <c r="AI497" i="7"/>
  <c r="U471" i="7" s="1"/>
  <c r="S75" i="7"/>
  <c r="AD553" i="7" l="1"/>
  <c r="AE553" i="7"/>
  <c r="P515" i="7"/>
  <c r="P551" i="7"/>
  <c r="S528" i="7"/>
  <c r="S276" i="7"/>
  <c r="R275" i="7"/>
  <c r="S246" i="7"/>
  <c r="R246" i="7"/>
  <c r="Q423" i="7"/>
  <c r="P423" i="7"/>
  <c r="Q437" i="7"/>
  <c r="P437" i="7"/>
  <c r="P431" i="7"/>
  <c r="Q408" i="7"/>
  <c r="P408" i="7"/>
  <c r="Q407" i="7"/>
  <c r="I175" i="7" l="1"/>
  <c r="R264" i="7"/>
  <c r="R272" i="7"/>
  <c r="AF254" i="7"/>
  <c r="R247" i="7"/>
  <c r="AG284" i="7"/>
  <c r="AF284" i="7"/>
  <c r="P150" i="7"/>
  <c r="P130" i="7"/>
  <c r="AE164" i="7"/>
  <c r="R258" i="7"/>
  <c r="S269" i="7"/>
  <c r="R269" i="7"/>
  <c r="D133" i="7"/>
  <c r="P42" i="7" l="1"/>
  <c r="AD25" i="7"/>
  <c r="AE18" i="7"/>
  <c r="AD18" i="7"/>
  <c r="AD24" i="7"/>
  <c r="P49" i="7" l="1"/>
  <c r="Q49" i="7"/>
  <c r="G120" i="22" l="1"/>
  <c r="AD539" i="7" l="1"/>
  <c r="AI532" i="7"/>
  <c r="AI506" i="7"/>
  <c r="O505" i="7"/>
  <c r="AM505" i="7" s="1"/>
  <c r="F510" i="7"/>
  <c r="B510" i="7"/>
  <c r="AI485" i="7"/>
  <c r="AH485" i="7"/>
  <c r="AC451" i="7"/>
  <c r="I454" i="7"/>
  <c r="F454" i="7"/>
  <c r="B454" i="7"/>
  <c r="C452" i="7"/>
  <c r="AE431" i="7"/>
  <c r="O398" i="7"/>
  <c r="AC397" i="7" s="1"/>
  <c r="R398" i="7"/>
  <c r="AF397" i="7" s="1"/>
  <c r="O347" i="7"/>
  <c r="O348" i="7"/>
  <c r="AC343" i="7" s="1"/>
  <c r="L346" i="7"/>
  <c r="I347" i="7"/>
  <c r="S348" i="7" s="1"/>
  <c r="AG343" i="7" s="1"/>
  <c r="F347" i="7"/>
  <c r="U347" i="7" s="1"/>
  <c r="B347" i="7"/>
  <c r="P347" i="7" s="1"/>
  <c r="AD345" i="7" s="1"/>
  <c r="C345" i="7"/>
  <c r="AH316" i="7"/>
  <c r="AH323" i="7"/>
  <c r="U291" i="7"/>
  <c r="O292" i="7"/>
  <c r="AC290" i="7" s="1"/>
  <c r="I291" i="7"/>
  <c r="R292" i="7" s="1"/>
  <c r="AF290" i="7" s="1"/>
  <c r="B291" i="7"/>
  <c r="C289" i="7"/>
  <c r="AH267" i="7"/>
  <c r="O236" i="7"/>
  <c r="AC234" i="7" s="1"/>
  <c r="L233" i="7"/>
  <c r="I234" i="7"/>
  <c r="S236" i="7" s="1"/>
  <c r="AG234" i="7" s="1"/>
  <c r="F234" i="7"/>
  <c r="U235" i="7" s="1"/>
  <c r="AI233" i="7" s="1"/>
  <c r="B234" i="7"/>
  <c r="D3" i="7"/>
  <c r="O179" i="7"/>
  <c r="S179" i="7"/>
  <c r="AG177" i="7" s="1"/>
  <c r="F175" i="7"/>
  <c r="U178" i="7" s="1"/>
  <c r="AI176" i="7" s="1"/>
  <c r="B175" i="7"/>
  <c r="P178" i="7" s="1"/>
  <c r="AD176" i="7" s="1"/>
  <c r="C173" i="7"/>
  <c r="O120" i="7"/>
  <c r="L119" i="7"/>
  <c r="I120" i="7"/>
  <c r="S123" i="7" s="1"/>
  <c r="AG121" i="7" s="1"/>
  <c r="F120" i="7"/>
  <c r="B120" i="7"/>
  <c r="P122" i="7" s="1"/>
  <c r="AD120" i="7" s="1"/>
  <c r="C118" i="7"/>
  <c r="O122" i="7"/>
  <c r="AH154" i="7"/>
  <c r="AK161" i="7"/>
  <c r="O63" i="7"/>
  <c r="AC61" i="7" s="1"/>
  <c r="O61" i="7"/>
  <c r="AC62" i="7" s="1"/>
  <c r="I62" i="7"/>
  <c r="S64" i="7" s="1"/>
  <c r="AG62" i="7" s="1"/>
  <c r="F63" i="7"/>
  <c r="U63" i="7" s="1"/>
  <c r="AI61" i="7" s="1"/>
  <c r="B62" i="7"/>
  <c r="P63" i="7" s="1"/>
  <c r="AD61" i="7" s="1"/>
  <c r="L61" i="7"/>
  <c r="C60" i="7"/>
  <c r="AH88" i="7"/>
  <c r="AH95" i="7"/>
  <c r="AC4" i="7"/>
  <c r="T6" i="7"/>
  <c r="AF4" i="7" s="1"/>
  <c r="U5" i="7"/>
  <c r="AI3" i="7" s="1"/>
  <c r="P5" i="7"/>
  <c r="AD3" i="7" s="1"/>
  <c r="C702" i="14"/>
  <c r="C698" i="14"/>
  <c r="C694" i="14"/>
  <c r="C690" i="14"/>
  <c r="C686" i="14"/>
  <c r="C667" i="29"/>
  <c r="C663" i="29"/>
  <c r="C659" i="29"/>
  <c r="C655" i="29"/>
  <c r="C651" i="29"/>
  <c r="C647" i="29"/>
  <c r="C642" i="29"/>
  <c r="C638" i="29"/>
  <c r="C634" i="29"/>
  <c r="C630" i="29"/>
  <c r="C626" i="29"/>
  <c r="B701" i="29"/>
  <c r="B697" i="29"/>
  <c r="B693" i="29"/>
  <c r="B689" i="29"/>
  <c r="B685" i="29"/>
  <c r="B681" i="29"/>
  <c r="B666" i="29"/>
  <c r="B662" i="29"/>
  <c r="B658" i="29"/>
  <c r="B654" i="29"/>
  <c r="B650" i="29"/>
  <c r="B646" i="29"/>
  <c r="B641" i="29"/>
  <c r="B637" i="29"/>
  <c r="B633" i="29"/>
  <c r="B629" i="29"/>
  <c r="B625" i="29"/>
  <c r="C702" i="29"/>
  <c r="C698" i="29"/>
  <c r="C694" i="29"/>
  <c r="C690" i="29"/>
  <c r="C686" i="29"/>
  <c r="C677" i="29"/>
  <c r="B676" i="29"/>
  <c r="F679" i="29"/>
  <c r="G679" i="29"/>
  <c r="H679" i="29"/>
  <c r="I679" i="29"/>
  <c r="J679" i="29"/>
  <c r="K679" i="29"/>
  <c r="L679" i="29"/>
  <c r="M679" i="29"/>
  <c r="N679" i="29"/>
  <c r="O679" i="29"/>
  <c r="P679" i="29"/>
  <c r="E679" i="29"/>
  <c r="I675" i="29"/>
  <c r="B675" i="29"/>
  <c r="C674" i="29"/>
  <c r="B673" i="29"/>
  <c r="C672" i="29"/>
  <c r="D671" i="29"/>
  <c r="J615" i="29"/>
  <c r="B615" i="29"/>
  <c r="C614" i="29"/>
  <c r="B613" i="29"/>
  <c r="C612" i="29"/>
  <c r="D611" i="29"/>
  <c r="J560" i="29"/>
  <c r="B560" i="29"/>
  <c r="C559" i="29"/>
  <c r="B558" i="29"/>
  <c r="C557" i="29"/>
  <c r="D556" i="29"/>
  <c r="J505" i="29"/>
  <c r="B505" i="29"/>
  <c r="C504" i="29"/>
  <c r="B503" i="29"/>
  <c r="C502" i="29"/>
  <c r="D501" i="29"/>
  <c r="J450" i="29"/>
  <c r="B450" i="29"/>
  <c r="C449" i="29"/>
  <c r="B448" i="29"/>
  <c r="C447" i="29"/>
  <c r="D446" i="29"/>
  <c r="J395" i="29"/>
  <c r="B395" i="29"/>
  <c r="C394" i="29"/>
  <c r="B393" i="29"/>
  <c r="C392" i="29"/>
  <c r="D391" i="29"/>
  <c r="J337" i="29"/>
  <c r="B337" i="29"/>
  <c r="C336" i="29"/>
  <c r="B335" i="29"/>
  <c r="C334" i="29"/>
  <c r="D333" i="29"/>
  <c r="J279" i="29"/>
  <c r="B279" i="29"/>
  <c r="C278" i="29"/>
  <c r="B277" i="29"/>
  <c r="C276" i="29"/>
  <c r="D275" i="29"/>
  <c r="J225" i="29"/>
  <c r="B225" i="29"/>
  <c r="C224" i="29"/>
  <c r="B223" i="29"/>
  <c r="C222" i="29"/>
  <c r="D221" i="29"/>
  <c r="J171" i="29"/>
  <c r="B171" i="29"/>
  <c r="C170" i="29"/>
  <c r="B169" i="29"/>
  <c r="C168" i="29"/>
  <c r="D167" i="29"/>
  <c r="J116" i="29"/>
  <c r="B116" i="29"/>
  <c r="C115" i="29"/>
  <c r="B114" i="29"/>
  <c r="C113" i="29"/>
  <c r="D112" i="29"/>
  <c r="B701" i="14"/>
  <c r="B697" i="14"/>
  <c r="B693" i="14"/>
  <c r="B689" i="14"/>
  <c r="B685" i="14"/>
  <c r="B681" i="14"/>
  <c r="D697" i="14"/>
  <c r="D689" i="14"/>
  <c r="C701" i="14"/>
  <c r="C697" i="14"/>
  <c r="C693" i="14"/>
  <c r="C689" i="14"/>
  <c r="C685" i="14"/>
  <c r="C681" i="14"/>
  <c r="D667" i="14"/>
  <c r="D663" i="14"/>
  <c r="D659" i="14"/>
  <c r="D655" i="14"/>
  <c r="D651" i="14"/>
  <c r="D647" i="14"/>
  <c r="D701" i="14"/>
  <c r="D693" i="14"/>
  <c r="D685" i="14"/>
  <c r="D681" i="14"/>
  <c r="D679" i="14"/>
  <c r="C680" i="14"/>
  <c r="C679" i="14"/>
  <c r="C677" i="14"/>
  <c r="B676" i="14"/>
  <c r="C669" i="14"/>
  <c r="C667" i="14"/>
  <c r="C665" i="14"/>
  <c r="C663" i="14"/>
  <c r="C661" i="14"/>
  <c r="C659" i="14"/>
  <c r="C657" i="14"/>
  <c r="C655" i="14"/>
  <c r="C653" i="14"/>
  <c r="C651" i="14"/>
  <c r="C649" i="14"/>
  <c r="C647" i="14"/>
  <c r="B667" i="14"/>
  <c r="B663" i="14"/>
  <c r="B659" i="14"/>
  <c r="B655" i="14"/>
  <c r="B651" i="14"/>
  <c r="B647" i="14"/>
  <c r="C648" i="14"/>
  <c r="C644" i="14"/>
  <c r="C668" i="14" s="1"/>
  <c r="C640" i="14"/>
  <c r="C664" i="14" s="1"/>
  <c r="C636" i="14"/>
  <c r="C660" i="14" s="1"/>
  <c r="C632" i="14"/>
  <c r="C656" i="14" s="1"/>
  <c r="C628" i="14"/>
  <c r="C652" i="14" s="1"/>
  <c r="B643" i="14"/>
  <c r="B639" i="14"/>
  <c r="B635" i="14"/>
  <c r="B631" i="14"/>
  <c r="B627" i="14"/>
  <c r="F679" i="14"/>
  <c r="F353" i="14" s="1"/>
  <c r="G679" i="14"/>
  <c r="H679" i="14"/>
  <c r="E679" i="14"/>
  <c r="B674" i="14"/>
  <c r="C673" i="14"/>
  <c r="B672" i="14"/>
  <c r="D671" i="14"/>
  <c r="B616" i="14"/>
  <c r="C615" i="14"/>
  <c r="B614" i="14"/>
  <c r="D613" i="14"/>
  <c r="B562" i="14"/>
  <c r="C561" i="14"/>
  <c r="B560" i="14"/>
  <c r="D559" i="14"/>
  <c r="B508" i="14"/>
  <c r="C507" i="14"/>
  <c r="B506" i="14"/>
  <c r="D505" i="14"/>
  <c r="B453" i="14"/>
  <c r="C452" i="14"/>
  <c r="B451" i="14"/>
  <c r="D450" i="14"/>
  <c r="B397" i="14"/>
  <c r="C396" i="14"/>
  <c r="B395" i="14"/>
  <c r="D394" i="14"/>
  <c r="B338" i="14"/>
  <c r="C337" i="14"/>
  <c r="B336" i="14"/>
  <c r="D335" i="14"/>
  <c r="B283" i="14"/>
  <c r="C282" i="14"/>
  <c r="B281" i="14"/>
  <c r="D280" i="14"/>
  <c r="B228" i="14"/>
  <c r="C227" i="14"/>
  <c r="B226" i="14"/>
  <c r="D225" i="14"/>
  <c r="B173" i="14"/>
  <c r="C172" i="14"/>
  <c r="B171" i="14"/>
  <c r="D170" i="14"/>
  <c r="B116" i="14"/>
  <c r="C115" i="14"/>
  <c r="B114" i="14"/>
  <c r="D113" i="14"/>
  <c r="R452" i="7" l="1"/>
  <c r="AF451" i="7" s="1"/>
  <c r="U122" i="7"/>
  <c r="AI120" i="7" s="1"/>
  <c r="D401" i="7"/>
  <c r="D509" i="7"/>
  <c r="AK506" i="7"/>
  <c r="D61" i="7"/>
  <c r="D174" i="7"/>
  <c r="D119" i="7"/>
  <c r="D290" i="7"/>
  <c r="D453" i="7"/>
  <c r="D346" i="7"/>
  <c r="Q578" i="29" l="1"/>
  <c r="D275" i="7" l="1"/>
  <c r="D553" i="7"/>
  <c r="I529" i="29"/>
  <c r="J529" i="29"/>
  <c r="K529" i="29"/>
  <c r="L529" i="29"/>
  <c r="M529" i="29"/>
  <c r="N529" i="29"/>
  <c r="O529" i="29"/>
  <c r="P529" i="29"/>
  <c r="E573" i="14"/>
  <c r="D532" i="14" l="1"/>
  <c r="H141" i="22" s="1"/>
  <c r="U46" i="22" s="1"/>
  <c r="E532" i="14"/>
  <c r="F532" i="14"/>
  <c r="G532" i="14"/>
  <c r="H532" i="14"/>
  <c r="H528" i="29"/>
  <c r="G528" i="29"/>
  <c r="F528" i="29"/>
  <c r="E528" i="29"/>
  <c r="D527" i="29"/>
  <c r="D528" i="29"/>
  <c r="C527" i="29"/>
  <c r="C528" i="29"/>
  <c r="B527" i="29"/>
  <c r="B528" i="29"/>
  <c r="Q528" i="29"/>
  <c r="G519" i="14" l="1"/>
  <c r="Q412" i="29"/>
  <c r="Q406" i="29"/>
  <c r="K407" i="29"/>
  <c r="L407" i="29"/>
  <c r="M407" i="29"/>
  <c r="N407" i="29"/>
  <c r="O407" i="29"/>
  <c r="P407" i="29"/>
  <c r="H405" i="29"/>
  <c r="H406" i="29"/>
  <c r="G405" i="29"/>
  <c r="G406" i="29"/>
  <c r="F405" i="29"/>
  <c r="F406" i="29"/>
  <c r="E405" i="29"/>
  <c r="E406" i="29"/>
  <c r="D405" i="29"/>
  <c r="D406" i="29"/>
  <c r="C405" i="29"/>
  <c r="C406" i="29"/>
  <c r="B405" i="29"/>
  <c r="B406" i="29"/>
  <c r="D409" i="14"/>
  <c r="H99" i="22" s="1"/>
  <c r="O35" i="22" s="1"/>
  <c r="E409" i="14"/>
  <c r="H409" i="14"/>
  <c r="N294" i="29" l="1"/>
  <c r="D240" i="14"/>
  <c r="H40" i="22" s="1"/>
  <c r="U10" i="22" s="1"/>
  <c r="E240" i="14"/>
  <c r="F240" i="14"/>
  <c r="G240" i="14"/>
  <c r="H240" i="14"/>
  <c r="I237" i="29"/>
  <c r="J237" i="29"/>
  <c r="K237" i="29"/>
  <c r="L237" i="29"/>
  <c r="M237" i="29"/>
  <c r="N237" i="29"/>
  <c r="O237" i="29"/>
  <c r="J141" i="29"/>
  <c r="K141" i="29"/>
  <c r="L141" i="29"/>
  <c r="M141" i="29"/>
  <c r="N141" i="29"/>
  <c r="O141" i="29"/>
  <c r="P141" i="29"/>
  <c r="Q140" i="29"/>
  <c r="H140" i="29"/>
  <c r="G140" i="29"/>
  <c r="F140" i="29"/>
  <c r="E140" i="29"/>
  <c r="D140" i="29"/>
  <c r="C140" i="29"/>
  <c r="B140" i="29"/>
  <c r="H25" i="22"/>
  <c r="O20" i="22" s="1"/>
  <c r="E141" i="29"/>
  <c r="G141" i="14"/>
  <c r="S516" i="7" l="1"/>
  <c r="P535" i="7" l="1"/>
  <c r="S514" i="7" l="1"/>
  <c r="S408" i="7"/>
  <c r="S242" i="7"/>
  <c r="R201" i="7"/>
  <c r="S130" i="7"/>
  <c r="S70" i="7"/>
  <c r="S12" i="7"/>
  <c r="Q354" i="7" l="1"/>
  <c r="Q299" i="7"/>
  <c r="AF99" i="7" l="1"/>
  <c r="T299" i="7"/>
  <c r="R13" i="7"/>
  <c r="AE377" i="7"/>
  <c r="AE37" i="7"/>
  <c r="R206" i="7" l="1"/>
  <c r="R34" i="7" l="1"/>
  <c r="AF17" i="7"/>
  <c r="R42" i="7"/>
  <c r="AF24" i="7"/>
  <c r="AG190" i="7" l="1"/>
  <c r="AF210" i="7"/>
  <c r="Q13" i="7" l="1"/>
  <c r="P12" i="7"/>
  <c r="AE532" i="7" l="1"/>
  <c r="AG479" i="7" l="1"/>
  <c r="R162" i="7"/>
  <c r="R46" i="7"/>
  <c r="R45" i="7"/>
  <c r="AG30" i="7"/>
  <c r="AF25" i="7"/>
  <c r="S219" i="7" l="1"/>
  <c r="R219" i="7"/>
  <c r="R28" i="7"/>
  <c r="AE552" i="7"/>
  <c r="Q300" i="29" l="1"/>
  <c r="Q299" i="29"/>
  <c r="Q298" i="29"/>
  <c r="Q297" i="29"/>
  <c r="D124" i="29" l="1"/>
  <c r="D125" i="29"/>
  <c r="D123" i="29"/>
  <c r="H577" i="29"/>
  <c r="H578" i="29"/>
  <c r="H579" i="29"/>
  <c r="H580" i="29"/>
  <c r="H581" i="29"/>
  <c r="H582" i="29"/>
  <c r="H583" i="29"/>
  <c r="H575" i="29"/>
  <c r="G577" i="29"/>
  <c r="G578" i="29"/>
  <c r="G579" i="29"/>
  <c r="G580" i="29"/>
  <c r="G581" i="29"/>
  <c r="G582" i="29"/>
  <c r="G583" i="29"/>
  <c r="G575" i="29"/>
  <c r="F577" i="29"/>
  <c r="F578" i="29"/>
  <c r="F579" i="29"/>
  <c r="F580" i="29"/>
  <c r="F581" i="29"/>
  <c r="F582" i="29"/>
  <c r="F583" i="29"/>
  <c r="F575" i="29"/>
  <c r="E577" i="29"/>
  <c r="E578" i="29"/>
  <c r="E579" i="29"/>
  <c r="E580" i="29"/>
  <c r="E581" i="29"/>
  <c r="E582" i="29"/>
  <c r="E583" i="29"/>
  <c r="E575" i="29"/>
  <c r="H366" i="29"/>
  <c r="G366" i="29"/>
  <c r="F371" i="29"/>
  <c r="F366" i="29"/>
  <c r="E366" i="29"/>
  <c r="E372" i="29"/>
  <c r="B590" i="29" l="1"/>
  <c r="Q232" i="29" l="1"/>
  <c r="Q146" i="29" l="1"/>
  <c r="G73" i="14"/>
  <c r="H92" i="14"/>
  <c r="E73" i="14"/>
  <c r="H73" i="14"/>
  <c r="O591" i="29" l="1"/>
  <c r="P584" i="29"/>
  <c r="J584" i="29"/>
  <c r="I584" i="29"/>
  <c r="L584" i="29"/>
  <c r="M584" i="29"/>
  <c r="N584" i="29"/>
  <c r="O584" i="29"/>
  <c r="Q581" i="29"/>
  <c r="D581" i="29"/>
  <c r="C581" i="29"/>
  <c r="B581" i="29"/>
  <c r="Q580" i="29"/>
  <c r="D580" i="29"/>
  <c r="C580" i="29"/>
  <c r="B580" i="29"/>
  <c r="D578" i="29"/>
  <c r="C578" i="29"/>
  <c r="B578" i="29"/>
  <c r="Q577" i="29"/>
  <c r="D577" i="29"/>
  <c r="C577" i="29"/>
  <c r="B577" i="29"/>
  <c r="L571" i="29"/>
  <c r="D569" i="29"/>
  <c r="C569" i="29"/>
  <c r="B569" i="29"/>
  <c r="D568" i="29"/>
  <c r="C568" i="29"/>
  <c r="B568" i="29"/>
  <c r="D567" i="29"/>
  <c r="C567" i="29"/>
  <c r="B567" i="29"/>
  <c r="D566" i="29"/>
  <c r="C566" i="29"/>
  <c r="B566" i="29"/>
  <c r="Q567" i="29"/>
  <c r="H567" i="29"/>
  <c r="G567" i="29"/>
  <c r="F567" i="29"/>
  <c r="E567" i="29"/>
  <c r="Q566" i="29"/>
  <c r="H566" i="29"/>
  <c r="G566" i="29"/>
  <c r="F566" i="29"/>
  <c r="E566" i="29"/>
  <c r="E568" i="29"/>
  <c r="F568" i="29"/>
  <c r="G568" i="29"/>
  <c r="H568" i="29"/>
  <c r="Q568" i="29"/>
  <c r="E569" i="29"/>
  <c r="F569" i="29"/>
  <c r="G569" i="29"/>
  <c r="H569" i="29"/>
  <c r="Q569" i="29"/>
  <c r="K571" i="29"/>
  <c r="I571" i="29"/>
  <c r="J571" i="29"/>
  <c r="M571" i="29"/>
  <c r="O571" i="29"/>
  <c r="P571" i="29"/>
  <c r="D586" i="14"/>
  <c r="D165" i="22" s="1"/>
  <c r="X46" i="22" s="1"/>
  <c r="D154" i="22"/>
  <c r="X35" i="22" s="1"/>
  <c r="E586" i="14"/>
  <c r="E584" i="29" s="1"/>
  <c r="F586" i="14"/>
  <c r="F584" i="29" s="1"/>
  <c r="G584" i="29"/>
  <c r="H586" i="14"/>
  <c r="H584" i="29" s="1"/>
  <c r="F573" i="14"/>
  <c r="H573" i="14"/>
  <c r="C533" i="29"/>
  <c r="C535" i="29"/>
  <c r="C534" i="29"/>
  <c r="I516" i="29"/>
  <c r="D540" i="14"/>
  <c r="H147" i="22" s="1"/>
  <c r="U52" i="22" s="1"/>
  <c r="J473" i="29"/>
  <c r="I473" i="29"/>
  <c r="K473" i="29"/>
  <c r="L473" i="29"/>
  <c r="M473" i="29"/>
  <c r="N473" i="29"/>
  <c r="O473" i="29"/>
  <c r="P473" i="29"/>
  <c r="H483" i="14"/>
  <c r="D483" i="14"/>
  <c r="D145" i="22" s="1"/>
  <c r="R52" i="22" s="1"/>
  <c r="D139" i="22"/>
  <c r="R46" i="22" s="1"/>
  <c r="J427" i="29"/>
  <c r="D424" i="29"/>
  <c r="C424" i="29"/>
  <c r="B424" i="29"/>
  <c r="D423" i="29"/>
  <c r="C423" i="29"/>
  <c r="B423" i="29"/>
  <c r="Q423" i="29"/>
  <c r="H424" i="29"/>
  <c r="G424" i="29"/>
  <c r="F424" i="29"/>
  <c r="E424" i="29"/>
  <c r="Q422" i="29"/>
  <c r="H423" i="29"/>
  <c r="G423" i="29"/>
  <c r="F423" i="29"/>
  <c r="E423" i="29"/>
  <c r="B417" i="29"/>
  <c r="D429" i="14"/>
  <c r="H115" i="22" s="1"/>
  <c r="O52" i="22" s="1"/>
  <c r="D367" i="29"/>
  <c r="D370" i="29"/>
  <c r="D371" i="29"/>
  <c r="C367" i="29"/>
  <c r="C371" i="29"/>
  <c r="B367" i="29"/>
  <c r="D344" i="29"/>
  <c r="D98" i="22"/>
  <c r="L35" i="22" s="1"/>
  <c r="D362" i="29"/>
  <c r="F373" i="14"/>
  <c r="F372" i="29" s="1"/>
  <c r="G373" i="14"/>
  <c r="G372" i="29" s="1"/>
  <c r="H372" i="29"/>
  <c r="Q309" i="29"/>
  <c r="Q310" i="29"/>
  <c r="Q308" i="29"/>
  <c r="L311" i="29"/>
  <c r="I311" i="29"/>
  <c r="H309" i="29"/>
  <c r="H310" i="29"/>
  <c r="G309" i="29"/>
  <c r="G310" i="29"/>
  <c r="F309" i="29"/>
  <c r="F310" i="29"/>
  <c r="D309" i="29"/>
  <c r="D310" i="29"/>
  <c r="E309" i="29"/>
  <c r="E310" i="29"/>
  <c r="C309" i="29"/>
  <c r="C310" i="29"/>
  <c r="C308" i="29"/>
  <c r="B309" i="29"/>
  <c r="B310" i="29"/>
  <c r="B308" i="29"/>
  <c r="K304" i="29"/>
  <c r="H297" i="29"/>
  <c r="H298" i="29"/>
  <c r="H299" i="29"/>
  <c r="H300" i="29"/>
  <c r="H301" i="29"/>
  <c r="H302" i="29"/>
  <c r="H303" i="29"/>
  <c r="G297" i="29"/>
  <c r="G298" i="29"/>
  <c r="G299" i="29"/>
  <c r="G300" i="29"/>
  <c r="G301" i="29"/>
  <c r="G302" i="29"/>
  <c r="G303" i="29"/>
  <c r="F297" i="29"/>
  <c r="F298" i="29"/>
  <c r="F299" i="29"/>
  <c r="F300" i="29"/>
  <c r="F301" i="29"/>
  <c r="F302" i="29"/>
  <c r="F303" i="29"/>
  <c r="E297" i="29"/>
  <c r="E298" i="29"/>
  <c r="E299" i="29"/>
  <c r="E300" i="29"/>
  <c r="E301" i="29"/>
  <c r="E302" i="29"/>
  <c r="E303" i="29"/>
  <c r="E296" i="29"/>
  <c r="H232" i="29"/>
  <c r="G232" i="29"/>
  <c r="F232" i="29"/>
  <c r="E232" i="29"/>
  <c r="Q234" i="29"/>
  <c r="H234" i="29"/>
  <c r="G234" i="29"/>
  <c r="F234" i="29"/>
  <c r="E234" i="29"/>
  <c r="Q233" i="29"/>
  <c r="H233" i="29"/>
  <c r="G233" i="29"/>
  <c r="F233" i="29"/>
  <c r="E233" i="29"/>
  <c r="J304" i="29"/>
  <c r="L304" i="29"/>
  <c r="N304" i="29"/>
  <c r="O304" i="29"/>
  <c r="Q303" i="29"/>
  <c r="D303" i="29"/>
  <c r="C303" i="29"/>
  <c r="B303" i="29"/>
  <c r="D300" i="29"/>
  <c r="C300" i="29"/>
  <c r="B300" i="29"/>
  <c r="D299" i="29"/>
  <c r="C299" i="29"/>
  <c r="B299" i="29"/>
  <c r="D298" i="29"/>
  <c r="C298" i="29"/>
  <c r="B298" i="29"/>
  <c r="D297" i="29"/>
  <c r="C297" i="29"/>
  <c r="B297" i="29"/>
  <c r="Q290" i="29"/>
  <c r="H290" i="29"/>
  <c r="G290" i="29"/>
  <c r="F290" i="29"/>
  <c r="E290" i="29"/>
  <c r="D290" i="29"/>
  <c r="C290" i="29"/>
  <c r="B290" i="29"/>
  <c r="D315" i="14"/>
  <c r="D87" i="22" s="1"/>
  <c r="X25" i="22" s="1"/>
  <c r="G308" i="14"/>
  <c r="F308" i="14"/>
  <c r="H308" i="14"/>
  <c r="M258" i="29"/>
  <c r="D234" i="29"/>
  <c r="D232" i="29"/>
  <c r="B232" i="29"/>
  <c r="B234" i="29"/>
  <c r="C234" i="29"/>
  <c r="D233" i="29"/>
  <c r="C233" i="29"/>
  <c r="B233" i="29"/>
  <c r="E60" i="22"/>
  <c r="G60" i="22"/>
  <c r="E261" i="14"/>
  <c r="Q189" i="29"/>
  <c r="Q188" i="29"/>
  <c r="P195" i="29"/>
  <c r="D50" i="22"/>
  <c r="R20" i="22" s="1"/>
  <c r="D56" i="22"/>
  <c r="Q178" i="29"/>
  <c r="Q177" i="29"/>
  <c r="B147" i="29"/>
  <c r="Q145" i="29"/>
  <c r="H148" i="14"/>
  <c r="H30" i="22"/>
  <c r="D28" i="22"/>
  <c r="L25" i="22" s="1"/>
  <c r="C28" i="22"/>
  <c r="K25" i="22" s="1"/>
  <c r="B28" i="22"/>
  <c r="D27" i="22"/>
  <c r="C27" i="22"/>
  <c r="K24" i="22" s="1"/>
  <c r="D25" i="22"/>
  <c r="L22" i="22" s="1"/>
  <c r="C25" i="22"/>
  <c r="K22" i="22" s="1"/>
  <c r="B25" i="22"/>
  <c r="D22" i="22"/>
  <c r="L18" i="22" s="1"/>
  <c r="C22" i="22"/>
  <c r="K18" i="22" s="1"/>
  <c r="B22" i="22"/>
  <c r="D21" i="22"/>
  <c r="L17" i="22" s="1"/>
  <c r="C21" i="22"/>
  <c r="K17" i="22" s="1"/>
  <c r="B21" i="22"/>
  <c r="D20" i="22"/>
  <c r="L16" i="22" s="1"/>
  <c r="C20" i="22"/>
  <c r="K16" i="22" s="1"/>
  <c r="B20" i="22"/>
  <c r="D19" i="22"/>
  <c r="L15" i="22" s="1"/>
  <c r="C19" i="22"/>
  <c r="K15" i="22" s="1"/>
  <c r="B19" i="22"/>
  <c r="D18" i="22"/>
  <c r="L14" i="22" s="1"/>
  <c r="C18" i="22"/>
  <c r="K14" i="22" s="1"/>
  <c r="B18" i="22"/>
  <c r="D17" i="22"/>
  <c r="L13" i="22" s="1"/>
  <c r="C17" i="22"/>
  <c r="K13" i="22" s="1"/>
  <c r="B17" i="22"/>
  <c r="D16" i="22"/>
  <c r="L12" i="22" s="1"/>
  <c r="C16" i="22"/>
  <c r="K12" i="22" s="1"/>
  <c r="D13" i="22"/>
  <c r="L9" i="22" s="1"/>
  <c r="C13" i="22"/>
  <c r="K9" i="22" s="1"/>
  <c r="B13" i="22"/>
  <c r="D12" i="22"/>
  <c r="L8" i="22" s="1"/>
  <c r="C12" i="22"/>
  <c r="K8" i="22" s="1"/>
  <c r="B12" i="22"/>
  <c r="D11" i="22"/>
  <c r="L7" i="22" s="1"/>
  <c r="C11" i="22"/>
  <c r="K7" i="22" s="1"/>
  <c r="B11" i="22"/>
  <c r="D10" i="22"/>
  <c r="L6" i="22" s="1"/>
  <c r="C10" i="22"/>
  <c r="K6" i="22" s="1"/>
  <c r="B10" i="22"/>
  <c r="D9" i="22"/>
  <c r="L5" i="22" s="1"/>
  <c r="C9" i="22"/>
  <c r="K5" i="22" s="1"/>
  <c r="B9" i="22"/>
  <c r="D8" i="22"/>
  <c r="L4" i="22" s="1"/>
  <c r="C8" i="22"/>
  <c r="K4" i="22" s="1"/>
  <c r="B8" i="22"/>
  <c r="I85" i="29"/>
  <c r="J85" i="29"/>
  <c r="K85" i="29"/>
  <c r="L85" i="29"/>
  <c r="M85" i="29"/>
  <c r="N85" i="29"/>
  <c r="O85" i="29"/>
  <c r="P85" i="29"/>
  <c r="D14" i="22"/>
  <c r="L10" i="22" s="1"/>
  <c r="D23" i="22"/>
  <c r="L20" i="22" s="1"/>
  <c r="D571" i="29" l="1"/>
  <c r="D311" i="29"/>
  <c r="D29" i="22"/>
  <c r="D93" i="29"/>
  <c r="D427" i="29"/>
  <c r="D129" i="29"/>
  <c r="S40" i="7"/>
  <c r="R40" i="7"/>
  <c r="T266" i="7" l="1"/>
  <c r="AI274" i="7"/>
  <c r="AH274" i="7"/>
  <c r="AH271" i="7"/>
  <c r="U244" i="7" l="1"/>
  <c r="T244" i="7"/>
  <c r="T272" i="7" l="1"/>
  <c r="T264" i="7"/>
  <c r="U279" i="7"/>
  <c r="T279" i="7"/>
  <c r="AI147" i="7"/>
  <c r="T323" i="7"/>
  <c r="AI219" i="7"/>
  <c r="U243" i="7" l="1"/>
  <c r="T243" i="7"/>
  <c r="U322" i="7"/>
  <c r="T322" i="7"/>
  <c r="U324" i="7"/>
  <c r="T324" i="7"/>
  <c r="T317" i="7"/>
  <c r="U299" i="7"/>
  <c r="U317" i="7"/>
  <c r="U355" i="7" l="1"/>
  <c r="U371" i="7"/>
  <c r="T371" i="7"/>
  <c r="U384" i="7"/>
  <c r="T384" i="7"/>
  <c r="U391" i="7"/>
  <c r="T391" i="7"/>
  <c r="AI371" i="7"/>
  <c r="U359" i="7"/>
  <c r="T359" i="7"/>
  <c r="AI425" i="7" l="1"/>
  <c r="AI254" i="7"/>
  <c r="AI260" i="7" s="1"/>
  <c r="AH254" i="7"/>
  <c r="U256" i="7"/>
  <c r="T256" i="7"/>
  <c r="AH203" i="7"/>
  <c r="AI539" i="7" l="1"/>
  <c r="AI540" i="7" s="1"/>
  <c r="U522" i="7" s="1"/>
  <c r="N17" i="26" s="1"/>
  <c r="R545" i="7" l="1"/>
  <c r="AF66" i="7" l="1"/>
  <c r="R211" i="7" l="1"/>
  <c r="S211" i="7"/>
  <c r="K35" i="24"/>
  <c r="R388" i="7"/>
  <c r="AG543" i="7" l="1"/>
  <c r="AF543" i="7"/>
  <c r="S81" i="7"/>
  <c r="R81" i="7"/>
  <c r="R525" i="7"/>
  <c r="R514" i="7"/>
  <c r="R408" i="7"/>
  <c r="R407" i="7"/>
  <c r="S13" i="7"/>
  <c r="R262" i="7" l="1"/>
  <c r="S260" i="7"/>
  <c r="R218" i="7"/>
  <c r="AF190" i="7"/>
  <c r="AG196" i="7"/>
  <c r="AF181" i="7"/>
  <c r="R190" i="7"/>
  <c r="R516" i="7"/>
  <c r="R528" i="7"/>
  <c r="AF519" i="7"/>
  <c r="S143" i="7"/>
  <c r="R358" i="7"/>
  <c r="R354" i="7"/>
  <c r="R369" i="7"/>
  <c r="R309" i="7"/>
  <c r="R243" i="7"/>
  <c r="R242" i="7"/>
  <c r="R260" i="7"/>
  <c r="R276" i="7"/>
  <c r="AG532" i="7" l="1"/>
  <c r="S520" i="7" s="1"/>
  <c r="R185" i="7"/>
  <c r="AF196" i="7"/>
  <c r="S222" i="7"/>
  <c r="R222" i="7"/>
  <c r="R186" i="7"/>
  <c r="AG228" i="7"/>
  <c r="AF228" i="7"/>
  <c r="AG224" i="7"/>
  <c r="AF224" i="7"/>
  <c r="AG198" i="7"/>
  <c r="AF198" i="7"/>
  <c r="R12" i="7" l="1"/>
  <c r="S31" i="7"/>
  <c r="R31" i="7"/>
  <c r="S71" i="7"/>
  <c r="R71" i="7"/>
  <c r="R70" i="7"/>
  <c r="R130" i="7"/>
  <c r="R129" i="7"/>
  <c r="R145" i="7"/>
  <c r="R131" i="7"/>
  <c r="R143" i="7"/>
  <c r="AG163" i="7"/>
  <c r="AF163" i="7"/>
  <c r="AF85" i="7"/>
  <c r="R103" i="7"/>
  <c r="R72" i="7"/>
  <c r="AG81" i="7"/>
  <c r="AF81" i="7"/>
  <c r="AG108" i="7"/>
  <c r="AF108" i="7"/>
  <c r="R75" i="7"/>
  <c r="P461" i="7" l="1"/>
  <c r="AD494" i="7"/>
  <c r="P495" i="7"/>
  <c r="P463" i="7"/>
  <c r="AE498" i="7"/>
  <c r="AD498" i="7"/>
  <c r="P407" i="7"/>
  <c r="P433" i="7"/>
  <c r="AE408" i="7"/>
  <c r="AD408" i="7"/>
  <c r="P514" i="7"/>
  <c r="AD552" i="7"/>
  <c r="P355" i="7"/>
  <c r="P354" i="7"/>
  <c r="P385" i="7"/>
  <c r="P365" i="7"/>
  <c r="P378" i="7"/>
  <c r="P384" i="7"/>
  <c r="Q375" i="7"/>
  <c r="P375" i="7"/>
  <c r="Q370" i="7"/>
  <c r="P370" i="7"/>
  <c r="Q359" i="7"/>
  <c r="P359" i="7"/>
  <c r="AE365" i="7"/>
  <c r="AD365" i="7"/>
  <c r="AE366" i="7"/>
  <c r="AD366" i="7"/>
  <c r="Q368" i="7"/>
  <c r="P368" i="7"/>
  <c r="Q298" i="7"/>
  <c r="P299" i="7"/>
  <c r="P298" i="7"/>
  <c r="AE327" i="7"/>
  <c r="AD327" i="7"/>
  <c r="AE303" i="7"/>
  <c r="AD303" i="7"/>
  <c r="P328" i="7"/>
  <c r="P242" i="7"/>
  <c r="P243" i="7"/>
  <c r="P258" i="7"/>
  <c r="Q256" i="7"/>
  <c r="P256" i="7"/>
  <c r="P275" i="7"/>
  <c r="P244" i="7"/>
  <c r="Q276" i="7"/>
  <c r="P276" i="7"/>
  <c r="P247" i="7"/>
  <c r="AD164" i="7" l="1"/>
  <c r="AI558" i="7" l="1"/>
  <c r="AG547" i="7"/>
  <c r="S523" i="7" s="1"/>
  <c r="AI551" i="7"/>
  <c r="AI517" i="7"/>
  <c r="AD504" i="7"/>
  <c r="AE504" i="7"/>
  <c r="AF504" i="7"/>
  <c r="R474" i="7" s="1"/>
  <c r="AG504" i="7"/>
  <c r="AH504" i="7"/>
  <c r="AI504" i="7"/>
  <c r="AF500" i="7"/>
  <c r="AD497" i="7"/>
  <c r="AE497" i="7"/>
  <c r="Q471" i="7" s="1"/>
  <c r="AF497" i="7"/>
  <c r="AG497" i="7"/>
  <c r="S471" i="7" s="1"/>
  <c r="AH497" i="7"/>
  <c r="T471" i="7" s="1"/>
  <c r="AJ498" i="7"/>
  <c r="AO487" i="7"/>
  <c r="AN487" i="7"/>
  <c r="AM487" i="7"/>
  <c r="AL487" i="7"/>
  <c r="AK487" i="7"/>
  <c r="AJ487" i="7"/>
  <c r="AM492" i="7"/>
  <c r="AK492" i="7"/>
  <c r="AD493" i="7"/>
  <c r="AE493" i="7"/>
  <c r="AF493" i="7"/>
  <c r="AG493" i="7"/>
  <c r="AH493" i="7"/>
  <c r="AI493" i="7"/>
  <c r="AI479" i="7"/>
  <c r="AI486" i="7" s="1"/>
  <c r="U469" i="7" s="1"/>
  <c r="M17" i="26" s="1"/>
  <c r="AI464" i="7"/>
  <c r="AD450" i="7"/>
  <c r="AE450" i="7"/>
  <c r="AF450" i="7"/>
  <c r="AG450" i="7"/>
  <c r="AH450" i="7"/>
  <c r="AI450" i="7"/>
  <c r="AF446" i="7"/>
  <c r="AJ444" i="7"/>
  <c r="AD443" i="7"/>
  <c r="AE443" i="7"/>
  <c r="AF443" i="7"/>
  <c r="AG443" i="7"/>
  <c r="AH443" i="7"/>
  <c r="AI443" i="7"/>
  <c r="AI439" i="7"/>
  <c r="AM438" i="7"/>
  <c r="AK438" i="7"/>
  <c r="AI431" i="7"/>
  <c r="AI410" i="7"/>
  <c r="AD396" i="7"/>
  <c r="AE396" i="7"/>
  <c r="AF396" i="7"/>
  <c r="AG396" i="7"/>
  <c r="AH396" i="7"/>
  <c r="AI396" i="7"/>
  <c r="AJ390" i="7"/>
  <c r="AD389" i="7"/>
  <c r="AE389" i="7"/>
  <c r="AF389" i="7"/>
  <c r="AG389" i="7"/>
  <c r="AH389" i="7"/>
  <c r="AI389" i="7"/>
  <c r="AM384" i="7"/>
  <c r="AK384" i="7"/>
  <c r="AH385" i="7"/>
  <c r="AI356" i="7"/>
  <c r="AD342" i="7"/>
  <c r="AE342" i="7"/>
  <c r="AF342" i="7"/>
  <c r="AG342" i="7"/>
  <c r="S311" i="7" s="1"/>
  <c r="AH342" i="7"/>
  <c r="AI342" i="7"/>
  <c r="AF338" i="7"/>
  <c r="AJ336" i="7"/>
  <c r="AD335" i="7"/>
  <c r="AE335" i="7"/>
  <c r="AF335" i="7"/>
  <c r="AG335" i="7"/>
  <c r="AH335" i="7"/>
  <c r="AI335" i="7"/>
  <c r="AM330" i="7"/>
  <c r="AK330" i="7"/>
  <c r="AD331" i="7"/>
  <c r="AE331" i="7"/>
  <c r="AF331" i="7"/>
  <c r="AG331" i="7"/>
  <c r="AH331" i="7"/>
  <c r="AI331" i="7"/>
  <c r="U307" i="7" s="1"/>
  <c r="AI316" i="7"/>
  <c r="AI301" i="7"/>
  <c r="AD286" i="7"/>
  <c r="AE286" i="7"/>
  <c r="AF286" i="7"/>
  <c r="AG286" i="7"/>
  <c r="AH286" i="7"/>
  <c r="AI286" i="7"/>
  <c r="AI282" i="7"/>
  <c r="AJ280" i="7"/>
  <c r="AD279" i="7"/>
  <c r="AE279" i="7"/>
  <c r="AF279" i="7"/>
  <c r="AG279" i="7"/>
  <c r="AH279" i="7"/>
  <c r="AI279" i="7"/>
  <c r="AI275" i="7"/>
  <c r="U251" i="7" s="1"/>
  <c r="AM274" i="7"/>
  <c r="AK274" i="7"/>
  <c r="AI267" i="7"/>
  <c r="AI268" i="7" s="1"/>
  <c r="U250" i="7" s="1"/>
  <c r="I17" i="26" s="1"/>
  <c r="AE260" i="7"/>
  <c r="AI245" i="7"/>
  <c r="AJ224" i="7"/>
  <c r="AD230" i="7"/>
  <c r="AE230" i="7"/>
  <c r="AF230" i="7"/>
  <c r="AG230" i="7"/>
  <c r="AH230" i="7"/>
  <c r="AI230" i="7"/>
  <c r="AE226" i="7"/>
  <c r="AD223" i="7"/>
  <c r="AE223" i="7"/>
  <c r="AF223" i="7"/>
  <c r="AG223" i="7"/>
  <c r="AH223" i="7"/>
  <c r="AI223" i="7"/>
  <c r="AD219" i="7"/>
  <c r="AM217" i="7"/>
  <c r="AM218" i="7"/>
  <c r="AK217" i="7"/>
  <c r="AK218" i="7"/>
  <c r="AI210" i="7"/>
  <c r="AI203" i="7"/>
  <c r="AI211" i="7" s="1"/>
  <c r="U193" i="7" s="1"/>
  <c r="H17" i="26" s="1"/>
  <c r="AI188" i="7"/>
  <c r="AJ167" i="7"/>
  <c r="AD173" i="7"/>
  <c r="AE173" i="7"/>
  <c r="AF173" i="7"/>
  <c r="AG173" i="7"/>
  <c r="AH173" i="7"/>
  <c r="AI173" i="7"/>
  <c r="AH169" i="7"/>
  <c r="AD166" i="7"/>
  <c r="AE166" i="7"/>
  <c r="AF166" i="7"/>
  <c r="AG166" i="7"/>
  <c r="AH166" i="7"/>
  <c r="AI166" i="7"/>
  <c r="AI162" i="7"/>
  <c r="AI154" i="7"/>
  <c r="AI155" i="7" s="1"/>
  <c r="U137" i="7" s="1"/>
  <c r="G17" i="26" s="1"/>
  <c r="AI132" i="7"/>
  <c r="AD114" i="7"/>
  <c r="AE114" i="7"/>
  <c r="AF114" i="7"/>
  <c r="AG114" i="7"/>
  <c r="AH114" i="7"/>
  <c r="AI114" i="7"/>
  <c r="AJ108" i="7"/>
  <c r="AD107" i="7"/>
  <c r="AE107" i="7"/>
  <c r="AF107" i="7"/>
  <c r="AG107" i="7"/>
  <c r="AH107" i="7"/>
  <c r="AI107" i="7"/>
  <c r="AM104" i="7"/>
  <c r="AL104" i="7"/>
  <c r="AK104" i="7"/>
  <c r="AJ104" i="7"/>
  <c r="AM102" i="7"/>
  <c r="AK102" i="7"/>
  <c r="AI95" i="7"/>
  <c r="AI88" i="7"/>
  <c r="AI73" i="7"/>
  <c r="AF56" i="7"/>
  <c r="AG56" i="7"/>
  <c r="AH56" i="7"/>
  <c r="AI56" i="7"/>
  <c r="AE52" i="7"/>
  <c r="AD49" i="7"/>
  <c r="AE49" i="7"/>
  <c r="AF49" i="7"/>
  <c r="AG49" i="7"/>
  <c r="AH49" i="7"/>
  <c r="AI49" i="7"/>
  <c r="AM44" i="7"/>
  <c r="AK44" i="7"/>
  <c r="AF45" i="7"/>
  <c r="AG45" i="7"/>
  <c r="AH45" i="7"/>
  <c r="AI45" i="7"/>
  <c r="AI37" i="7"/>
  <c r="AI30" i="7"/>
  <c r="AG15" i="7"/>
  <c r="AO488" i="7"/>
  <c r="AN488" i="7"/>
  <c r="AM488" i="7"/>
  <c r="AL488" i="7"/>
  <c r="AK488" i="7"/>
  <c r="AJ488" i="7"/>
  <c r="AO434" i="7"/>
  <c r="AN434" i="7"/>
  <c r="AM434" i="7"/>
  <c r="AL434" i="7"/>
  <c r="AK434" i="7"/>
  <c r="AJ434" i="7"/>
  <c r="AO433" i="7"/>
  <c r="AN433" i="7"/>
  <c r="AM433" i="7"/>
  <c r="AL433" i="7"/>
  <c r="AK433" i="7"/>
  <c r="AJ433" i="7"/>
  <c r="AO380" i="7"/>
  <c r="AN380" i="7"/>
  <c r="AM380" i="7"/>
  <c r="AL380" i="7"/>
  <c r="AK380" i="7"/>
  <c r="AJ380" i="7"/>
  <c r="AO379" i="7"/>
  <c r="AN379" i="7"/>
  <c r="AM379" i="7"/>
  <c r="AL379" i="7"/>
  <c r="AK379" i="7"/>
  <c r="AJ379" i="7"/>
  <c r="AO326" i="7"/>
  <c r="AN326" i="7"/>
  <c r="AM326" i="7"/>
  <c r="AL326" i="7"/>
  <c r="AK326" i="7"/>
  <c r="AJ326" i="7"/>
  <c r="AO325" i="7"/>
  <c r="AN325" i="7"/>
  <c r="AM325" i="7"/>
  <c r="AL325" i="7"/>
  <c r="AK325" i="7"/>
  <c r="AJ325" i="7"/>
  <c r="AO270" i="7"/>
  <c r="AN270" i="7"/>
  <c r="AM270" i="7"/>
  <c r="AL270" i="7"/>
  <c r="AK270" i="7"/>
  <c r="AJ270" i="7"/>
  <c r="AO269" i="7"/>
  <c r="AN269" i="7"/>
  <c r="AM269" i="7"/>
  <c r="AL269" i="7"/>
  <c r="AK269" i="7"/>
  <c r="AJ269" i="7"/>
  <c r="AO213" i="7"/>
  <c r="AN213" i="7"/>
  <c r="AM213" i="7"/>
  <c r="AL213" i="7"/>
  <c r="AK213" i="7"/>
  <c r="AJ213" i="7"/>
  <c r="AO212" i="7"/>
  <c r="AN212" i="7"/>
  <c r="AM212" i="7"/>
  <c r="AL212" i="7"/>
  <c r="AK212" i="7"/>
  <c r="AJ212" i="7"/>
  <c r="AO157" i="7"/>
  <c r="AN157" i="7"/>
  <c r="AM157" i="7"/>
  <c r="AL157" i="7"/>
  <c r="AK157" i="7"/>
  <c r="AJ157" i="7"/>
  <c r="AO156" i="7"/>
  <c r="AN156" i="7"/>
  <c r="AM156" i="7"/>
  <c r="AL156" i="7"/>
  <c r="AK156" i="7"/>
  <c r="AJ156" i="7"/>
  <c r="AO98" i="7"/>
  <c r="AN98" i="7"/>
  <c r="AM98" i="7"/>
  <c r="AL98" i="7"/>
  <c r="AK98" i="7"/>
  <c r="AJ98" i="7"/>
  <c r="AO97" i="7"/>
  <c r="AN97" i="7"/>
  <c r="AM97" i="7"/>
  <c r="AL97" i="7"/>
  <c r="AK97" i="7"/>
  <c r="AJ97" i="7"/>
  <c r="AO39" i="7"/>
  <c r="AN39" i="7"/>
  <c r="AI15" i="7"/>
  <c r="AL46" i="7"/>
  <c r="AK46" i="7"/>
  <c r="AJ46" i="7"/>
  <c r="AJ50" i="7"/>
  <c r="AM53" i="7"/>
  <c r="AL53" i="7"/>
  <c r="AK53" i="7"/>
  <c r="AJ53" i="7"/>
  <c r="AM111" i="7"/>
  <c r="AL111" i="7"/>
  <c r="AK111" i="7"/>
  <c r="AJ111" i="7"/>
  <c r="AM170" i="7"/>
  <c r="AL170" i="7"/>
  <c r="AK170" i="7"/>
  <c r="AJ170" i="7"/>
  <c r="AM227" i="7"/>
  <c r="AL227" i="7"/>
  <c r="AK227" i="7"/>
  <c r="AJ227" i="7"/>
  <c r="AM283" i="7"/>
  <c r="AL283" i="7"/>
  <c r="AK283" i="7"/>
  <c r="AJ283" i="7"/>
  <c r="AM339" i="7"/>
  <c r="AL339" i="7"/>
  <c r="AK339" i="7"/>
  <c r="AJ339" i="7"/>
  <c r="AM393" i="7"/>
  <c r="AL393" i="7"/>
  <c r="AK393" i="7"/>
  <c r="AJ393" i="7"/>
  <c r="AM447" i="7"/>
  <c r="AL447" i="7"/>
  <c r="AK447" i="7"/>
  <c r="AJ447" i="7"/>
  <c r="AM501" i="7"/>
  <c r="AL501" i="7"/>
  <c r="AK501" i="7"/>
  <c r="AJ501" i="7"/>
  <c r="AJ552" i="7"/>
  <c r="AI547" i="7"/>
  <c r="AD547" i="7"/>
  <c r="AM546" i="7"/>
  <c r="AK546" i="7"/>
  <c r="AF554" i="7"/>
  <c r="AD551" i="7"/>
  <c r="AE551" i="7"/>
  <c r="AF551" i="7"/>
  <c r="AG551" i="7"/>
  <c r="S524" i="7" s="1"/>
  <c r="AH551" i="7"/>
  <c r="AD558" i="7"/>
  <c r="AE558" i="7"/>
  <c r="AF558" i="7"/>
  <c r="AG558" i="7"/>
  <c r="AH558" i="7"/>
  <c r="AO555" i="7"/>
  <c r="AN555" i="7"/>
  <c r="AM555" i="7"/>
  <c r="AL555" i="7"/>
  <c r="AK555" i="7"/>
  <c r="AJ555" i="7"/>
  <c r="AO548" i="7"/>
  <c r="AN548" i="7"/>
  <c r="AM548" i="7"/>
  <c r="AL548" i="7"/>
  <c r="AK548" i="7"/>
  <c r="AJ548" i="7"/>
  <c r="AO494" i="7"/>
  <c r="AN494" i="7"/>
  <c r="AM494" i="7"/>
  <c r="AL494" i="7"/>
  <c r="AK494" i="7"/>
  <c r="AJ494" i="7"/>
  <c r="AO440" i="7"/>
  <c r="AN440" i="7"/>
  <c r="AM440" i="7"/>
  <c r="AL440" i="7"/>
  <c r="AK440" i="7"/>
  <c r="AJ440" i="7"/>
  <c r="AO386" i="7"/>
  <c r="AN386" i="7"/>
  <c r="AM386" i="7"/>
  <c r="AL386" i="7"/>
  <c r="AK386" i="7"/>
  <c r="AJ386" i="7"/>
  <c r="AO332" i="7"/>
  <c r="AN332" i="7"/>
  <c r="AM332" i="7"/>
  <c r="AL332" i="7"/>
  <c r="AK332" i="7"/>
  <c r="AJ332" i="7"/>
  <c r="AO276" i="7"/>
  <c r="AN276" i="7"/>
  <c r="AM276" i="7"/>
  <c r="AL276" i="7"/>
  <c r="AK276" i="7"/>
  <c r="AJ276" i="7"/>
  <c r="AO220" i="7"/>
  <c r="AN220" i="7"/>
  <c r="AM220" i="7"/>
  <c r="AL220" i="7"/>
  <c r="AK220" i="7"/>
  <c r="AJ220" i="7"/>
  <c r="AM163" i="7"/>
  <c r="AL163" i="7"/>
  <c r="AK163" i="7"/>
  <c r="AJ163" i="7"/>
  <c r="AF154" i="7"/>
  <c r="AH147" i="7"/>
  <c r="AH132" i="7"/>
  <c r="AI38" i="7" l="1"/>
  <c r="U20" i="7" s="1"/>
  <c r="E17" i="26" s="1"/>
  <c r="AI96" i="7"/>
  <c r="U78" i="7" s="1"/>
  <c r="F17" i="26" s="1"/>
  <c r="AI432" i="7"/>
  <c r="U415" i="7" s="1"/>
  <c r="AJ331" i="7"/>
  <c r="L17" i="26" l="1"/>
  <c r="AD158" i="7"/>
  <c r="P159" i="7"/>
  <c r="P147" i="7"/>
  <c r="P13" i="7"/>
  <c r="AE45" i="7"/>
  <c r="AD45" i="7"/>
  <c r="AE25" i="7"/>
  <c r="AE13" i="7"/>
  <c r="AD13" i="7"/>
  <c r="AE54" i="7"/>
  <c r="AE56" i="7" s="1"/>
  <c r="AD54" i="7"/>
  <c r="AD56" i="7" s="1"/>
  <c r="R16" i="24" l="1"/>
  <c r="R15" i="24" s="1"/>
  <c r="R16" i="27"/>
  <c r="R15" i="27" s="1"/>
  <c r="R16" i="25"/>
  <c r="R15" i="25" s="1"/>
  <c r="R16" i="26"/>
  <c r="R15" i="26" s="1"/>
  <c r="R16" i="9"/>
  <c r="R15" i="9" s="1"/>
  <c r="R16" i="28"/>
  <c r="R15" i="28" s="1"/>
  <c r="O5" i="7"/>
  <c r="AC3" i="7" s="1"/>
  <c r="P235" i="7"/>
  <c r="AD233" i="7" s="1"/>
  <c r="P291" i="7"/>
  <c r="AD289" i="7" s="1"/>
  <c r="P400" i="7"/>
  <c r="AD399" i="7" s="1"/>
  <c r="P454" i="7"/>
  <c r="AD453" i="7" s="1"/>
  <c r="O454" i="7"/>
  <c r="O507" i="7"/>
  <c r="P507" i="7"/>
  <c r="AD506" i="7" s="1"/>
  <c r="Q241" i="29" l="1"/>
  <c r="Q242" i="29"/>
  <c r="H242" i="29"/>
  <c r="G242" i="29"/>
  <c r="F242" i="29"/>
  <c r="E242" i="29"/>
  <c r="D242" i="29"/>
  <c r="C242" i="29"/>
  <c r="B242" i="29"/>
  <c r="D593" i="14" l="1"/>
  <c r="D170" i="22" s="1"/>
  <c r="X52" i="22" s="1"/>
  <c r="Q522" i="29"/>
  <c r="H522" i="29"/>
  <c r="G522" i="29"/>
  <c r="F522" i="29"/>
  <c r="E522" i="29"/>
  <c r="D522" i="29"/>
  <c r="C522" i="29"/>
  <c r="B522" i="29"/>
  <c r="D286" i="29" l="1"/>
  <c r="D287" i="29"/>
  <c r="D288" i="29"/>
  <c r="C286" i="29"/>
  <c r="C287" i="29"/>
  <c r="C288" i="29"/>
  <c r="B286" i="29"/>
  <c r="B287" i="29"/>
  <c r="B288" i="29"/>
  <c r="Q287" i="29"/>
  <c r="H287" i="29"/>
  <c r="G287" i="29"/>
  <c r="F287" i="29"/>
  <c r="E287" i="29"/>
  <c r="G261" i="14"/>
  <c r="B188" i="29"/>
  <c r="B189" i="29"/>
  <c r="B190" i="29"/>
  <c r="B191" i="29"/>
  <c r="B192" i="29"/>
  <c r="B193" i="29"/>
  <c r="C188" i="29"/>
  <c r="C189" i="29"/>
  <c r="C190" i="29"/>
  <c r="C191" i="29"/>
  <c r="C192" i="29"/>
  <c r="C193" i="29"/>
  <c r="H181" i="29"/>
  <c r="G181" i="29"/>
  <c r="F181" i="29"/>
  <c r="E183" i="29"/>
  <c r="F183" i="29"/>
  <c r="G183" i="29"/>
  <c r="H183" i="29"/>
  <c r="H133" i="29"/>
  <c r="Q123" i="29"/>
  <c r="Q124" i="29"/>
  <c r="Q125" i="29"/>
  <c r="H123" i="29"/>
  <c r="G123" i="29"/>
  <c r="F123" i="29"/>
  <c r="E123" i="29"/>
  <c r="C123" i="29"/>
  <c r="B123" i="29"/>
  <c r="Q80" i="29"/>
  <c r="H80" i="29"/>
  <c r="G80" i="29"/>
  <c r="F80" i="29"/>
  <c r="E80" i="29"/>
  <c r="D80" i="29"/>
  <c r="C80" i="29"/>
  <c r="B80" i="29"/>
  <c r="S161" i="7" l="1"/>
  <c r="Q590" i="29" l="1"/>
  <c r="Q344" i="29"/>
  <c r="Q458" i="29" l="1"/>
  <c r="D425" i="29"/>
  <c r="Q147" i="29"/>
  <c r="D590" i="29"/>
  <c r="H590" i="29"/>
  <c r="G590" i="29"/>
  <c r="F590" i="29"/>
  <c r="E590" i="29"/>
  <c r="H570" i="29"/>
  <c r="G570" i="29"/>
  <c r="F570" i="29"/>
  <c r="E570" i="29"/>
  <c r="D570" i="29"/>
  <c r="C570" i="29"/>
  <c r="B570" i="29"/>
  <c r="E571" i="29"/>
  <c r="F571" i="29"/>
  <c r="G571" i="29"/>
  <c r="H571" i="29"/>
  <c r="B535" i="29"/>
  <c r="Q535" i="29"/>
  <c r="H536" i="29"/>
  <c r="G536" i="29"/>
  <c r="F536" i="29"/>
  <c r="E536" i="29"/>
  <c r="H529" i="29"/>
  <c r="E529" i="29"/>
  <c r="C521" i="29"/>
  <c r="C523" i="29"/>
  <c r="C524" i="29"/>
  <c r="C526" i="29"/>
  <c r="D513" i="29"/>
  <c r="H513" i="29"/>
  <c r="H514" i="29"/>
  <c r="H515" i="29"/>
  <c r="G513" i="29"/>
  <c r="G514" i="29"/>
  <c r="G515" i="29"/>
  <c r="F513" i="29"/>
  <c r="F514" i="29"/>
  <c r="F515" i="29"/>
  <c r="E513" i="29"/>
  <c r="E514" i="29"/>
  <c r="E515" i="29"/>
  <c r="Q513" i="29"/>
  <c r="E519" i="14"/>
  <c r="E516" i="29" s="1"/>
  <c r="F519" i="14"/>
  <c r="F516" i="29" s="1"/>
  <c r="G516" i="29"/>
  <c r="H519" i="14"/>
  <c r="H516" i="29" s="1"/>
  <c r="H472" i="29"/>
  <c r="G472" i="29"/>
  <c r="F472" i="29"/>
  <c r="E472" i="29"/>
  <c r="H461" i="29"/>
  <c r="G461" i="29"/>
  <c r="F461" i="29"/>
  <c r="E461" i="29"/>
  <c r="H479" i="29"/>
  <c r="H480" i="29"/>
  <c r="G479" i="29"/>
  <c r="G480" i="29"/>
  <c r="F479" i="29"/>
  <c r="F480" i="29"/>
  <c r="E479" i="29"/>
  <c r="E480" i="29"/>
  <c r="D479" i="29"/>
  <c r="C479" i="29"/>
  <c r="B479" i="29"/>
  <c r="H425" i="29"/>
  <c r="H426" i="29"/>
  <c r="G425" i="29"/>
  <c r="G426" i="29"/>
  <c r="F425" i="29"/>
  <c r="F426" i="29"/>
  <c r="E425" i="29"/>
  <c r="E426" i="29"/>
  <c r="H417" i="29"/>
  <c r="G417" i="29"/>
  <c r="F417" i="29"/>
  <c r="E417" i="29"/>
  <c r="E681" i="29" l="1"/>
  <c r="H349" i="29"/>
  <c r="G349" i="29"/>
  <c r="F348" i="29"/>
  <c r="F349" i="29"/>
  <c r="E349" i="29"/>
  <c r="H292" i="29"/>
  <c r="H288" i="29"/>
  <c r="H289" i="29"/>
  <c r="G288" i="29"/>
  <c r="G289" i="29"/>
  <c r="F288" i="29"/>
  <c r="F289" i="29"/>
  <c r="E288" i="29"/>
  <c r="E289" i="29"/>
  <c r="H244" i="29"/>
  <c r="H245" i="29"/>
  <c r="H246" i="29"/>
  <c r="H247" i="29"/>
  <c r="H248" i="29"/>
  <c r="G244" i="29"/>
  <c r="G245" i="29"/>
  <c r="G246" i="29"/>
  <c r="G247" i="29"/>
  <c r="G248" i="29"/>
  <c r="F244" i="29"/>
  <c r="F245" i="29"/>
  <c r="F246" i="29"/>
  <c r="F247" i="29"/>
  <c r="F248" i="29"/>
  <c r="E244" i="29"/>
  <c r="E245" i="29"/>
  <c r="E246" i="29"/>
  <c r="E247" i="29"/>
  <c r="E248" i="29"/>
  <c r="H257" i="29"/>
  <c r="G257" i="29"/>
  <c r="F257" i="29"/>
  <c r="E257" i="29"/>
  <c r="O552" i="29" l="1"/>
  <c r="O216" i="29"/>
  <c r="O701" i="29"/>
  <c r="O666" i="29"/>
  <c r="O604" i="29"/>
  <c r="O495" i="29"/>
  <c r="O441" i="29"/>
  <c r="O385" i="29"/>
  <c r="O325" i="29"/>
  <c r="O271" i="29"/>
  <c r="O161" i="29"/>
  <c r="O106" i="29"/>
  <c r="E693" i="29"/>
  <c r="E658" i="29"/>
  <c r="E596" i="29"/>
  <c r="E487" i="29"/>
  <c r="E433" i="29"/>
  <c r="E377" i="29"/>
  <c r="E317" i="29"/>
  <c r="E263" i="29"/>
  <c r="E208" i="29"/>
  <c r="E153" i="29"/>
  <c r="E98" i="29"/>
  <c r="E544" i="29"/>
  <c r="P685" i="29"/>
  <c r="P650" i="29"/>
  <c r="P585" i="29"/>
  <c r="P530" i="29"/>
  <c r="P474" i="29"/>
  <c r="P420" i="29"/>
  <c r="P363" i="29"/>
  <c r="P305" i="29"/>
  <c r="P251" i="29"/>
  <c r="P196" i="29"/>
  <c r="P142" i="29"/>
  <c r="P86" i="29"/>
  <c r="N381" i="29"/>
  <c r="N662" i="29"/>
  <c r="N102" i="29"/>
  <c r="N157" i="29"/>
  <c r="N267" i="29"/>
  <c r="N548" i="29"/>
  <c r="N212" i="29"/>
  <c r="N697" i="29"/>
  <c r="N491" i="29"/>
  <c r="N437" i="29"/>
  <c r="N600" i="29"/>
  <c r="N321" i="29"/>
  <c r="N216" i="29"/>
  <c r="N271" i="29"/>
  <c r="N385" i="29"/>
  <c r="N666" i="29"/>
  <c r="N441" i="29"/>
  <c r="N604" i="29"/>
  <c r="N106" i="29"/>
  <c r="N161" i="29"/>
  <c r="N495" i="29"/>
  <c r="N701" i="29"/>
  <c r="N325" i="29"/>
  <c r="N552" i="29"/>
  <c r="M701" i="29"/>
  <c r="M666" i="29"/>
  <c r="M604" i="29"/>
  <c r="M495" i="29"/>
  <c r="M441" i="29"/>
  <c r="M385" i="29"/>
  <c r="M325" i="29"/>
  <c r="M271" i="29"/>
  <c r="M161" i="29"/>
  <c r="M106" i="29"/>
  <c r="M216" i="29"/>
  <c r="M552" i="29"/>
  <c r="P697" i="29"/>
  <c r="P662" i="29"/>
  <c r="P600" i="29"/>
  <c r="P548" i="29"/>
  <c r="P491" i="29"/>
  <c r="P437" i="29"/>
  <c r="P381" i="29"/>
  <c r="P321" i="29"/>
  <c r="P267" i="29"/>
  <c r="P212" i="29"/>
  <c r="P157" i="29"/>
  <c r="P102" i="29"/>
  <c r="N689" i="29"/>
  <c r="N538" i="29"/>
  <c r="N482" i="29"/>
  <c r="N428" i="29"/>
  <c r="N373" i="29"/>
  <c r="N312" i="29"/>
  <c r="N259" i="29"/>
  <c r="N204" i="29"/>
  <c r="N149" i="29"/>
  <c r="N94" i="29"/>
  <c r="N592" i="29"/>
  <c r="N654" i="29"/>
  <c r="L693" i="29"/>
  <c r="L658" i="29"/>
  <c r="L596" i="29"/>
  <c r="L487" i="29"/>
  <c r="L433" i="29"/>
  <c r="L377" i="29"/>
  <c r="L317" i="29"/>
  <c r="L263" i="29"/>
  <c r="L208" i="29"/>
  <c r="L153" i="29"/>
  <c r="L98" i="29"/>
  <c r="L544" i="29"/>
  <c r="L697" i="29"/>
  <c r="L662" i="29"/>
  <c r="L600" i="29"/>
  <c r="L548" i="29"/>
  <c r="L491" i="29"/>
  <c r="L437" i="29"/>
  <c r="L381" i="29"/>
  <c r="L321" i="29"/>
  <c r="L267" i="29"/>
  <c r="L212" i="29"/>
  <c r="L157" i="29"/>
  <c r="L102" i="29"/>
  <c r="L701" i="29"/>
  <c r="L666" i="29"/>
  <c r="L604" i="29"/>
  <c r="L495" i="29"/>
  <c r="L441" i="29"/>
  <c r="L385" i="29"/>
  <c r="L325" i="29"/>
  <c r="L271" i="29"/>
  <c r="L161" i="29"/>
  <c r="L106" i="29"/>
  <c r="L552" i="29"/>
  <c r="L216" i="29"/>
  <c r="P693" i="29"/>
  <c r="P658" i="29"/>
  <c r="P596" i="29"/>
  <c r="P487" i="29"/>
  <c r="P433" i="29"/>
  <c r="P377" i="29"/>
  <c r="P317" i="29"/>
  <c r="P263" i="29"/>
  <c r="P208" i="29"/>
  <c r="P153" i="29"/>
  <c r="P98" i="29"/>
  <c r="P544" i="29"/>
  <c r="N585" i="29"/>
  <c r="N530" i="29"/>
  <c r="N474" i="29"/>
  <c r="N420" i="29"/>
  <c r="N363" i="29"/>
  <c r="N305" i="29"/>
  <c r="N251" i="29"/>
  <c r="N196" i="29"/>
  <c r="N142" i="29"/>
  <c r="N86" i="29"/>
  <c r="N685" i="29"/>
  <c r="N650" i="29"/>
  <c r="K693" i="29"/>
  <c r="K658" i="29"/>
  <c r="K596" i="29"/>
  <c r="K487" i="29"/>
  <c r="K433" i="29"/>
  <c r="K377" i="29"/>
  <c r="K317" i="29"/>
  <c r="K263" i="29"/>
  <c r="K208" i="29"/>
  <c r="K153" i="29"/>
  <c r="K98" i="29"/>
  <c r="K544" i="29"/>
  <c r="K697" i="29"/>
  <c r="K662" i="29"/>
  <c r="K600" i="29"/>
  <c r="K548" i="29"/>
  <c r="K491" i="29"/>
  <c r="K437" i="29"/>
  <c r="K381" i="29"/>
  <c r="K321" i="29"/>
  <c r="K267" i="29"/>
  <c r="K212" i="29"/>
  <c r="K157" i="29"/>
  <c r="K102" i="29"/>
  <c r="K701" i="29"/>
  <c r="K666" i="29"/>
  <c r="K604" i="29"/>
  <c r="K495" i="29"/>
  <c r="K441" i="29"/>
  <c r="K385" i="29"/>
  <c r="K325" i="29"/>
  <c r="K271" i="29"/>
  <c r="K161" i="29"/>
  <c r="K106" i="29"/>
  <c r="K552" i="29"/>
  <c r="K216" i="29"/>
  <c r="E685" i="29"/>
  <c r="E650" i="29"/>
  <c r="P689" i="29"/>
  <c r="P654" i="29"/>
  <c r="P592" i="29"/>
  <c r="P538" i="29"/>
  <c r="P482" i="29"/>
  <c r="P428" i="29"/>
  <c r="P373" i="29"/>
  <c r="P312" i="29"/>
  <c r="P259" i="29"/>
  <c r="P204" i="29"/>
  <c r="P149" i="29"/>
  <c r="P94" i="29"/>
  <c r="O585" i="29"/>
  <c r="O530" i="29"/>
  <c r="O474" i="29"/>
  <c r="O420" i="29"/>
  <c r="O363" i="29"/>
  <c r="O305" i="29"/>
  <c r="O251" i="29"/>
  <c r="O196" i="29"/>
  <c r="O142" i="29"/>
  <c r="O86" i="29"/>
  <c r="O685" i="29"/>
  <c r="O650" i="29"/>
  <c r="M697" i="29"/>
  <c r="M662" i="29"/>
  <c r="M600" i="29"/>
  <c r="M548" i="29"/>
  <c r="M491" i="29"/>
  <c r="M437" i="29"/>
  <c r="M381" i="29"/>
  <c r="M321" i="29"/>
  <c r="M267" i="29"/>
  <c r="M212" i="29"/>
  <c r="M157" i="29"/>
  <c r="M102" i="29"/>
  <c r="K538" i="29"/>
  <c r="K482" i="29"/>
  <c r="K428" i="29"/>
  <c r="K373" i="29"/>
  <c r="K312" i="29"/>
  <c r="K259" i="29"/>
  <c r="K204" i="29"/>
  <c r="K149" i="29"/>
  <c r="K94" i="29"/>
  <c r="K592" i="29"/>
  <c r="K689" i="29"/>
  <c r="K654" i="29"/>
  <c r="J474" i="29"/>
  <c r="J585" i="29"/>
  <c r="J305" i="29"/>
  <c r="J251" i="29"/>
  <c r="J363" i="29"/>
  <c r="J142" i="29"/>
  <c r="J685" i="29"/>
  <c r="J650" i="29"/>
  <c r="J530" i="29"/>
  <c r="J196" i="29"/>
  <c r="J420" i="29"/>
  <c r="J86" i="29"/>
  <c r="J538" i="29"/>
  <c r="J482" i="29"/>
  <c r="J428" i="29"/>
  <c r="J373" i="29"/>
  <c r="J312" i="29"/>
  <c r="J259" i="29"/>
  <c r="J204" i="29"/>
  <c r="J149" i="29"/>
  <c r="J94" i="29"/>
  <c r="J592" i="29"/>
  <c r="J689" i="29"/>
  <c r="J654" i="29"/>
  <c r="J693" i="29"/>
  <c r="J658" i="29"/>
  <c r="J596" i="29"/>
  <c r="J487" i="29"/>
  <c r="J433" i="29"/>
  <c r="J377" i="29"/>
  <c r="J317" i="29"/>
  <c r="J263" i="29"/>
  <c r="J208" i="29"/>
  <c r="J153" i="29"/>
  <c r="J98" i="29"/>
  <c r="J544" i="29"/>
  <c r="J697" i="29"/>
  <c r="J662" i="29"/>
  <c r="J600" i="29"/>
  <c r="J548" i="29"/>
  <c r="J491" i="29"/>
  <c r="J437" i="29"/>
  <c r="J381" i="29"/>
  <c r="J321" i="29"/>
  <c r="J267" i="29"/>
  <c r="J212" i="29"/>
  <c r="J157" i="29"/>
  <c r="J102" i="29"/>
  <c r="J701" i="29"/>
  <c r="J666" i="29"/>
  <c r="J604" i="29"/>
  <c r="J495" i="29"/>
  <c r="J441" i="29"/>
  <c r="J385" i="29"/>
  <c r="J325" i="29"/>
  <c r="J271" i="29"/>
  <c r="J161" i="29"/>
  <c r="J106" i="29"/>
  <c r="J552" i="29"/>
  <c r="J216" i="29"/>
  <c r="E689" i="29"/>
  <c r="E654" i="29"/>
  <c r="O544" i="29"/>
  <c r="O693" i="29"/>
  <c r="O658" i="29"/>
  <c r="O596" i="29"/>
  <c r="O487" i="29"/>
  <c r="O433" i="29"/>
  <c r="O377" i="29"/>
  <c r="O317" i="29"/>
  <c r="O263" i="29"/>
  <c r="O208" i="29"/>
  <c r="O153" i="29"/>
  <c r="O98" i="29"/>
  <c r="M538" i="29"/>
  <c r="M482" i="29"/>
  <c r="M428" i="29"/>
  <c r="M373" i="29"/>
  <c r="M312" i="29"/>
  <c r="M259" i="29"/>
  <c r="M204" i="29"/>
  <c r="M149" i="29"/>
  <c r="M94" i="29"/>
  <c r="M592" i="29"/>
  <c r="M689" i="29"/>
  <c r="M654" i="29"/>
  <c r="I685" i="29"/>
  <c r="I650" i="29"/>
  <c r="I585" i="29"/>
  <c r="I530" i="29"/>
  <c r="I474" i="29"/>
  <c r="I420" i="29"/>
  <c r="I363" i="29"/>
  <c r="I305" i="29"/>
  <c r="I251" i="29"/>
  <c r="I196" i="29"/>
  <c r="I142" i="29"/>
  <c r="I86" i="29"/>
  <c r="I689" i="29"/>
  <c r="I654" i="29"/>
  <c r="I592" i="29"/>
  <c r="I538" i="29"/>
  <c r="I482" i="29"/>
  <c r="I428" i="29"/>
  <c r="I373" i="29"/>
  <c r="I312" i="29"/>
  <c r="I259" i="29"/>
  <c r="I204" i="29"/>
  <c r="I149" i="29"/>
  <c r="I94" i="29"/>
  <c r="I693" i="29"/>
  <c r="I658" i="29"/>
  <c r="I596" i="29"/>
  <c r="I487" i="29"/>
  <c r="I433" i="29"/>
  <c r="I377" i="29"/>
  <c r="I317" i="29"/>
  <c r="I263" i="29"/>
  <c r="I208" i="29"/>
  <c r="I153" i="29"/>
  <c r="I98" i="29"/>
  <c r="I544" i="29"/>
  <c r="I697" i="29"/>
  <c r="I662" i="29"/>
  <c r="I600" i="29"/>
  <c r="I548" i="29"/>
  <c r="I491" i="29"/>
  <c r="I437" i="29"/>
  <c r="I381" i="29"/>
  <c r="I321" i="29"/>
  <c r="I267" i="29"/>
  <c r="I212" i="29"/>
  <c r="I157" i="29"/>
  <c r="I102" i="29"/>
  <c r="I701" i="29"/>
  <c r="I666" i="29"/>
  <c r="I604" i="29"/>
  <c r="I495" i="29"/>
  <c r="I441" i="29"/>
  <c r="I385" i="29"/>
  <c r="I325" i="29"/>
  <c r="I271" i="29"/>
  <c r="I161" i="29"/>
  <c r="I106" i="29"/>
  <c r="I552" i="29"/>
  <c r="I216" i="29"/>
  <c r="E701" i="29"/>
  <c r="E666" i="29"/>
  <c r="E604" i="29"/>
  <c r="E552" i="29"/>
  <c r="E495" i="29"/>
  <c r="E441" i="29"/>
  <c r="E385" i="29"/>
  <c r="E325" i="29"/>
  <c r="E271" i="29"/>
  <c r="E161" i="29"/>
  <c r="E106" i="29"/>
  <c r="E216" i="29"/>
  <c r="O697" i="29"/>
  <c r="O662" i="29"/>
  <c r="O600" i="29"/>
  <c r="O548" i="29"/>
  <c r="O491" i="29"/>
  <c r="O437" i="29"/>
  <c r="O381" i="29"/>
  <c r="O321" i="29"/>
  <c r="O267" i="29"/>
  <c r="O212" i="29"/>
  <c r="O157" i="29"/>
  <c r="O102" i="29"/>
  <c r="M585" i="29"/>
  <c r="M530" i="29"/>
  <c r="M474" i="29"/>
  <c r="M420" i="29"/>
  <c r="M363" i="29"/>
  <c r="M305" i="29"/>
  <c r="M251" i="29"/>
  <c r="M196" i="29"/>
  <c r="M142" i="29"/>
  <c r="M86" i="29"/>
  <c r="M685" i="29"/>
  <c r="M650" i="29"/>
  <c r="L538" i="29"/>
  <c r="L482" i="29"/>
  <c r="L428" i="29"/>
  <c r="L373" i="29"/>
  <c r="L312" i="29"/>
  <c r="L259" i="29"/>
  <c r="L204" i="29"/>
  <c r="L149" i="29"/>
  <c r="L94" i="29"/>
  <c r="L592" i="29"/>
  <c r="L689" i="29"/>
  <c r="L654" i="29"/>
  <c r="H685" i="29"/>
  <c r="H650" i="29"/>
  <c r="H689" i="29"/>
  <c r="H654" i="29"/>
  <c r="H693" i="29"/>
  <c r="H658" i="29"/>
  <c r="H596" i="29"/>
  <c r="H487" i="29"/>
  <c r="H433" i="29"/>
  <c r="H377" i="29"/>
  <c r="H317" i="29"/>
  <c r="H263" i="29"/>
  <c r="H208" i="29"/>
  <c r="H153" i="29"/>
  <c r="H98" i="29"/>
  <c r="H544" i="29"/>
  <c r="H697" i="29"/>
  <c r="H662" i="29"/>
  <c r="H600" i="29"/>
  <c r="H548" i="29"/>
  <c r="H491" i="29"/>
  <c r="H437" i="29"/>
  <c r="H381" i="29"/>
  <c r="H321" i="29"/>
  <c r="H267" i="29"/>
  <c r="H212" i="29"/>
  <c r="H157" i="29"/>
  <c r="H102" i="29"/>
  <c r="H701" i="29"/>
  <c r="H666" i="29"/>
  <c r="H604" i="29"/>
  <c r="H495" i="29"/>
  <c r="H441" i="29"/>
  <c r="H385" i="29"/>
  <c r="H325" i="29"/>
  <c r="H271" i="29"/>
  <c r="H161" i="29"/>
  <c r="H106" i="29"/>
  <c r="H552" i="29"/>
  <c r="H216" i="29"/>
  <c r="E697" i="29"/>
  <c r="E662" i="29"/>
  <c r="E600" i="29"/>
  <c r="E548" i="29"/>
  <c r="E491" i="29"/>
  <c r="E437" i="29"/>
  <c r="E381" i="29"/>
  <c r="E321" i="29"/>
  <c r="E267" i="29"/>
  <c r="E212" i="29"/>
  <c r="E157" i="29"/>
  <c r="E102" i="29"/>
  <c r="O538" i="29"/>
  <c r="O482" i="29"/>
  <c r="O428" i="29"/>
  <c r="O373" i="29"/>
  <c r="O312" i="29"/>
  <c r="O259" i="29"/>
  <c r="O204" i="29"/>
  <c r="O149" i="29"/>
  <c r="O94" i="29"/>
  <c r="O592" i="29"/>
  <c r="O689" i="29"/>
  <c r="O654" i="29"/>
  <c r="M544" i="29"/>
  <c r="M693" i="29"/>
  <c r="M658" i="29"/>
  <c r="M596" i="29"/>
  <c r="M487" i="29"/>
  <c r="M433" i="29"/>
  <c r="M377" i="29"/>
  <c r="M317" i="29"/>
  <c r="M263" i="29"/>
  <c r="M208" i="29"/>
  <c r="M153" i="29"/>
  <c r="M98" i="29"/>
  <c r="K685" i="29"/>
  <c r="K650" i="29"/>
  <c r="K585" i="29"/>
  <c r="K530" i="29"/>
  <c r="K474" i="29"/>
  <c r="K420" i="29"/>
  <c r="K363" i="29"/>
  <c r="K305" i="29"/>
  <c r="K251" i="29"/>
  <c r="K196" i="29"/>
  <c r="K142" i="29"/>
  <c r="K86" i="29"/>
  <c r="G685" i="29"/>
  <c r="G650" i="29"/>
  <c r="G689" i="29"/>
  <c r="G654" i="29"/>
  <c r="G693" i="29"/>
  <c r="G658" i="29"/>
  <c r="G596" i="29"/>
  <c r="G487" i="29"/>
  <c r="G433" i="29"/>
  <c r="G377" i="29"/>
  <c r="G317" i="29"/>
  <c r="G263" i="29"/>
  <c r="G208" i="29"/>
  <c r="G153" i="29"/>
  <c r="G98" i="29"/>
  <c r="G544" i="29"/>
  <c r="G697" i="29"/>
  <c r="G662" i="29"/>
  <c r="G600" i="29"/>
  <c r="G548" i="29"/>
  <c r="G491" i="29"/>
  <c r="G437" i="29"/>
  <c r="G381" i="29"/>
  <c r="G321" i="29"/>
  <c r="G267" i="29"/>
  <c r="G212" i="29"/>
  <c r="G157" i="29"/>
  <c r="G102" i="29"/>
  <c r="G701" i="29"/>
  <c r="G666" i="29"/>
  <c r="G604" i="29"/>
  <c r="G495" i="29"/>
  <c r="G441" i="29"/>
  <c r="G385" i="29"/>
  <c r="G325" i="29"/>
  <c r="G271" i="29"/>
  <c r="G161" i="29"/>
  <c r="G106" i="29"/>
  <c r="G552" i="29"/>
  <c r="G216" i="29"/>
  <c r="P701" i="29"/>
  <c r="P666" i="29"/>
  <c r="P604" i="29"/>
  <c r="P495" i="29"/>
  <c r="P441" i="29"/>
  <c r="P385" i="29"/>
  <c r="P325" i="29"/>
  <c r="P271" i="29"/>
  <c r="P161" i="29"/>
  <c r="P106" i="29"/>
  <c r="P552" i="29"/>
  <c r="P216" i="29"/>
  <c r="N658" i="29"/>
  <c r="N596" i="29"/>
  <c r="N153" i="29"/>
  <c r="N433" i="29"/>
  <c r="N377" i="29"/>
  <c r="N317" i="29"/>
  <c r="N693" i="29"/>
  <c r="N263" i="29"/>
  <c r="N98" i="29"/>
  <c r="N208" i="29"/>
  <c r="N544" i="29"/>
  <c r="N487" i="29"/>
  <c r="L585" i="29"/>
  <c r="L530" i="29"/>
  <c r="L474" i="29"/>
  <c r="L420" i="29"/>
  <c r="L363" i="29"/>
  <c r="L305" i="29"/>
  <c r="L251" i="29"/>
  <c r="L196" i="29"/>
  <c r="L142" i="29"/>
  <c r="L86" i="29"/>
  <c r="L685" i="29"/>
  <c r="L650" i="29"/>
  <c r="E646" i="29"/>
  <c r="F685" i="29"/>
  <c r="F650" i="29"/>
  <c r="F689" i="29"/>
  <c r="F654" i="29"/>
  <c r="F693" i="29"/>
  <c r="F658" i="29"/>
  <c r="F596" i="29"/>
  <c r="F487" i="29"/>
  <c r="F433" i="29"/>
  <c r="F377" i="29"/>
  <c r="F317" i="29"/>
  <c r="F263" i="29"/>
  <c r="F208" i="29"/>
  <c r="F153" i="29"/>
  <c r="F98" i="29"/>
  <c r="F544" i="29"/>
  <c r="F697" i="29"/>
  <c r="F662" i="29"/>
  <c r="F600" i="29"/>
  <c r="F548" i="29"/>
  <c r="F491" i="29"/>
  <c r="F437" i="29"/>
  <c r="F381" i="29"/>
  <c r="F321" i="29"/>
  <c r="F267" i="29"/>
  <c r="F212" i="29"/>
  <c r="F157" i="29"/>
  <c r="F102" i="29"/>
  <c r="F701" i="29"/>
  <c r="F666" i="29"/>
  <c r="F604" i="29"/>
  <c r="F495" i="29"/>
  <c r="F441" i="29"/>
  <c r="F385" i="29"/>
  <c r="F325" i="29"/>
  <c r="F271" i="29"/>
  <c r="F161" i="29"/>
  <c r="F106" i="29"/>
  <c r="F552" i="29"/>
  <c r="F216" i="29"/>
  <c r="H235" i="29"/>
  <c r="H236" i="29"/>
  <c r="G235" i="29"/>
  <c r="G236" i="29"/>
  <c r="F235" i="29"/>
  <c r="F236" i="29"/>
  <c r="E235" i="29"/>
  <c r="E236" i="29"/>
  <c r="E701" i="14" l="1"/>
  <c r="E681" i="14"/>
  <c r="Q201" i="29"/>
  <c r="H201" i="29"/>
  <c r="G201" i="29"/>
  <c r="F201" i="29"/>
  <c r="E201" i="29"/>
  <c r="D201" i="29"/>
  <c r="H188" i="29"/>
  <c r="H189" i="29"/>
  <c r="H190" i="29"/>
  <c r="H191" i="29"/>
  <c r="H192" i="29"/>
  <c r="H193" i="29"/>
  <c r="H194" i="29"/>
  <c r="G188" i="29"/>
  <c r="G189" i="29"/>
  <c r="G190" i="29"/>
  <c r="G191" i="29"/>
  <c r="G192" i="29"/>
  <c r="G193" i="29"/>
  <c r="G194" i="29"/>
  <c r="F188" i="29"/>
  <c r="F189" i="29"/>
  <c r="F190" i="29"/>
  <c r="F191" i="29"/>
  <c r="F192" i="29"/>
  <c r="F193" i="29"/>
  <c r="F194" i="29"/>
  <c r="E188" i="29"/>
  <c r="E189" i="29"/>
  <c r="E190" i="29"/>
  <c r="E191" i="29"/>
  <c r="E192" i="29"/>
  <c r="E193" i="29"/>
  <c r="E194" i="29"/>
  <c r="H178" i="29"/>
  <c r="H179" i="29"/>
  <c r="H180" i="29"/>
  <c r="G178" i="29"/>
  <c r="G179" i="29"/>
  <c r="G180" i="29"/>
  <c r="F178" i="29"/>
  <c r="F179" i="29"/>
  <c r="F180" i="29"/>
  <c r="E178" i="29"/>
  <c r="E179" i="29"/>
  <c r="E180" i="29"/>
  <c r="E181" i="29"/>
  <c r="H147" i="29"/>
  <c r="G147" i="29"/>
  <c r="F147" i="29"/>
  <c r="E147" i="29"/>
  <c r="D147" i="29"/>
  <c r="H134" i="29"/>
  <c r="H135" i="29"/>
  <c r="H136" i="29"/>
  <c r="H138" i="29"/>
  <c r="H139" i="29"/>
  <c r="G134" i="29"/>
  <c r="G135" i="29"/>
  <c r="G136" i="29"/>
  <c r="G138" i="29"/>
  <c r="G139" i="29"/>
  <c r="F134" i="29"/>
  <c r="F135" i="29"/>
  <c r="F136" i="29"/>
  <c r="F138" i="29"/>
  <c r="F139" i="29"/>
  <c r="E134" i="29"/>
  <c r="E135" i="29"/>
  <c r="E136" i="29"/>
  <c r="E138" i="29"/>
  <c r="E139" i="29"/>
  <c r="H124" i="29"/>
  <c r="H125" i="29"/>
  <c r="H126" i="29"/>
  <c r="H127" i="29"/>
  <c r="G124" i="29"/>
  <c r="G125" i="29"/>
  <c r="G126" i="29"/>
  <c r="G127" i="29"/>
  <c r="F124" i="29"/>
  <c r="F125" i="29"/>
  <c r="F126" i="29"/>
  <c r="F127" i="29"/>
  <c r="E124" i="29"/>
  <c r="E125" i="29"/>
  <c r="E126" i="29"/>
  <c r="E127" i="29"/>
  <c r="H92" i="29"/>
  <c r="G92" i="29"/>
  <c r="F92" i="29"/>
  <c r="E92" i="29"/>
  <c r="H79" i="29"/>
  <c r="H81" i="29"/>
  <c r="H82" i="29"/>
  <c r="H83" i="29"/>
  <c r="H84" i="29"/>
  <c r="G79" i="29"/>
  <c r="G81" i="29"/>
  <c r="G82" i="29"/>
  <c r="G83" i="29"/>
  <c r="G84" i="29"/>
  <c r="F79" i="29"/>
  <c r="F81" i="29"/>
  <c r="F82" i="29"/>
  <c r="F83" i="29"/>
  <c r="F84" i="29"/>
  <c r="E79" i="29"/>
  <c r="E81" i="29"/>
  <c r="E82" i="29"/>
  <c r="E83" i="29"/>
  <c r="E84" i="29"/>
  <c r="H69" i="29"/>
  <c r="H70" i="29"/>
  <c r="H71" i="29"/>
  <c r="H72" i="29"/>
  <c r="H73" i="29"/>
  <c r="G69" i="29"/>
  <c r="G70" i="29"/>
  <c r="G71" i="29"/>
  <c r="G72" i="29"/>
  <c r="G73" i="29"/>
  <c r="F69" i="29"/>
  <c r="F70" i="29"/>
  <c r="F71" i="29"/>
  <c r="F72" i="29"/>
  <c r="F73" i="29"/>
  <c r="E69" i="29"/>
  <c r="E70" i="29"/>
  <c r="E71" i="29"/>
  <c r="E72" i="29"/>
  <c r="E73" i="29"/>
  <c r="H129" i="29"/>
  <c r="E148" i="14"/>
  <c r="E148" i="29" s="1"/>
  <c r="H141" i="29"/>
  <c r="E693" i="14" l="1"/>
  <c r="E598" i="14"/>
  <c r="E659" i="14"/>
  <c r="E545" i="14"/>
  <c r="H659" i="14"/>
  <c r="H598" i="14"/>
  <c r="H545" i="14"/>
  <c r="H693" i="14"/>
  <c r="G659" i="14"/>
  <c r="G598" i="14"/>
  <c r="G545" i="14"/>
  <c r="G693" i="14"/>
  <c r="E647" i="14"/>
  <c r="E574" i="14"/>
  <c r="F693" i="14"/>
  <c r="F659" i="14"/>
  <c r="F598" i="14"/>
  <c r="F545" i="14"/>
  <c r="E651" i="14"/>
  <c r="E587" i="14"/>
  <c r="E685" i="14"/>
  <c r="E663" i="14"/>
  <c r="E602" i="14"/>
  <c r="E549" i="14"/>
  <c r="E697" i="14"/>
  <c r="H651" i="14"/>
  <c r="H587" i="14"/>
  <c r="H685" i="14"/>
  <c r="H663" i="14"/>
  <c r="H602" i="14"/>
  <c r="H549" i="14"/>
  <c r="H697" i="14"/>
  <c r="G651" i="14"/>
  <c r="G587" i="14"/>
  <c r="G685" i="14"/>
  <c r="G663" i="14"/>
  <c r="G602" i="14"/>
  <c r="G549" i="14"/>
  <c r="G697" i="14"/>
  <c r="F651" i="14"/>
  <c r="F587" i="14"/>
  <c r="F685" i="14"/>
  <c r="F663" i="14"/>
  <c r="F602" i="14"/>
  <c r="F549" i="14"/>
  <c r="F697" i="14"/>
  <c r="E655" i="14"/>
  <c r="E594" i="14"/>
  <c r="E689" i="14"/>
  <c r="E667" i="14"/>
  <c r="E606" i="14"/>
  <c r="E553" i="14"/>
  <c r="H655" i="14"/>
  <c r="H594" i="14"/>
  <c r="H689" i="14"/>
  <c r="H667" i="14"/>
  <c r="H606" i="14"/>
  <c r="H553" i="14"/>
  <c r="H701" i="14"/>
  <c r="G689" i="14"/>
  <c r="G655" i="14"/>
  <c r="G594" i="14"/>
  <c r="G701" i="14"/>
  <c r="G667" i="14"/>
  <c r="G606" i="14"/>
  <c r="G553" i="14"/>
  <c r="F689" i="14"/>
  <c r="F655" i="14"/>
  <c r="F594" i="14"/>
  <c r="F553" i="14"/>
  <c r="F701" i="14"/>
  <c r="F606" i="14"/>
  <c r="F667" i="14"/>
  <c r="E489" i="14"/>
  <c r="E435" i="14"/>
  <c r="H435" i="14"/>
  <c r="H489" i="14"/>
  <c r="G435" i="14"/>
  <c r="G489" i="14"/>
  <c r="E520" i="14"/>
  <c r="E466" i="14"/>
  <c r="F489" i="14"/>
  <c r="F435" i="14"/>
  <c r="E533" i="14"/>
  <c r="E476" i="14"/>
  <c r="E493" i="14"/>
  <c r="E439" i="14"/>
  <c r="H533" i="14"/>
  <c r="H476" i="14"/>
  <c r="H493" i="14"/>
  <c r="H439" i="14"/>
  <c r="G533" i="14"/>
  <c r="G476" i="14"/>
  <c r="G493" i="14"/>
  <c r="G439" i="14"/>
  <c r="F533" i="14"/>
  <c r="F476" i="14"/>
  <c r="F493" i="14"/>
  <c r="F439" i="14"/>
  <c r="E541" i="14"/>
  <c r="E484" i="14"/>
  <c r="E497" i="14"/>
  <c r="E443" i="14"/>
  <c r="H541" i="14"/>
  <c r="H484" i="14"/>
  <c r="H497" i="14"/>
  <c r="H443" i="14"/>
  <c r="G541" i="14"/>
  <c r="G484" i="14"/>
  <c r="G497" i="14"/>
  <c r="G443" i="14"/>
  <c r="F541" i="14"/>
  <c r="F484" i="14"/>
  <c r="F497" i="14"/>
  <c r="F443" i="14"/>
  <c r="H320" i="14"/>
  <c r="H378" i="14"/>
  <c r="G378" i="14"/>
  <c r="G320" i="14"/>
  <c r="E410" i="14"/>
  <c r="E352" i="14"/>
  <c r="F378" i="14"/>
  <c r="F320" i="14"/>
  <c r="E422" i="14"/>
  <c r="E420" i="29" s="1"/>
  <c r="E364" i="14"/>
  <c r="E309" i="14"/>
  <c r="E382" i="14"/>
  <c r="E324" i="14"/>
  <c r="H422" i="14"/>
  <c r="H364" i="14"/>
  <c r="H309" i="14"/>
  <c r="H382" i="14"/>
  <c r="H324" i="14"/>
  <c r="G422" i="14"/>
  <c r="G364" i="14"/>
  <c r="G309" i="14"/>
  <c r="G382" i="14"/>
  <c r="G324" i="14"/>
  <c r="F422" i="14"/>
  <c r="F364" i="14"/>
  <c r="F309" i="14"/>
  <c r="F382" i="14"/>
  <c r="F324" i="14"/>
  <c r="E430" i="14"/>
  <c r="E374" i="14"/>
  <c r="E316" i="14"/>
  <c r="E386" i="14"/>
  <c r="E328" i="14"/>
  <c r="H430" i="14"/>
  <c r="H374" i="14"/>
  <c r="H316" i="14"/>
  <c r="H386" i="14"/>
  <c r="H328" i="14"/>
  <c r="G430" i="14"/>
  <c r="G374" i="14"/>
  <c r="G316" i="14"/>
  <c r="G386" i="14"/>
  <c r="G328" i="14"/>
  <c r="F430" i="14"/>
  <c r="F374" i="14"/>
  <c r="F316" i="14"/>
  <c r="F386" i="14"/>
  <c r="F328" i="14"/>
  <c r="E378" i="14"/>
  <c r="E320" i="14"/>
  <c r="H266" i="14"/>
  <c r="H210" i="14"/>
  <c r="H153" i="14"/>
  <c r="H97" i="14"/>
  <c r="G266" i="14"/>
  <c r="G210" i="14"/>
  <c r="G153" i="14"/>
  <c r="G97" i="14"/>
  <c r="E297" i="14"/>
  <c r="E241" i="14"/>
  <c r="E186" i="14"/>
  <c r="E130" i="14"/>
  <c r="E74" i="14"/>
  <c r="F266" i="14"/>
  <c r="F210" i="14"/>
  <c r="F153" i="14"/>
  <c r="F97" i="14"/>
  <c r="E254" i="14"/>
  <c r="E198" i="14"/>
  <c r="E142" i="14"/>
  <c r="E85" i="14"/>
  <c r="E270" i="14"/>
  <c r="E214" i="14"/>
  <c r="E157" i="14"/>
  <c r="E101" i="14"/>
  <c r="H254" i="14"/>
  <c r="H198" i="14"/>
  <c r="H142" i="14"/>
  <c r="H85" i="14"/>
  <c r="H270" i="14"/>
  <c r="H214" i="14"/>
  <c r="H157" i="14"/>
  <c r="H101" i="14"/>
  <c r="G198" i="14"/>
  <c r="G254" i="14"/>
  <c r="G85" i="14"/>
  <c r="G142" i="14"/>
  <c r="G270" i="14"/>
  <c r="G101" i="14"/>
  <c r="G157" i="14"/>
  <c r="G214" i="14"/>
  <c r="F254" i="14"/>
  <c r="F142" i="14"/>
  <c r="F198" i="14"/>
  <c r="F85" i="14"/>
  <c r="F214" i="14"/>
  <c r="F101" i="14"/>
  <c r="F270" i="14"/>
  <c r="F157" i="14"/>
  <c r="E262" i="14"/>
  <c r="E206" i="14"/>
  <c r="E149" i="14"/>
  <c r="E93" i="14"/>
  <c r="E274" i="14"/>
  <c r="E218" i="14"/>
  <c r="E161" i="14"/>
  <c r="E105" i="14"/>
  <c r="H262" i="14"/>
  <c r="H206" i="14"/>
  <c r="H149" i="14"/>
  <c r="H93" i="14"/>
  <c r="H274" i="14"/>
  <c r="H218" i="14"/>
  <c r="H161" i="14"/>
  <c r="H105" i="14"/>
  <c r="G262" i="14"/>
  <c r="G206" i="14"/>
  <c r="G149" i="14"/>
  <c r="G93" i="14"/>
  <c r="G274" i="14"/>
  <c r="G218" i="14"/>
  <c r="G161" i="14"/>
  <c r="G105" i="14"/>
  <c r="F262" i="14"/>
  <c r="F206" i="14"/>
  <c r="F149" i="14"/>
  <c r="F93" i="14"/>
  <c r="F274" i="14"/>
  <c r="F218" i="14"/>
  <c r="F161" i="14"/>
  <c r="F105" i="14"/>
  <c r="E266" i="14"/>
  <c r="E210" i="14"/>
  <c r="E153" i="14"/>
  <c r="E97" i="14"/>
  <c r="K14" i="24" l="1"/>
  <c r="AC506" i="7"/>
  <c r="AC453" i="7"/>
  <c r="AN534" i="7" l="1"/>
  <c r="AN480" i="7"/>
  <c r="AN372" i="7"/>
  <c r="AO218" i="7"/>
  <c r="AN218" i="7"/>
  <c r="AO40" i="7"/>
  <c r="AN40" i="7"/>
  <c r="AO41" i="7"/>
  <c r="AA550" i="7"/>
  <c r="Z550" i="7"/>
  <c r="AA443" i="7"/>
  <c r="Z443" i="7"/>
  <c r="AA334" i="7"/>
  <c r="Z334" i="7"/>
  <c r="AA221" i="7"/>
  <c r="Z221" i="7"/>
  <c r="AA165" i="7"/>
  <c r="Z165" i="7"/>
  <c r="AA106" i="7"/>
  <c r="Z106" i="7"/>
  <c r="AA48" i="7"/>
  <c r="Z48" i="7"/>
  <c r="C232" i="29" l="1"/>
  <c r="D250" i="29" l="1"/>
  <c r="D148" i="29"/>
  <c r="F363" i="29" l="1"/>
  <c r="G363" i="29"/>
  <c r="H363" i="29"/>
  <c r="E363" i="29"/>
  <c r="F592" i="29"/>
  <c r="G592" i="29"/>
  <c r="H592" i="29"/>
  <c r="E592" i="29"/>
  <c r="F585" i="29"/>
  <c r="G585" i="29"/>
  <c r="H585" i="29"/>
  <c r="E585" i="29"/>
  <c r="E572" i="29"/>
  <c r="F538" i="29"/>
  <c r="G538" i="29"/>
  <c r="H538" i="29"/>
  <c r="E538" i="29"/>
  <c r="F530" i="29"/>
  <c r="G530" i="29"/>
  <c r="H530" i="29"/>
  <c r="E530" i="29"/>
  <c r="E517" i="29"/>
  <c r="F482" i="29"/>
  <c r="G482" i="29"/>
  <c r="H482" i="29"/>
  <c r="E482" i="29"/>
  <c r="F474" i="29"/>
  <c r="G474" i="29"/>
  <c r="H474" i="29"/>
  <c r="E474" i="29"/>
  <c r="E464" i="29"/>
  <c r="F428" i="29"/>
  <c r="G428" i="29"/>
  <c r="H428" i="29"/>
  <c r="E428" i="29"/>
  <c r="F420" i="29"/>
  <c r="G420" i="29"/>
  <c r="H420" i="29"/>
  <c r="E408" i="29"/>
  <c r="F373" i="29"/>
  <c r="G373" i="29"/>
  <c r="H373" i="29"/>
  <c r="E373" i="29"/>
  <c r="E351" i="29"/>
  <c r="F312" i="29"/>
  <c r="G312" i="29"/>
  <c r="H312" i="29"/>
  <c r="E312" i="29"/>
  <c r="F305" i="29"/>
  <c r="G305" i="29"/>
  <c r="H305" i="29"/>
  <c r="E305" i="29"/>
  <c r="E293" i="29"/>
  <c r="F259" i="29"/>
  <c r="G259" i="29"/>
  <c r="H259" i="29"/>
  <c r="E259" i="29"/>
  <c r="F251" i="29"/>
  <c r="G251" i="29"/>
  <c r="H251" i="29"/>
  <c r="E251" i="29"/>
  <c r="E238" i="29"/>
  <c r="F204" i="29"/>
  <c r="G204" i="29"/>
  <c r="H204" i="29"/>
  <c r="E204" i="29"/>
  <c r="F196" i="29"/>
  <c r="G196" i="29"/>
  <c r="H196" i="29"/>
  <c r="E196" i="29"/>
  <c r="E184" i="29"/>
  <c r="F149" i="29"/>
  <c r="G149" i="29"/>
  <c r="H149" i="29"/>
  <c r="E149" i="29"/>
  <c r="F142" i="29"/>
  <c r="G142" i="29"/>
  <c r="H142" i="29"/>
  <c r="E142" i="29"/>
  <c r="E130" i="29"/>
  <c r="F94" i="29"/>
  <c r="G94" i="29"/>
  <c r="H94" i="29"/>
  <c r="E94" i="29"/>
  <c r="E86" i="29"/>
  <c r="F86" i="29"/>
  <c r="G86" i="29"/>
  <c r="H86" i="29"/>
  <c r="E75" i="29"/>
  <c r="Q589" i="29" l="1"/>
  <c r="Q588" i="29"/>
  <c r="F589" i="29"/>
  <c r="G589" i="29"/>
  <c r="H589" i="29"/>
  <c r="E589" i="29"/>
  <c r="F588" i="29"/>
  <c r="G588" i="29"/>
  <c r="H588" i="29"/>
  <c r="E588" i="29"/>
  <c r="D589" i="29"/>
  <c r="D588" i="29"/>
  <c r="C589" i="29"/>
  <c r="C590" i="29"/>
  <c r="C588" i="29"/>
  <c r="B589" i="29"/>
  <c r="B588" i="29"/>
  <c r="Q579" i="29"/>
  <c r="Q582" i="29"/>
  <c r="Q583" i="29"/>
  <c r="Q575" i="29"/>
  <c r="D579" i="29"/>
  <c r="D582" i="29"/>
  <c r="D583" i="29"/>
  <c r="D575" i="29"/>
  <c r="C579" i="29"/>
  <c r="C582" i="29"/>
  <c r="C583" i="29"/>
  <c r="C575" i="29"/>
  <c r="B579" i="29"/>
  <c r="B582" i="29"/>
  <c r="B583" i="29"/>
  <c r="B575" i="29"/>
  <c r="Q570" i="29"/>
  <c r="Q536" i="29"/>
  <c r="Q534" i="29"/>
  <c r="Q533" i="29"/>
  <c r="F534" i="29"/>
  <c r="G534" i="29"/>
  <c r="E534" i="29"/>
  <c r="F533" i="29"/>
  <c r="G533" i="29"/>
  <c r="H533" i="29"/>
  <c r="E533" i="29"/>
  <c r="D536" i="29"/>
  <c r="D534" i="29"/>
  <c r="D533" i="29"/>
  <c r="C536" i="29"/>
  <c r="B536" i="29"/>
  <c r="B534" i="29"/>
  <c r="B533" i="29"/>
  <c r="Q521" i="29"/>
  <c r="Q523" i="29"/>
  <c r="Q524" i="29"/>
  <c r="Q526" i="29"/>
  <c r="Q527" i="29"/>
  <c r="Q520" i="29"/>
  <c r="H521" i="29"/>
  <c r="H523" i="29"/>
  <c r="H524" i="29"/>
  <c r="H526" i="29"/>
  <c r="H527" i="29"/>
  <c r="H520" i="29"/>
  <c r="G521" i="29"/>
  <c r="G523" i="29"/>
  <c r="G524" i="29"/>
  <c r="G526" i="29"/>
  <c r="G527" i="29"/>
  <c r="G520" i="29"/>
  <c r="F521" i="29"/>
  <c r="F523" i="29"/>
  <c r="F524" i="29"/>
  <c r="F526" i="29"/>
  <c r="F527" i="29"/>
  <c r="F520" i="29"/>
  <c r="E521" i="29"/>
  <c r="E523" i="29"/>
  <c r="E524" i="29"/>
  <c r="E526" i="29"/>
  <c r="E527" i="29"/>
  <c r="E520" i="29"/>
  <c r="D521" i="29"/>
  <c r="D523" i="29"/>
  <c r="D524" i="29"/>
  <c r="D526" i="29"/>
  <c r="D520" i="29"/>
  <c r="C520" i="29"/>
  <c r="B520" i="29"/>
  <c r="B523" i="29"/>
  <c r="B524" i="29"/>
  <c r="B526" i="29"/>
  <c r="B521" i="29"/>
  <c r="Q512" i="29"/>
  <c r="Q514" i="29"/>
  <c r="Q515" i="29"/>
  <c r="Q511" i="29"/>
  <c r="H512" i="29"/>
  <c r="H511" i="29"/>
  <c r="G512" i="29"/>
  <c r="G511" i="29"/>
  <c r="F512" i="29"/>
  <c r="F511" i="29"/>
  <c r="E512" i="29"/>
  <c r="E511" i="29"/>
  <c r="D512" i="29"/>
  <c r="D514" i="29"/>
  <c r="D515" i="29"/>
  <c r="D511" i="29"/>
  <c r="C512" i="29"/>
  <c r="C513" i="29"/>
  <c r="C514" i="29"/>
  <c r="C515" i="29"/>
  <c r="C511" i="29"/>
  <c r="B512" i="29"/>
  <c r="B513" i="29"/>
  <c r="B514" i="29"/>
  <c r="B515" i="29"/>
  <c r="B511" i="29"/>
  <c r="Q480" i="29"/>
  <c r="Q477" i="29"/>
  <c r="H478" i="29"/>
  <c r="H477" i="29"/>
  <c r="G478" i="29"/>
  <c r="G477" i="29"/>
  <c r="F478" i="29"/>
  <c r="F477" i="29"/>
  <c r="E478" i="29"/>
  <c r="E477" i="29"/>
  <c r="D478" i="29"/>
  <c r="D480" i="29"/>
  <c r="D477" i="29"/>
  <c r="C478" i="29"/>
  <c r="C480" i="29"/>
  <c r="C477" i="29"/>
  <c r="B478" i="29"/>
  <c r="B480" i="29"/>
  <c r="B477" i="29"/>
  <c r="Q468" i="29"/>
  <c r="Q469" i="29"/>
  <c r="Q470" i="29"/>
  <c r="Q471" i="29"/>
  <c r="Q472" i="29"/>
  <c r="Q467" i="29"/>
  <c r="H468" i="29"/>
  <c r="H469" i="29"/>
  <c r="H470" i="29"/>
  <c r="H471" i="29"/>
  <c r="H467" i="29"/>
  <c r="G468" i="29"/>
  <c r="G469" i="29"/>
  <c r="G470" i="29"/>
  <c r="G471" i="29"/>
  <c r="G467" i="29"/>
  <c r="F468" i="29"/>
  <c r="F469" i="29"/>
  <c r="F470" i="29"/>
  <c r="F471" i="29"/>
  <c r="F467" i="29"/>
  <c r="E468" i="29"/>
  <c r="E469" i="29"/>
  <c r="E470" i="29"/>
  <c r="E471" i="29"/>
  <c r="E467" i="29"/>
  <c r="D468" i="29"/>
  <c r="D469" i="29"/>
  <c r="D470" i="29"/>
  <c r="D471" i="29"/>
  <c r="D472" i="29"/>
  <c r="D467" i="29"/>
  <c r="C468" i="29"/>
  <c r="C469" i="29"/>
  <c r="C470" i="29"/>
  <c r="C471" i="29"/>
  <c r="C472" i="29"/>
  <c r="C467" i="29"/>
  <c r="B468" i="29"/>
  <c r="B469" i="29"/>
  <c r="B470" i="29"/>
  <c r="B471" i="29"/>
  <c r="B472" i="29"/>
  <c r="B467" i="29"/>
  <c r="Q461" i="29"/>
  <c r="Q460" i="29"/>
  <c r="Q459" i="29"/>
  <c r="Q457" i="29"/>
  <c r="H458" i="29"/>
  <c r="H460" i="29"/>
  <c r="G458" i="29"/>
  <c r="G459" i="29"/>
  <c r="G460" i="29"/>
  <c r="G457" i="29"/>
  <c r="F458" i="29"/>
  <c r="F459" i="29"/>
  <c r="F460" i="29"/>
  <c r="F457" i="29"/>
  <c r="E458" i="29"/>
  <c r="E459" i="29"/>
  <c r="E460" i="29"/>
  <c r="E457" i="29"/>
  <c r="D458" i="29"/>
  <c r="D459" i="29"/>
  <c r="D460" i="29"/>
  <c r="D461" i="29"/>
  <c r="D457" i="29"/>
  <c r="C458" i="29"/>
  <c r="C459" i="29"/>
  <c r="C460" i="29"/>
  <c r="C461" i="29"/>
  <c r="C457" i="29"/>
  <c r="B458" i="29"/>
  <c r="B459" i="29"/>
  <c r="B460" i="29"/>
  <c r="B461" i="29"/>
  <c r="B457" i="29"/>
  <c r="D426" i="29"/>
  <c r="C425" i="29"/>
  <c r="C426" i="29"/>
  <c r="B425" i="29"/>
  <c r="B426" i="29"/>
  <c r="Q413" i="29"/>
  <c r="Q414" i="29"/>
  <c r="Q415" i="29"/>
  <c r="Q416" i="29"/>
  <c r="Q417" i="29"/>
  <c r="H412" i="29"/>
  <c r="H413" i="29"/>
  <c r="H414" i="29"/>
  <c r="H416" i="29"/>
  <c r="H411" i="29"/>
  <c r="G412" i="29"/>
  <c r="G413" i="29"/>
  <c r="G414" i="29"/>
  <c r="G415" i="29"/>
  <c r="G416" i="29"/>
  <c r="G411" i="29"/>
  <c r="F412" i="29"/>
  <c r="F413" i="29"/>
  <c r="F414" i="29"/>
  <c r="F415" i="29"/>
  <c r="F416" i="29"/>
  <c r="F411" i="29"/>
  <c r="E412" i="29"/>
  <c r="E413" i="29"/>
  <c r="E414" i="29"/>
  <c r="E415" i="29"/>
  <c r="E416" i="29"/>
  <c r="E411" i="29"/>
  <c r="D412" i="29"/>
  <c r="D413" i="29"/>
  <c r="D414" i="29"/>
  <c r="D415" i="29"/>
  <c r="D416" i="29"/>
  <c r="D417" i="29"/>
  <c r="D411" i="29"/>
  <c r="C412" i="29"/>
  <c r="C413" i="29"/>
  <c r="C414" i="29"/>
  <c r="C415" i="29"/>
  <c r="C416" i="29"/>
  <c r="C417" i="29"/>
  <c r="C411" i="29"/>
  <c r="B412" i="29"/>
  <c r="B413" i="29"/>
  <c r="B414" i="29"/>
  <c r="B415" i="29"/>
  <c r="B416" i="29"/>
  <c r="B411" i="29"/>
  <c r="Q402" i="29"/>
  <c r="Q403" i="29"/>
  <c r="Q404" i="29"/>
  <c r="Q405" i="29"/>
  <c r="Q401" i="29"/>
  <c r="H402" i="29"/>
  <c r="H403" i="29"/>
  <c r="H404" i="29"/>
  <c r="H401" i="29"/>
  <c r="G402" i="29"/>
  <c r="G403" i="29"/>
  <c r="G404" i="29"/>
  <c r="G401" i="29"/>
  <c r="F402" i="29"/>
  <c r="F403" i="29"/>
  <c r="F404" i="29"/>
  <c r="F401" i="29"/>
  <c r="E402" i="29"/>
  <c r="E403" i="29"/>
  <c r="E404" i="29"/>
  <c r="E401" i="29"/>
  <c r="D402" i="29"/>
  <c r="D403" i="29"/>
  <c r="D404" i="29"/>
  <c r="D401" i="29"/>
  <c r="C402" i="29"/>
  <c r="C403" i="29"/>
  <c r="C404" i="29"/>
  <c r="C401" i="29"/>
  <c r="B401" i="29"/>
  <c r="B403" i="29"/>
  <c r="B404" i="29"/>
  <c r="B402" i="29"/>
  <c r="D366" i="29"/>
  <c r="C366" i="29"/>
  <c r="B366" i="29"/>
  <c r="Q357" i="29"/>
  <c r="Q358" i="29"/>
  <c r="Q359" i="29"/>
  <c r="Q360" i="29"/>
  <c r="Q361" i="29"/>
  <c r="Q354" i="29"/>
  <c r="H356" i="29"/>
  <c r="H357" i="29"/>
  <c r="H358" i="29"/>
  <c r="H359" i="29"/>
  <c r="H360" i="29"/>
  <c r="H361" i="29"/>
  <c r="H354" i="29"/>
  <c r="G356" i="29"/>
  <c r="G357" i="29"/>
  <c r="G358" i="29"/>
  <c r="G359" i="29"/>
  <c r="G360" i="29"/>
  <c r="G361" i="29"/>
  <c r="G354" i="29"/>
  <c r="F356" i="29"/>
  <c r="F357" i="29"/>
  <c r="F358" i="29"/>
  <c r="F359" i="29"/>
  <c r="F360" i="29"/>
  <c r="F361" i="29"/>
  <c r="F354" i="29"/>
  <c r="E356" i="29"/>
  <c r="E357" i="29"/>
  <c r="E358" i="29"/>
  <c r="E359" i="29"/>
  <c r="E360" i="29"/>
  <c r="E361" i="29"/>
  <c r="E354" i="29"/>
  <c r="D354" i="29"/>
  <c r="C354" i="29"/>
  <c r="B354" i="29"/>
  <c r="Q343" i="29"/>
  <c r="Q345" i="29"/>
  <c r="Q347" i="29"/>
  <c r="Q348" i="29"/>
  <c r="Q349" i="29"/>
  <c r="H343" i="29"/>
  <c r="H344" i="29"/>
  <c r="H345" i="29"/>
  <c r="H348" i="29"/>
  <c r="G343" i="29"/>
  <c r="G344" i="29"/>
  <c r="G345" i="29"/>
  <c r="G347" i="29"/>
  <c r="G348" i="29"/>
  <c r="F343" i="29"/>
  <c r="F344" i="29"/>
  <c r="F345" i="29"/>
  <c r="F347" i="29"/>
  <c r="E343" i="29"/>
  <c r="E344" i="29"/>
  <c r="E345" i="29"/>
  <c r="E347" i="29"/>
  <c r="E348" i="29"/>
  <c r="D343" i="29"/>
  <c r="D345" i="29"/>
  <c r="D347" i="29"/>
  <c r="D348" i="29"/>
  <c r="D349" i="29"/>
  <c r="C343" i="29"/>
  <c r="C344" i="29"/>
  <c r="C345" i="29"/>
  <c r="C347" i="29"/>
  <c r="C348" i="29"/>
  <c r="C349" i="29"/>
  <c r="B343" i="29"/>
  <c r="B344" i="29"/>
  <c r="B345" i="29"/>
  <c r="B347" i="29"/>
  <c r="B348" i="29"/>
  <c r="B349" i="29"/>
  <c r="F308" i="29"/>
  <c r="G308" i="29"/>
  <c r="H308" i="29"/>
  <c r="E308" i="29"/>
  <c r="D308" i="29"/>
  <c r="Q301" i="29"/>
  <c r="Q302" i="29"/>
  <c r="Q296" i="29"/>
  <c r="H296" i="29"/>
  <c r="G296" i="29"/>
  <c r="F296" i="29"/>
  <c r="D301" i="29"/>
  <c r="D302" i="29"/>
  <c r="D296" i="29"/>
  <c r="C301" i="29"/>
  <c r="C302" i="29"/>
  <c r="C296" i="29"/>
  <c r="B301" i="29"/>
  <c r="B302" i="29"/>
  <c r="B296" i="29"/>
  <c r="Q285" i="29"/>
  <c r="Q286" i="29"/>
  <c r="Q288" i="29"/>
  <c r="Q289" i="29"/>
  <c r="H285" i="29"/>
  <c r="H286" i="29"/>
  <c r="G285" i="29"/>
  <c r="G286" i="29"/>
  <c r="F285" i="29"/>
  <c r="F286" i="29"/>
  <c r="E285" i="29"/>
  <c r="E286" i="29"/>
  <c r="D285" i="29"/>
  <c r="D289" i="29"/>
  <c r="C285" i="29"/>
  <c r="C289" i="29"/>
  <c r="B285" i="29"/>
  <c r="B289" i="29"/>
  <c r="Q256" i="29"/>
  <c r="Q257" i="29"/>
  <c r="Q255" i="29"/>
  <c r="H256" i="29"/>
  <c r="H255" i="29"/>
  <c r="G256" i="29"/>
  <c r="G255" i="29"/>
  <c r="F256" i="29"/>
  <c r="F255" i="29"/>
  <c r="E256" i="29"/>
  <c r="E255" i="29"/>
  <c r="D256" i="29"/>
  <c r="D257" i="29"/>
  <c r="D255" i="29"/>
  <c r="C256" i="29"/>
  <c r="C257" i="29"/>
  <c r="C255" i="29"/>
  <c r="B256" i="29"/>
  <c r="B257" i="29"/>
  <c r="B255" i="29"/>
  <c r="Q243" i="29"/>
  <c r="Q244" i="29"/>
  <c r="Q245" i="29"/>
  <c r="Q246" i="29"/>
  <c r="Q247" i="29"/>
  <c r="Q248" i="29"/>
  <c r="H243" i="29"/>
  <c r="H241" i="29"/>
  <c r="G243" i="29"/>
  <c r="G241" i="29"/>
  <c r="F243" i="29"/>
  <c r="F241" i="29"/>
  <c r="E243" i="29"/>
  <c r="E241" i="29"/>
  <c r="D243" i="29"/>
  <c r="D244" i="29"/>
  <c r="D245" i="29"/>
  <c r="D246" i="29"/>
  <c r="D247" i="29"/>
  <c r="D248" i="29"/>
  <c r="D241" i="29"/>
  <c r="C243" i="29"/>
  <c r="C244" i="29"/>
  <c r="C245" i="29"/>
  <c r="C246" i="29"/>
  <c r="C247" i="29"/>
  <c r="C248" i="29"/>
  <c r="C241" i="29"/>
  <c r="B243" i="29"/>
  <c r="B244" i="29"/>
  <c r="B245" i="29"/>
  <c r="B246" i="29"/>
  <c r="B247" i="29"/>
  <c r="B248" i="29"/>
  <c r="B241" i="29"/>
  <c r="Q235" i="29"/>
  <c r="Q236" i="29"/>
  <c r="Q231" i="29"/>
  <c r="H231" i="29"/>
  <c r="G231" i="29"/>
  <c r="F231" i="29"/>
  <c r="E231" i="29"/>
  <c r="D235" i="29"/>
  <c r="D236" i="29"/>
  <c r="D231" i="29"/>
  <c r="C235" i="29"/>
  <c r="C236" i="29"/>
  <c r="C231" i="29"/>
  <c r="B235" i="29"/>
  <c r="B236" i="29"/>
  <c r="B231" i="29"/>
  <c r="Q202" i="29"/>
  <c r="Q200" i="29"/>
  <c r="Q199" i="29"/>
  <c r="F202" i="29"/>
  <c r="G202" i="29"/>
  <c r="H202" i="29"/>
  <c r="E202" i="29"/>
  <c r="F200" i="29"/>
  <c r="G200" i="29"/>
  <c r="H200" i="29"/>
  <c r="E200" i="29"/>
  <c r="F199" i="29"/>
  <c r="G199" i="29"/>
  <c r="H199" i="29"/>
  <c r="E199" i="29"/>
  <c r="D202" i="29"/>
  <c r="D200" i="29"/>
  <c r="D199" i="29"/>
  <c r="C200" i="29"/>
  <c r="C201" i="29"/>
  <c r="C202" i="29"/>
  <c r="C199" i="29"/>
  <c r="B200" i="29"/>
  <c r="B201" i="29"/>
  <c r="B202" i="29"/>
  <c r="B199" i="29"/>
  <c r="Q191" i="29"/>
  <c r="Q192" i="29"/>
  <c r="Q193" i="29"/>
  <c r="Q194" i="29"/>
  <c r="H187" i="29"/>
  <c r="G187" i="29"/>
  <c r="F187" i="29"/>
  <c r="E187" i="29"/>
  <c r="D188" i="29"/>
  <c r="D189" i="29"/>
  <c r="D190" i="29"/>
  <c r="D191" i="29"/>
  <c r="D192" i="29"/>
  <c r="D193" i="29"/>
  <c r="D194" i="29"/>
  <c r="D187" i="29"/>
  <c r="C194" i="29"/>
  <c r="C187" i="29"/>
  <c r="B194" i="29"/>
  <c r="B187" i="29"/>
  <c r="Q180" i="29"/>
  <c r="Q181" i="29"/>
  <c r="Q179" i="29"/>
  <c r="H177" i="29"/>
  <c r="G177" i="29"/>
  <c r="F177" i="29"/>
  <c r="E177" i="29"/>
  <c r="D178" i="29"/>
  <c r="D179" i="29"/>
  <c r="D180" i="29"/>
  <c r="D181" i="29"/>
  <c r="D177" i="29"/>
  <c r="C178" i="29"/>
  <c r="C179" i="29"/>
  <c r="C180" i="29"/>
  <c r="C181" i="29"/>
  <c r="C177" i="29"/>
  <c r="B178" i="29"/>
  <c r="B179" i="29"/>
  <c r="B180" i="29"/>
  <c r="B181" i="29"/>
  <c r="B177" i="29"/>
  <c r="F146" i="29"/>
  <c r="G146" i="29"/>
  <c r="H146" i="29"/>
  <c r="E146" i="29"/>
  <c r="F145" i="29"/>
  <c r="G145" i="29"/>
  <c r="H145" i="29"/>
  <c r="E145" i="29"/>
  <c r="D146" i="29"/>
  <c r="D145" i="29"/>
  <c r="C146" i="29"/>
  <c r="C147" i="29"/>
  <c r="C145" i="29"/>
  <c r="B146" i="29"/>
  <c r="B145" i="29"/>
  <c r="Q134" i="29"/>
  <c r="Q135" i="29"/>
  <c r="Q136" i="29"/>
  <c r="Q138" i="29"/>
  <c r="Q139" i="29"/>
  <c r="Q133" i="29"/>
  <c r="G133" i="29"/>
  <c r="F133" i="29"/>
  <c r="E133" i="29"/>
  <c r="D134" i="29"/>
  <c r="D135" i="29"/>
  <c r="D136" i="29"/>
  <c r="D138" i="29"/>
  <c r="D139" i="29"/>
  <c r="D133" i="29"/>
  <c r="C134" i="29"/>
  <c r="C135" i="29"/>
  <c r="C136" i="29"/>
  <c r="C138" i="29"/>
  <c r="C139" i="29"/>
  <c r="C133" i="29"/>
  <c r="B133" i="29"/>
  <c r="B135" i="29"/>
  <c r="B136" i="29"/>
  <c r="B138" i="29"/>
  <c r="B139" i="29"/>
  <c r="B134" i="29"/>
  <c r="Q126" i="29"/>
  <c r="Q127" i="29"/>
  <c r="Q122" i="29"/>
  <c r="H122" i="29"/>
  <c r="G122" i="29"/>
  <c r="F122" i="29"/>
  <c r="E122" i="29"/>
  <c r="D126" i="29"/>
  <c r="D127" i="29"/>
  <c r="D122" i="29"/>
  <c r="C124" i="29"/>
  <c r="C125" i="29"/>
  <c r="C126" i="29"/>
  <c r="C127" i="29"/>
  <c r="C122" i="29"/>
  <c r="B124" i="29"/>
  <c r="B125" i="29"/>
  <c r="B126" i="29"/>
  <c r="B127" i="29"/>
  <c r="B122" i="29"/>
  <c r="Q91" i="29"/>
  <c r="Q92" i="29"/>
  <c r="Q89" i="29"/>
  <c r="H89" i="29"/>
  <c r="G89" i="29"/>
  <c r="F89" i="29"/>
  <c r="E89" i="29"/>
  <c r="D89" i="29"/>
  <c r="C89" i="29"/>
  <c r="B91" i="29"/>
  <c r="B92" i="29"/>
  <c r="B89" i="29"/>
  <c r="Q79" i="29"/>
  <c r="Q81" i="29"/>
  <c r="Q82" i="29"/>
  <c r="Q83" i="29"/>
  <c r="Q84" i="29"/>
  <c r="Q78" i="29"/>
  <c r="H78" i="29"/>
  <c r="G78" i="29"/>
  <c r="F78" i="29"/>
  <c r="E78" i="29"/>
  <c r="D79" i="29"/>
  <c r="D81" i="29"/>
  <c r="D82" i="29"/>
  <c r="D83" i="29"/>
  <c r="D84" i="29"/>
  <c r="D78" i="29"/>
  <c r="C79" i="29"/>
  <c r="C81" i="29"/>
  <c r="C82" i="29"/>
  <c r="C83" i="29"/>
  <c r="C84" i="29"/>
  <c r="C78" i="29"/>
  <c r="B79" i="29"/>
  <c r="B81" i="29"/>
  <c r="B82" i="29"/>
  <c r="B83" i="29"/>
  <c r="B84" i="29"/>
  <c r="B78" i="29"/>
  <c r="Q69" i="29"/>
  <c r="Q70" i="29"/>
  <c r="Q71" i="29"/>
  <c r="Q72" i="29"/>
  <c r="Q73" i="29"/>
  <c r="Q68" i="29"/>
  <c r="H68" i="29"/>
  <c r="G68" i="29"/>
  <c r="F68" i="29"/>
  <c r="E68" i="29"/>
  <c r="D69" i="29"/>
  <c r="D70" i="29"/>
  <c r="D71" i="29"/>
  <c r="D72" i="29"/>
  <c r="D73" i="29"/>
  <c r="D68" i="29"/>
  <c r="B69" i="29"/>
  <c r="B70" i="29"/>
  <c r="B71" i="29"/>
  <c r="B72" i="29"/>
  <c r="B73" i="29"/>
  <c r="B68" i="29"/>
  <c r="C69" i="29"/>
  <c r="C70" i="29"/>
  <c r="C71" i="29"/>
  <c r="C72" i="29"/>
  <c r="C73" i="29"/>
  <c r="C68" i="29"/>
  <c r="K408" i="29"/>
  <c r="I572" i="29" l="1"/>
  <c r="I517" i="29"/>
  <c r="I464" i="29"/>
  <c r="I408" i="29"/>
  <c r="I351" i="29"/>
  <c r="I293" i="29"/>
  <c r="I238" i="29"/>
  <c r="I184" i="29"/>
  <c r="I130" i="29"/>
  <c r="I75" i="29"/>
  <c r="I681" i="29"/>
  <c r="I646" i="29"/>
  <c r="K681" i="29"/>
  <c r="K646" i="29"/>
  <c r="K572" i="29"/>
  <c r="K517" i="29"/>
  <c r="K464" i="29"/>
  <c r="K351" i="29"/>
  <c r="K293" i="29"/>
  <c r="K238" i="29"/>
  <c r="K184" i="29"/>
  <c r="K130" i="29"/>
  <c r="K75" i="29"/>
  <c r="L681" i="29"/>
  <c r="L646" i="29"/>
  <c r="L572" i="29"/>
  <c r="L517" i="29"/>
  <c r="L464" i="29"/>
  <c r="L408" i="29"/>
  <c r="L351" i="29"/>
  <c r="L293" i="29"/>
  <c r="L238" i="29"/>
  <c r="L184" i="29"/>
  <c r="L130" i="29"/>
  <c r="L75" i="29"/>
  <c r="M681" i="29"/>
  <c r="M646" i="29"/>
  <c r="M572" i="29"/>
  <c r="M517" i="29"/>
  <c r="M464" i="29"/>
  <c r="M408" i="29"/>
  <c r="M351" i="29"/>
  <c r="M293" i="29"/>
  <c r="M238" i="29"/>
  <c r="M184" i="29"/>
  <c r="M130" i="29"/>
  <c r="M75" i="29"/>
  <c r="N184" i="29"/>
  <c r="N75" i="29"/>
  <c r="N681" i="29"/>
  <c r="N572" i="29"/>
  <c r="N293" i="29"/>
  <c r="N517" i="29"/>
  <c r="N464" i="29"/>
  <c r="N408" i="29"/>
  <c r="N351" i="29"/>
  <c r="N646" i="29"/>
  <c r="N238" i="29"/>
  <c r="N130" i="29"/>
  <c r="J681" i="29"/>
  <c r="J646" i="29"/>
  <c r="J572" i="29"/>
  <c r="J517" i="29"/>
  <c r="J464" i="29"/>
  <c r="J408" i="29"/>
  <c r="J351" i="29"/>
  <c r="J293" i="29"/>
  <c r="J238" i="29"/>
  <c r="J184" i="29"/>
  <c r="J130" i="29"/>
  <c r="J75" i="29"/>
  <c r="O681" i="29"/>
  <c r="O646" i="29"/>
  <c r="O572" i="29"/>
  <c r="O517" i="29"/>
  <c r="O464" i="29"/>
  <c r="O408" i="29"/>
  <c r="O351" i="29"/>
  <c r="O293" i="29"/>
  <c r="O238" i="29"/>
  <c r="O184" i="29"/>
  <c r="O130" i="29"/>
  <c r="O75" i="29"/>
  <c r="P681" i="29"/>
  <c r="P646" i="29"/>
  <c r="P572" i="29"/>
  <c r="P517" i="29"/>
  <c r="P464" i="29"/>
  <c r="P408" i="29"/>
  <c r="P351" i="29"/>
  <c r="P293" i="29"/>
  <c r="P238" i="29"/>
  <c r="P184" i="29"/>
  <c r="P130" i="29"/>
  <c r="P75" i="29"/>
  <c r="F681" i="29"/>
  <c r="F646" i="29"/>
  <c r="G681" i="29"/>
  <c r="G646" i="29"/>
  <c r="H681" i="29"/>
  <c r="H646" i="29"/>
  <c r="F681" i="14"/>
  <c r="F647" i="14"/>
  <c r="F574" i="14"/>
  <c r="F572" i="29" s="1"/>
  <c r="G647" i="14"/>
  <c r="G681" i="14"/>
  <c r="G574" i="14"/>
  <c r="G572" i="29" s="1"/>
  <c r="H647" i="14"/>
  <c r="H681" i="14"/>
  <c r="H574" i="14"/>
  <c r="H572" i="29" s="1"/>
  <c r="F520" i="14"/>
  <c r="F517" i="29" s="1"/>
  <c r="F466" i="14"/>
  <c r="F464" i="29" s="1"/>
  <c r="G520" i="14"/>
  <c r="G517" i="29" s="1"/>
  <c r="G466" i="14"/>
  <c r="G464" i="29" s="1"/>
  <c r="H520" i="14"/>
  <c r="H517" i="29" s="1"/>
  <c r="H466" i="14"/>
  <c r="H464" i="29" s="1"/>
  <c r="F410" i="14"/>
  <c r="F408" i="29" s="1"/>
  <c r="F352" i="14"/>
  <c r="F351" i="29" s="1"/>
  <c r="G410" i="14"/>
  <c r="G408" i="29" s="1"/>
  <c r="G352" i="14"/>
  <c r="G351" i="29" s="1"/>
  <c r="H410" i="14"/>
  <c r="H408" i="29" s="1"/>
  <c r="H352" i="14"/>
  <c r="H351" i="29" s="1"/>
  <c r="G297" i="14"/>
  <c r="G293" i="29" s="1"/>
  <c r="G241" i="14"/>
  <c r="G238" i="29" s="1"/>
  <c r="G186" i="14"/>
  <c r="G184" i="29" s="1"/>
  <c r="G130" i="14"/>
  <c r="G130" i="29" s="1"/>
  <c r="G74" i="14"/>
  <c r="G75" i="29" s="1"/>
  <c r="H297" i="14"/>
  <c r="H293" i="29" s="1"/>
  <c r="H241" i="14"/>
  <c r="H238" i="29" s="1"/>
  <c r="H186" i="14"/>
  <c r="H184" i="29" s="1"/>
  <c r="H130" i="14"/>
  <c r="H130" i="29" s="1"/>
  <c r="H74" i="14"/>
  <c r="H75" i="29" s="1"/>
  <c r="F297" i="14"/>
  <c r="F293" i="29" s="1"/>
  <c r="F241" i="14"/>
  <c r="F238" i="29" s="1"/>
  <c r="F186" i="14"/>
  <c r="F184" i="29" s="1"/>
  <c r="F130" i="14"/>
  <c r="F130" i="29" s="1"/>
  <c r="F74" i="14"/>
  <c r="F75" i="29" s="1"/>
  <c r="D591" i="29"/>
  <c r="D584" i="29"/>
  <c r="D537" i="29"/>
  <c r="D529" i="29"/>
  <c r="D516" i="29"/>
  <c r="D481" i="29"/>
  <c r="D473" i="29"/>
  <c r="D463" i="29"/>
  <c r="D419" i="29"/>
  <c r="D407" i="29"/>
  <c r="D350" i="29"/>
  <c r="D258" i="29"/>
  <c r="D237" i="29"/>
  <c r="D203" i="29"/>
  <c r="D195" i="29"/>
  <c r="D183" i="29"/>
  <c r="D141" i="29"/>
  <c r="D85" i="29"/>
  <c r="D74" i="29"/>
  <c r="D372" i="29" l="1"/>
  <c r="I252" i="29" l="1"/>
  <c r="J252" i="29"/>
  <c r="K252" i="29"/>
  <c r="L252" i="29"/>
  <c r="M252" i="29"/>
  <c r="N252" i="29"/>
  <c r="O252" i="29"/>
  <c r="P252" i="29"/>
  <c r="I239" i="29" l="1"/>
  <c r="J239" i="29"/>
  <c r="K239" i="29"/>
  <c r="L239" i="29"/>
  <c r="M239" i="29"/>
  <c r="N239" i="29"/>
  <c r="O239" i="29"/>
  <c r="P239" i="29"/>
  <c r="G242" i="14" l="1"/>
  <c r="G239" i="29" s="1"/>
  <c r="G237" i="29"/>
  <c r="F242" i="14"/>
  <c r="F239" i="29" s="1"/>
  <c r="F237" i="29"/>
  <c r="E242" i="14"/>
  <c r="E239" i="29" s="1"/>
  <c r="E237" i="29"/>
  <c r="L465" i="29" l="1"/>
  <c r="I465" i="29"/>
  <c r="H457" i="29"/>
  <c r="K362" i="29" l="1"/>
  <c r="K364" i="29" s="1"/>
  <c r="E362" i="29"/>
  <c r="E364" i="29" s="1"/>
  <c r="U521" i="7"/>
  <c r="N16" i="26" s="1"/>
  <c r="AH539" i="7"/>
  <c r="T521" i="7" s="1"/>
  <c r="AN542" i="7"/>
  <c r="AO542" i="7"/>
  <c r="AE547" i="7"/>
  <c r="AM542" i="7"/>
  <c r="AL542" i="7"/>
  <c r="AK542" i="7"/>
  <c r="AJ542" i="7"/>
  <c r="U468" i="7"/>
  <c r="M16" i="26" s="1"/>
  <c r="AE485" i="7"/>
  <c r="AD485" i="7"/>
  <c r="P468" i="7" s="1"/>
  <c r="AN430" i="7"/>
  <c r="AN424" i="7"/>
  <c r="U414" i="7"/>
  <c r="L16" i="26" s="1"/>
  <c r="AH431" i="7"/>
  <c r="T414" i="7" s="1"/>
  <c r="Q414" i="7"/>
  <c r="AD431" i="7"/>
  <c r="U413" i="7"/>
  <c r="AH425" i="7"/>
  <c r="T413" i="7" s="1"/>
  <c r="AE425" i="7"/>
  <c r="AD425" i="7"/>
  <c r="P413" i="7" s="1"/>
  <c r="AH439" i="7"/>
  <c r="AN370" i="7"/>
  <c r="AI377" i="7"/>
  <c r="AH377" i="7"/>
  <c r="U360" i="7"/>
  <c r="AH371" i="7"/>
  <c r="T360" i="7" s="1"/>
  <c r="AD385" i="7"/>
  <c r="AE385" i="7"/>
  <c r="AI385" i="7"/>
  <c r="AI323" i="7"/>
  <c r="T305" i="7"/>
  <c r="U249" i="7"/>
  <c r="I16" i="26" s="1"/>
  <c r="T249" i="7"/>
  <c r="AH275" i="7"/>
  <c r="AN202" i="7"/>
  <c r="AE219" i="7"/>
  <c r="AD162" i="7"/>
  <c r="U192" i="7"/>
  <c r="H16" i="26" s="1"/>
  <c r="AH210" i="7"/>
  <c r="T192" i="7" s="1"/>
  <c r="AG210" i="7"/>
  <c r="S192" i="7" s="1"/>
  <c r="R192" i="7"/>
  <c r="AE162" i="7"/>
  <c r="U136" i="7"/>
  <c r="G16" i="26" s="1"/>
  <c r="AN139" i="7"/>
  <c r="AN137" i="7"/>
  <c r="AN136" i="7"/>
  <c r="AN135" i="7"/>
  <c r="AE88" i="7"/>
  <c r="Q76" i="7" s="1"/>
  <c r="F15" i="9" s="1"/>
  <c r="U76" i="7"/>
  <c r="AD95" i="7"/>
  <c r="P77" i="7" s="1"/>
  <c r="AN79" i="7"/>
  <c r="AN78" i="7"/>
  <c r="AN76" i="7"/>
  <c r="AN75" i="7"/>
  <c r="U361" i="7" l="1"/>
  <c r="K16" i="26" s="1"/>
  <c r="AI378" i="7"/>
  <c r="U362" i="7" s="1"/>
  <c r="K17" i="26" s="1"/>
  <c r="P414" i="7"/>
  <c r="AD432" i="7"/>
  <c r="P415" i="7" s="1"/>
  <c r="U305" i="7"/>
  <c r="J16" i="26" s="1"/>
  <c r="AI324" i="7"/>
  <c r="U306" i="7" s="1"/>
  <c r="J17" i="26" s="1"/>
  <c r="Q468" i="7"/>
  <c r="M16" i="9" s="1"/>
  <c r="AH378" i="7"/>
  <c r="T362" i="7" s="1"/>
  <c r="T136" i="7"/>
  <c r="AH155" i="7"/>
  <c r="T137" i="7" s="1"/>
  <c r="T468" i="7"/>
  <c r="Q413" i="7"/>
  <c r="L16" i="9"/>
  <c r="T361" i="7"/>
  <c r="X192" i="7"/>
  <c r="H16" i="24"/>
  <c r="Y192" i="7"/>
  <c r="H16" i="27" s="1"/>
  <c r="AE432" i="7"/>
  <c r="Q415" i="7" s="1"/>
  <c r="L17" i="9" s="1"/>
  <c r="AH432" i="7"/>
  <c r="T415" i="7" s="1"/>
  <c r="AL210" i="7"/>
  <c r="AM210" i="7"/>
  <c r="AN87" i="7"/>
  <c r="AE95" i="7"/>
  <c r="AN93" i="7"/>
  <c r="AN92" i="7"/>
  <c r="AN91" i="7"/>
  <c r="AN90" i="7"/>
  <c r="AM75" i="7"/>
  <c r="AD88" i="7"/>
  <c r="AD96" i="7" s="1"/>
  <c r="P78" i="7" s="1"/>
  <c r="T76" i="7"/>
  <c r="AM39" i="7"/>
  <c r="AK39" i="7"/>
  <c r="AL39" i="7"/>
  <c r="AJ39" i="7"/>
  <c r="AM40" i="7"/>
  <c r="AL40" i="7"/>
  <c r="AK40" i="7"/>
  <c r="AJ40" i="7"/>
  <c r="AJ41" i="7"/>
  <c r="AN36" i="7"/>
  <c r="AN35" i="7"/>
  <c r="AN33" i="7"/>
  <c r="AN32" i="7"/>
  <c r="AD30" i="7"/>
  <c r="AN29" i="7"/>
  <c r="AN19" i="7"/>
  <c r="AK33" i="7"/>
  <c r="AK32" i="7"/>
  <c r="AJ32" i="7"/>
  <c r="AM16" i="7"/>
  <c r="AK16" i="7"/>
  <c r="AJ16" i="7"/>
  <c r="AD37" i="7"/>
  <c r="P19" i="7" s="1"/>
  <c r="Q19" i="7"/>
  <c r="AH37" i="7"/>
  <c r="T19" i="7" s="1"/>
  <c r="U19" i="7"/>
  <c r="E16" i="26" s="1"/>
  <c r="AE30" i="7"/>
  <c r="AH30" i="7"/>
  <c r="U18" i="7"/>
  <c r="O573" i="29"/>
  <c r="I573" i="29"/>
  <c r="J573" i="29"/>
  <c r="K573" i="29"/>
  <c r="L573" i="29"/>
  <c r="M573" i="29"/>
  <c r="N573" i="29"/>
  <c r="P573" i="29"/>
  <c r="J593" i="29"/>
  <c r="P591" i="29"/>
  <c r="P593" i="29" s="1"/>
  <c r="I591" i="29"/>
  <c r="I593" i="29" s="1"/>
  <c r="K591" i="29"/>
  <c r="K593" i="29" s="1"/>
  <c r="L591" i="29"/>
  <c r="L593" i="29" s="1"/>
  <c r="M591" i="29"/>
  <c r="M593" i="29" s="1"/>
  <c r="N591" i="29"/>
  <c r="N593" i="29" s="1"/>
  <c r="O593" i="29"/>
  <c r="L586" i="29"/>
  <c r="N586" i="29"/>
  <c r="P18" i="7" l="1"/>
  <c r="AD38" i="7"/>
  <c r="P20" i="7" s="1"/>
  <c r="T18" i="7"/>
  <c r="AH38" i="7"/>
  <c r="T20" i="7" s="1"/>
  <c r="Q18" i="7"/>
  <c r="P76" i="7"/>
  <c r="AE96" i="7"/>
  <c r="Q78" i="7" s="1"/>
  <c r="Q77" i="7"/>
  <c r="E16" i="9"/>
  <c r="AE38" i="7"/>
  <c r="Q20" i="7" s="1"/>
  <c r="E17" i="9" s="1"/>
  <c r="K537" i="29"/>
  <c r="K539" i="29" s="1"/>
  <c r="P531" i="29"/>
  <c r="I531" i="29"/>
  <c r="J531" i="29"/>
  <c r="K531" i="29"/>
  <c r="L531" i="29"/>
  <c r="M531" i="29"/>
  <c r="N531" i="29"/>
  <c r="O531" i="29"/>
  <c r="P516" i="29"/>
  <c r="P518" i="29" s="1"/>
  <c r="I518" i="29"/>
  <c r="N516" i="29"/>
  <c r="N518" i="29" s="1"/>
  <c r="P481" i="29"/>
  <c r="P483" i="29" s="1"/>
  <c r="J481" i="29"/>
  <c r="J483" i="29" s="1"/>
  <c r="N475" i="29"/>
  <c r="I475" i="29"/>
  <c r="P465" i="29"/>
  <c r="K465" i="29"/>
  <c r="J465" i="29"/>
  <c r="M465" i="29"/>
  <c r="N465" i="29"/>
  <c r="O465" i="29"/>
  <c r="P427" i="29"/>
  <c r="P429" i="29" s="1"/>
  <c r="J429" i="29"/>
  <c r="I429" i="29"/>
  <c r="K427" i="29"/>
  <c r="K429" i="29" s="1"/>
  <c r="L427" i="29"/>
  <c r="L429" i="29" s="1"/>
  <c r="M427" i="29"/>
  <c r="M429" i="29" s="1"/>
  <c r="N427" i="29"/>
  <c r="N429" i="29" s="1"/>
  <c r="O427" i="29"/>
  <c r="O429" i="29" s="1"/>
  <c r="P421" i="29"/>
  <c r="K421" i="29"/>
  <c r="L421" i="29"/>
  <c r="P409" i="29"/>
  <c r="I409" i="29"/>
  <c r="J409" i="29"/>
  <c r="K409" i="29"/>
  <c r="L409" i="29"/>
  <c r="M409" i="29"/>
  <c r="N409" i="29"/>
  <c r="O409" i="29"/>
  <c r="P374" i="29"/>
  <c r="O374" i="29"/>
  <c r="G362" i="29"/>
  <c r="G364" i="29" s="1"/>
  <c r="J362" i="29"/>
  <c r="J364" i="29" s="1"/>
  <c r="P362" i="29"/>
  <c r="P364" i="29" s="1"/>
  <c r="P350" i="29"/>
  <c r="P352" i="29" s="1"/>
  <c r="J352" i="29"/>
  <c r="N374" i="29"/>
  <c r="I374" i="29"/>
  <c r="M374" i="29"/>
  <c r="J374" i="29"/>
  <c r="K374" i="29"/>
  <c r="L374" i="29"/>
  <c r="L362" i="29"/>
  <c r="L364" i="29" s="1"/>
  <c r="H362" i="29"/>
  <c r="H364" i="29" s="1"/>
  <c r="I364" i="29"/>
  <c r="F362" i="29"/>
  <c r="F364" i="29" s="1"/>
  <c r="I352" i="29"/>
  <c r="K350" i="29"/>
  <c r="K352" i="29" s="1"/>
  <c r="L350" i="29"/>
  <c r="L352" i="29" s="1"/>
  <c r="M350" i="29"/>
  <c r="M352" i="29" s="1"/>
  <c r="N350" i="29"/>
  <c r="N352" i="29" s="1"/>
  <c r="O350" i="29"/>
  <c r="O352" i="29" s="1"/>
  <c r="M311" i="29"/>
  <c r="M313" i="29" s="1"/>
  <c r="P311" i="29"/>
  <c r="P313" i="29" s="1"/>
  <c r="J311" i="29"/>
  <c r="J313" i="29" s="1"/>
  <c r="P294" i="29"/>
  <c r="J294" i="29"/>
  <c r="P306" i="29"/>
  <c r="M306" i="29"/>
  <c r="I306" i="29"/>
  <c r="J306" i="29"/>
  <c r="K306" i="29"/>
  <c r="L306" i="29"/>
  <c r="N306" i="29"/>
  <c r="O306" i="29"/>
  <c r="I294" i="29"/>
  <c r="K294" i="29"/>
  <c r="M260" i="29"/>
  <c r="I258" i="29"/>
  <c r="I260" i="29" s="1"/>
  <c r="J258" i="29"/>
  <c r="J260" i="29" s="1"/>
  <c r="K258" i="29"/>
  <c r="K260" i="29" s="1"/>
  <c r="L258" i="29"/>
  <c r="L260" i="29" s="1"/>
  <c r="N258" i="29"/>
  <c r="N260" i="29" s="1"/>
  <c r="O258" i="29"/>
  <c r="O260" i="29" s="1"/>
  <c r="P258" i="29"/>
  <c r="P260" i="29" s="1"/>
  <c r="L205" i="29"/>
  <c r="O131" i="29"/>
  <c r="K131" i="29"/>
  <c r="F17" i="9" l="1"/>
  <c r="F16" i="9"/>
  <c r="I647" i="29"/>
  <c r="I648" i="29" s="1"/>
  <c r="N647" i="29"/>
  <c r="N648" i="29" s="1"/>
  <c r="P647" i="29"/>
  <c r="P648" i="29" s="1"/>
  <c r="I384" i="29"/>
  <c r="E380" i="29"/>
  <c r="E382" i="29" s="1"/>
  <c r="J384" i="29"/>
  <c r="J386" i="29" s="1"/>
  <c r="L384" i="29"/>
  <c r="L386" i="29" s="1"/>
  <c r="P384" i="29"/>
  <c r="P386" i="29" s="1"/>
  <c r="P380" i="29"/>
  <c r="P382" i="29" s="1"/>
  <c r="I386" i="29" l="1"/>
  <c r="J150" i="29"/>
  <c r="N131" i="29"/>
  <c r="J93" i="29"/>
  <c r="J95" i="29" s="1"/>
  <c r="K148" i="29" l="1"/>
  <c r="K150" i="29" s="1"/>
  <c r="I95" i="29"/>
  <c r="K95" i="29"/>
  <c r="L93" i="29"/>
  <c r="L95" i="29" s="1"/>
  <c r="M93" i="29"/>
  <c r="M95" i="29" s="1"/>
  <c r="N93" i="29"/>
  <c r="N95" i="29" s="1"/>
  <c r="O93" i="29"/>
  <c r="O95" i="29" s="1"/>
  <c r="P93" i="29"/>
  <c r="P95" i="29" s="1"/>
  <c r="J87" i="29"/>
  <c r="F588" i="14"/>
  <c r="F586" i="29" s="1"/>
  <c r="E534" i="14"/>
  <c r="E531" i="29" s="1"/>
  <c r="F521" i="14"/>
  <c r="F518" i="29" s="1"/>
  <c r="E521" i="14"/>
  <c r="E518" i="29" s="1"/>
  <c r="G521" i="14"/>
  <c r="G518" i="29" s="1"/>
  <c r="H459" i="29"/>
  <c r="H415" i="29"/>
  <c r="G363" i="14"/>
  <c r="G365" i="14" s="1"/>
  <c r="G375" i="14"/>
  <c r="G374" i="29" s="1"/>
  <c r="E365" i="14"/>
  <c r="G351" i="14"/>
  <c r="G310" i="14" l="1"/>
  <c r="G306" i="29" s="1"/>
  <c r="G304" i="29"/>
  <c r="F310" i="14"/>
  <c r="F306" i="29" s="1"/>
  <c r="F304" i="29"/>
  <c r="E310" i="14"/>
  <c r="E306" i="29" s="1"/>
  <c r="E304" i="29"/>
  <c r="F534" i="14"/>
  <c r="F531" i="29" s="1"/>
  <c r="F529" i="29"/>
  <c r="G353" i="14"/>
  <c r="G352" i="29" s="1"/>
  <c r="G350" i="29"/>
  <c r="G384" i="29" s="1"/>
  <c r="G386" i="29" s="1"/>
  <c r="G534" i="14"/>
  <c r="G531" i="29" s="1"/>
  <c r="G529" i="29"/>
  <c r="G467" i="14"/>
  <c r="G465" i="29" s="1"/>
  <c r="G463" i="29"/>
  <c r="F467" i="14"/>
  <c r="F465" i="29" s="1"/>
  <c r="F463" i="29"/>
  <c r="E467" i="14"/>
  <c r="E465" i="29" s="1"/>
  <c r="E463" i="29"/>
  <c r="G411" i="14"/>
  <c r="G409" i="29" s="1"/>
  <c r="G407" i="29"/>
  <c r="F411" i="14"/>
  <c r="F409" i="29" s="1"/>
  <c r="F407" i="29"/>
  <c r="E411" i="14"/>
  <c r="E409" i="29" s="1"/>
  <c r="E407" i="29"/>
  <c r="F298" i="14"/>
  <c r="F294" i="29" s="1"/>
  <c r="F292" i="29"/>
  <c r="G143" i="14"/>
  <c r="G143" i="29" s="1"/>
  <c r="G141" i="29"/>
  <c r="E86" i="14"/>
  <c r="E87" i="29" s="1"/>
  <c r="E85" i="29"/>
  <c r="H534" i="29"/>
  <c r="H534" i="14"/>
  <c r="H531" i="29" s="1"/>
  <c r="H363" i="14"/>
  <c r="G647" i="29" l="1"/>
  <c r="G648" i="29" s="1"/>
  <c r="H310" i="14"/>
  <c r="H306" i="29" s="1"/>
  <c r="H304" i="29"/>
  <c r="H467" i="14"/>
  <c r="H465" i="29" s="1"/>
  <c r="H463" i="29"/>
  <c r="H411" i="14"/>
  <c r="H409" i="29" s="1"/>
  <c r="H407" i="29"/>
  <c r="H365" i="14"/>
  <c r="H521" i="14"/>
  <c r="H518" i="29" s="1"/>
  <c r="H298" i="14" l="1"/>
  <c r="H294" i="29" s="1"/>
  <c r="H258" i="29"/>
  <c r="E187" i="14"/>
  <c r="E185" i="29" s="1"/>
  <c r="E143" i="14"/>
  <c r="E143" i="29" s="1"/>
  <c r="F255" i="14" l="1"/>
  <c r="F252" i="29" s="1"/>
  <c r="F250" i="29"/>
  <c r="G255" i="14"/>
  <c r="G252" i="29" s="1"/>
  <c r="G250" i="29"/>
  <c r="G263" i="14"/>
  <c r="G260" i="29" s="1"/>
  <c r="G258" i="29"/>
  <c r="E263" i="14"/>
  <c r="E260" i="29" s="1"/>
  <c r="E258" i="29"/>
  <c r="E255" i="14"/>
  <c r="E252" i="29" s="1"/>
  <c r="E250" i="29"/>
  <c r="F263" i="14"/>
  <c r="F260" i="29" s="1"/>
  <c r="F258" i="29"/>
  <c r="G298" i="14"/>
  <c r="G294" i="29" s="1"/>
  <c r="G292" i="29"/>
  <c r="E298" i="14"/>
  <c r="E294" i="29" s="1"/>
  <c r="E292" i="29"/>
  <c r="G86" i="14"/>
  <c r="G87" i="29" s="1"/>
  <c r="G85" i="29"/>
  <c r="F143" i="14"/>
  <c r="F143" i="29" s="1"/>
  <c r="F141" i="29"/>
  <c r="G131" i="14"/>
  <c r="G131" i="29" s="1"/>
  <c r="G129" i="29"/>
  <c r="H94" i="14"/>
  <c r="H95" i="29" s="1"/>
  <c r="H93" i="29"/>
  <c r="G75" i="14"/>
  <c r="G76" i="29" s="1"/>
  <c r="G74" i="29"/>
  <c r="H263" i="14"/>
  <c r="H260" i="29" s="1"/>
  <c r="H255" i="14" l="1"/>
  <c r="H252" i="29" s="1"/>
  <c r="H250" i="29"/>
  <c r="H143" i="14"/>
  <c r="H143" i="29" s="1"/>
  <c r="AM45" i="7"/>
  <c r="H85" i="29" l="1"/>
  <c r="H86" i="14" l="1"/>
  <c r="H87" i="29" s="1"/>
  <c r="AH162" i="7"/>
  <c r="AA390" i="7" l="1"/>
  <c r="Z390" i="7"/>
  <c r="AF439" i="7"/>
  <c r="AG439" i="7"/>
  <c r="AH532" i="7" l="1"/>
  <c r="AH540" i="7" s="1"/>
  <c r="T522" i="7" s="1"/>
  <c r="Z497" i="7"/>
  <c r="AH479" i="7"/>
  <c r="AH486" i="7" s="1"/>
  <c r="T469" i="7" s="1"/>
  <c r="AH211" i="7"/>
  <c r="T193" i="7" s="1"/>
  <c r="AH260" i="7" l="1"/>
  <c r="T248" i="7" s="1"/>
  <c r="AH219" i="7"/>
  <c r="AN217" i="7"/>
  <c r="AH547" i="7"/>
  <c r="T135" i="7"/>
  <c r="T520" i="7"/>
  <c r="T467" i="7"/>
  <c r="AH96" i="7"/>
  <c r="T78" i="7" s="1"/>
  <c r="T77" i="7"/>
  <c r="T191" i="7"/>
  <c r="AH268" i="7" l="1"/>
  <c r="T250" i="7" s="1"/>
  <c r="AH324" i="7"/>
  <c r="T306" i="7" s="1"/>
  <c r="T304" i="7"/>
  <c r="AA497" i="7"/>
  <c r="U248" i="7" l="1"/>
  <c r="U135" i="7"/>
  <c r="U191" i="7"/>
  <c r="U467" i="7"/>
  <c r="AA275" i="7"/>
  <c r="AA279" i="7"/>
  <c r="U77" i="7" l="1"/>
  <c r="F16" i="26" s="1"/>
  <c r="O16" i="26" s="1"/>
  <c r="U520" i="7"/>
  <c r="U304" i="7"/>
  <c r="N10" i="26"/>
  <c r="N11" i="26"/>
  <c r="N13" i="26"/>
  <c r="N14" i="26"/>
  <c r="N20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9" i="26"/>
  <c r="M10" i="26"/>
  <c r="M11" i="26"/>
  <c r="M13" i="26"/>
  <c r="M14" i="26"/>
  <c r="M20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9" i="26"/>
  <c r="L10" i="26"/>
  <c r="L11" i="26"/>
  <c r="L13" i="26"/>
  <c r="L14" i="26"/>
  <c r="L20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9" i="26"/>
  <c r="K10" i="26"/>
  <c r="K11" i="26"/>
  <c r="K13" i="26"/>
  <c r="K14" i="26"/>
  <c r="K20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9" i="26"/>
  <c r="J10" i="26"/>
  <c r="J11" i="26"/>
  <c r="J13" i="26"/>
  <c r="J14" i="26"/>
  <c r="J20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9" i="26"/>
  <c r="I10" i="26"/>
  <c r="I11" i="26"/>
  <c r="I13" i="26"/>
  <c r="I14" i="26"/>
  <c r="I20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9" i="26"/>
  <c r="H10" i="26"/>
  <c r="H11" i="26"/>
  <c r="H13" i="26"/>
  <c r="H14" i="26"/>
  <c r="H20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9" i="26"/>
  <c r="G10" i="26"/>
  <c r="G11" i="26"/>
  <c r="G13" i="26"/>
  <c r="G14" i="26"/>
  <c r="G20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9" i="26"/>
  <c r="F10" i="26"/>
  <c r="F11" i="26"/>
  <c r="F13" i="26"/>
  <c r="F14" i="26"/>
  <c r="F20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9" i="26"/>
  <c r="E11" i="26"/>
  <c r="E13" i="26"/>
  <c r="E14" i="26"/>
  <c r="E20" i="26"/>
  <c r="E23" i="26"/>
  <c r="E24" i="26"/>
  <c r="E25" i="26"/>
  <c r="E26" i="26"/>
  <c r="E27" i="26"/>
  <c r="E29" i="26"/>
  <c r="E30" i="26"/>
  <c r="E31" i="26"/>
  <c r="E32" i="26"/>
  <c r="E34" i="26"/>
  <c r="E36" i="26"/>
  <c r="E37" i="26"/>
  <c r="E38" i="26"/>
  <c r="E39" i="26"/>
  <c r="E40" i="26"/>
  <c r="E9" i="26"/>
  <c r="E10" i="26"/>
  <c r="E28" i="26"/>
  <c r="E33" i="26"/>
  <c r="E35" i="26"/>
  <c r="O400" i="7" l="1"/>
  <c r="AC399" i="7" s="1"/>
  <c r="AC345" i="7"/>
  <c r="O178" i="7"/>
  <c r="AC176" i="7" s="1"/>
  <c r="AF547" i="7"/>
  <c r="AN523" i="7"/>
  <c r="AN525" i="7"/>
  <c r="AF485" i="7"/>
  <c r="R468" i="7" s="1"/>
  <c r="AF431" i="7"/>
  <c r="R414" i="7" s="1"/>
  <c r="Z414" i="7" s="1"/>
  <c r="AN415" i="7"/>
  <c r="AF377" i="7"/>
  <c r="R361" i="7" s="1"/>
  <c r="AN395" i="7"/>
  <c r="AF385" i="7"/>
  <c r="AN385" i="7" s="1"/>
  <c r="AA278" i="7"/>
  <c r="AF267" i="7"/>
  <c r="Z278" i="7"/>
  <c r="AF275" i="7"/>
  <c r="AN251" i="7"/>
  <c r="AF219" i="7"/>
  <c r="AF162" i="7"/>
  <c r="AN77" i="7"/>
  <c r="AN20" i="7"/>
  <c r="AN21" i="7"/>
  <c r="X468" i="7" l="1"/>
  <c r="Z468" i="7"/>
  <c r="V468" i="7"/>
  <c r="AL267" i="7"/>
  <c r="R249" i="7"/>
  <c r="X249" i="7" s="1"/>
  <c r="AL154" i="7"/>
  <c r="R136" i="7"/>
  <c r="X136" i="7" s="1"/>
  <c r="X361" i="7"/>
  <c r="X414" i="7"/>
  <c r="V414" i="7"/>
  <c r="AN520" i="7"/>
  <c r="AF532" i="7"/>
  <c r="R520" i="7" s="1"/>
  <c r="X520" i="7" s="1"/>
  <c r="AF323" i="7"/>
  <c r="AF539" i="7"/>
  <c r="AJ485" i="7"/>
  <c r="AL485" i="7"/>
  <c r="AN485" i="7"/>
  <c r="AL547" i="7"/>
  <c r="AJ547" i="7"/>
  <c r="AF479" i="7"/>
  <c r="AL377" i="7"/>
  <c r="AF316" i="7"/>
  <c r="R304" i="7" s="1"/>
  <c r="X304" i="7" s="1"/>
  <c r="AN362" i="7"/>
  <c r="AF371" i="7"/>
  <c r="AF425" i="7"/>
  <c r="AN412" i="7"/>
  <c r="AL431" i="7"/>
  <c r="AJ431" i="7"/>
  <c r="AN431" i="7"/>
  <c r="AN248" i="7"/>
  <c r="AF260" i="7"/>
  <c r="AL219" i="7"/>
  <c r="AN219" i="7"/>
  <c r="AJ219" i="7"/>
  <c r="AN195" i="7"/>
  <c r="AF203" i="7"/>
  <c r="R191" i="7" s="1"/>
  <c r="X191" i="7" s="1"/>
  <c r="AN138" i="7"/>
  <c r="AF147" i="7"/>
  <c r="R135" i="7" s="1"/>
  <c r="X135" i="7" s="1"/>
  <c r="AN94" i="7"/>
  <c r="AF95" i="7"/>
  <c r="AF88" i="7"/>
  <c r="R76" i="7" s="1"/>
  <c r="AF30" i="7"/>
  <c r="AL34" i="7"/>
  <c r="AJ34" i="7"/>
  <c r="AF37" i="7"/>
  <c r="R19" i="7" s="1"/>
  <c r="AN34" i="7"/>
  <c r="R274" i="7"/>
  <c r="AG275" i="7"/>
  <c r="S251" i="7" s="1"/>
  <c r="AG162" i="7"/>
  <c r="AO162" i="7" s="1"/>
  <c r="AG219" i="7"/>
  <c r="S194" i="7" s="1"/>
  <c r="AG385" i="7"/>
  <c r="R248" i="7" l="1"/>
  <c r="X248" i="7" s="1"/>
  <c r="AF268" i="7"/>
  <c r="R250" i="7" s="1"/>
  <c r="X250" i="7" s="1"/>
  <c r="AL479" i="7"/>
  <c r="R467" i="7"/>
  <c r="X467" i="7" s="1"/>
  <c r="AL30" i="7"/>
  <c r="R18" i="7"/>
  <c r="Z18" i="7" s="1"/>
  <c r="AL539" i="7"/>
  <c r="R521" i="7"/>
  <c r="X521" i="7" s="1"/>
  <c r="AF432" i="7"/>
  <c r="R413" i="7"/>
  <c r="AL323" i="7"/>
  <c r="R305" i="7"/>
  <c r="X305" i="7" s="1"/>
  <c r="AN95" i="7"/>
  <c r="R77" i="7"/>
  <c r="X19" i="7"/>
  <c r="V19" i="7"/>
  <c r="Z19" i="7"/>
  <c r="X76" i="7"/>
  <c r="V76" i="7"/>
  <c r="AL371" i="7"/>
  <c r="R360" i="7"/>
  <c r="AL532" i="7"/>
  <c r="AF540" i="7"/>
  <c r="AF324" i="7"/>
  <c r="AL316" i="7"/>
  <c r="AM547" i="7"/>
  <c r="AK547" i="7"/>
  <c r="AF486" i="7"/>
  <c r="AL425" i="7"/>
  <c r="AN425" i="7"/>
  <c r="AJ425" i="7"/>
  <c r="AF378" i="7"/>
  <c r="AL268" i="7"/>
  <c r="AL260" i="7"/>
  <c r="AM219" i="7"/>
  <c r="AK219" i="7"/>
  <c r="AF211" i="7"/>
  <c r="AL203" i="7"/>
  <c r="AN30" i="7"/>
  <c r="AJ30" i="7"/>
  <c r="AL147" i="7"/>
  <c r="AF155" i="7"/>
  <c r="AF96" i="7"/>
  <c r="AN88" i="7"/>
  <c r="AL95" i="7"/>
  <c r="AJ95" i="7"/>
  <c r="AL88" i="7"/>
  <c r="AJ88" i="7"/>
  <c r="AL37" i="7"/>
  <c r="AJ37" i="7"/>
  <c r="AN37" i="7"/>
  <c r="AF38" i="7"/>
  <c r="R20" i="7" s="1"/>
  <c r="AA335" i="7"/>
  <c r="AG316" i="7"/>
  <c r="AL378" i="7" l="1"/>
  <c r="R362" i="7"/>
  <c r="X362" i="7" s="1"/>
  <c r="AL540" i="7"/>
  <c r="R522" i="7"/>
  <c r="X522" i="7" s="1"/>
  <c r="AJ432" i="7"/>
  <c r="R415" i="7"/>
  <c r="AN96" i="7"/>
  <c r="R78" i="7"/>
  <c r="AL155" i="7"/>
  <c r="R137" i="7"/>
  <c r="X137" i="7" s="1"/>
  <c r="AL486" i="7"/>
  <c r="R469" i="7"/>
  <c r="X469" i="7" s="1"/>
  <c r="AL324" i="7"/>
  <c r="R306" i="7"/>
  <c r="X306" i="7" s="1"/>
  <c r="X20" i="7"/>
  <c r="V20" i="7"/>
  <c r="Z20" i="7"/>
  <c r="AL211" i="7"/>
  <c r="R193" i="7"/>
  <c r="S304" i="7"/>
  <c r="Y304" i="7" s="1"/>
  <c r="X77" i="7"/>
  <c r="Z77" i="7"/>
  <c r="V77" i="7"/>
  <c r="V413" i="7"/>
  <c r="X413" i="7"/>
  <c r="Z413" i="7"/>
  <c r="AN432" i="7"/>
  <c r="AL432" i="7"/>
  <c r="X360" i="7"/>
  <c r="AM316" i="7"/>
  <c r="AL96" i="7"/>
  <c r="AJ96" i="7"/>
  <c r="AL38" i="7"/>
  <c r="AJ38" i="7"/>
  <c r="AN38" i="7"/>
  <c r="AG267" i="7"/>
  <c r="Q361" i="7"/>
  <c r="K16" i="9" s="1"/>
  <c r="AE267" i="7"/>
  <c r="Q249" i="7" s="1"/>
  <c r="AD260" i="7"/>
  <c r="AE539" i="7"/>
  <c r="AG377" i="7"/>
  <c r="AG323" i="7"/>
  <c r="AG485" i="7"/>
  <c r="X415" i="7" l="1"/>
  <c r="Z415" i="7"/>
  <c r="V415" i="7"/>
  <c r="V78" i="7"/>
  <c r="X78" i="7"/>
  <c r="Z78" i="7"/>
  <c r="S468" i="7"/>
  <c r="Y468" i="7" s="1"/>
  <c r="M16" i="27" s="1"/>
  <c r="AG486" i="7"/>
  <c r="S469" i="7" s="1"/>
  <c r="Q521" i="7"/>
  <c r="N16" i="9" s="1"/>
  <c r="AE540" i="7"/>
  <c r="Q522" i="7" s="1"/>
  <c r="N17" i="9" s="1"/>
  <c r="P248" i="7"/>
  <c r="Z248" i="7" s="1"/>
  <c r="X193" i="7"/>
  <c r="S361" i="7"/>
  <c r="Y361" i="7" s="1"/>
  <c r="K16" i="27" s="1"/>
  <c r="P521" i="7"/>
  <c r="V521" i="7" s="1"/>
  <c r="AN539" i="7"/>
  <c r="Q248" i="7"/>
  <c r="I15" i="9" s="1"/>
  <c r="AM267" i="7"/>
  <c r="S249" i="7"/>
  <c r="W249" i="7" s="1"/>
  <c r="I16" i="25" s="1"/>
  <c r="AM323" i="7"/>
  <c r="S305" i="7"/>
  <c r="M16" i="24"/>
  <c r="K16" i="24"/>
  <c r="AA361" i="7"/>
  <c r="K16" i="28" s="1"/>
  <c r="I16" i="9"/>
  <c r="AD371" i="7"/>
  <c r="P360" i="7" s="1"/>
  <c r="AJ539" i="7"/>
  <c r="AO485" i="7"/>
  <c r="AM485" i="7"/>
  <c r="AK485" i="7"/>
  <c r="AG371" i="7"/>
  <c r="AG378" i="7" s="1"/>
  <c r="S362" i="7" s="1"/>
  <c r="AM377" i="7"/>
  <c r="AO377" i="7"/>
  <c r="AK377" i="7"/>
  <c r="AD377" i="7"/>
  <c r="AN376" i="7"/>
  <c r="AE371" i="7"/>
  <c r="AG324" i="7"/>
  <c r="S306" i="7" s="1"/>
  <c r="AD267" i="7"/>
  <c r="AN267" i="7" s="1"/>
  <c r="AG260" i="7"/>
  <c r="AO260" i="7" s="1"/>
  <c r="AK267" i="7"/>
  <c r="AO267" i="7"/>
  <c r="AE268" i="7"/>
  <c r="Q250" i="7" s="1"/>
  <c r="AN260" i="7"/>
  <c r="AJ260" i="7"/>
  <c r="AG95" i="7"/>
  <c r="AD268" i="7" l="1"/>
  <c r="P250" i="7" s="1"/>
  <c r="Z521" i="7"/>
  <c r="W361" i="7"/>
  <c r="K16" i="25" s="1"/>
  <c r="V248" i="7"/>
  <c r="V250" i="7"/>
  <c r="Z250" i="7"/>
  <c r="I17" i="9"/>
  <c r="M17" i="24"/>
  <c r="Y469" i="7"/>
  <c r="M17" i="27" s="1"/>
  <c r="AA468" i="7"/>
  <c r="M16" i="28" s="1"/>
  <c r="AA249" i="7"/>
  <c r="I16" i="28" s="1"/>
  <c r="W468" i="7"/>
  <c r="M16" i="25" s="1"/>
  <c r="K17" i="24"/>
  <c r="Y362" i="7"/>
  <c r="K17" i="27" s="1"/>
  <c r="Y306" i="7"/>
  <c r="J17" i="27" s="1"/>
  <c r="J17" i="24"/>
  <c r="P361" i="7"/>
  <c r="Z361" i="7" s="1"/>
  <c r="AD378" i="7"/>
  <c r="P362" i="7" s="1"/>
  <c r="AO371" i="7"/>
  <c r="AM324" i="7"/>
  <c r="AN371" i="7"/>
  <c r="AJ371" i="7"/>
  <c r="AM260" i="7"/>
  <c r="S248" i="7"/>
  <c r="J16" i="24"/>
  <c r="Y305" i="7"/>
  <c r="J16" i="27" s="1"/>
  <c r="AO95" i="7"/>
  <c r="S77" i="7"/>
  <c r="AE378" i="7"/>
  <c r="Q362" i="7" s="1"/>
  <c r="Q360" i="7"/>
  <c r="K15" i="9" s="1"/>
  <c r="V361" i="7"/>
  <c r="V360" i="7"/>
  <c r="Z360" i="7"/>
  <c r="Y249" i="7"/>
  <c r="I16" i="27" s="1"/>
  <c r="I16" i="24"/>
  <c r="S467" i="7"/>
  <c r="Y467" i="7" s="1"/>
  <c r="M15" i="27" s="1"/>
  <c r="AM371" i="7"/>
  <c r="S360" i="7"/>
  <c r="AJ267" i="7"/>
  <c r="P249" i="7"/>
  <c r="AK260" i="7"/>
  <c r="AG268" i="7"/>
  <c r="AJ268" i="7"/>
  <c r="AM378" i="7"/>
  <c r="AJ377" i="7"/>
  <c r="AN377" i="7"/>
  <c r="AK371" i="7"/>
  <c r="AM95" i="7"/>
  <c r="AK95" i="7"/>
  <c r="AM268" i="7" l="1"/>
  <c r="S250" i="7"/>
  <c r="Z362" i="7"/>
  <c r="V362" i="7"/>
  <c r="K17" i="9"/>
  <c r="AA362" i="7"/>
  <c r="K17" i="28" s="1"/>
  <c r="W362" i="7"/>
  <c r="K17" i="25" s="1"/>
  <c r="AO378" i="7"/>
  <c r="AO268" i="7"/>
  <c r="AM486" i="7"/>
  <c r="Y248" i="7"/>
  <c r="AA248" i="7"/>
  <c r="W248" i="7"/>
  <c r="I15" i="25" s="1"/>
  <c r="Y77" i="7"/>
  <c r="F16" i="27" s="1"/>
  <c r="F16" i="24"/>
  <c r="AA77" i="7"/>
  <c r="F16" i="28" s="1"/>
  <c r="W77" i="7"/>
  <c r="F16" i="25" s="1"/>
  <c r="AM479" i="7"/>
  <c r="Y360" i="7"/>
  <c r="W360" i="7"/>
  <c r="K15" i="25" s="1"/>
  <c r="AA360" i="7"/>
  <c r="Z249" i="7"/>
  <c r="V249" i="7"/>
  <c r="AK268" i="7"/>
  <c r="AN268" i="7"/>
  <c r="AK378" i="7"/>
  <c r="AN378" i="7"/>
  <c r="AJ378" i="7"/>
  <c r="I17" i="24" l="1"/>
  <c r="Y250" i="7"/>
  <c r="I17" i="27" s="1"/>
  <c r="AA250" i="7"/>
  <c r="I17" i="28" s="1"/>
  <c r="W250" i="7"/>
  <c r="I17" i="25" s="1"/>
  <c r="N25" i="24"/>
  <c r="N33" i="24"/>
  <c r="N30" i="24"/>
  <c r="N13" i="24"/>
  <c r="N20" i="24"/>
  <c r="N24" i="24"/>
  <c r="N26" i="24"/>
  <c r="N28" i="24"/>
  <c r="N29" i="24"/>
  <c r="N34" i="24"/>
  <c r="N35" i="24"/>
  <c r="N36" i="24"/>
  <c r="N37" i="24"/>
  <c r="N38" i="24"/>
  <c r="N40" i="24"/>
  <c r="M11" i="24"/>
  <c r="M13" i="24"/>
  <c r="M40" i="24"/>
  <c r="L13" i="24"/>
  <c r="L24" i="24"/>
  <c r="L26" i="24"/>
  <c r="L28" i="24"/>
  <c r="L29" i="24"/>
  <c r="L34" i="24"/>
  <c r="L35" i="24"/>
  <c r="L36" i="24"/>
  <c r="L37" i="24"/>
  <c r="L38" i="24"/>
  <c r="K13" i="24"/>
  <c r="K20" i="24"/>
  <c r="K23" i="24"/>
  <c r="K24" i="24"/>
  <c r="K26" i="24"/>
  <c r="K27" i="24"/>
  <c r="K28" i="24"/>
  <c r="K29" i="24"/>
  <c r="K34" i="24"/>
  <c r="K36" i="24"/>
  <c r="K37" i="24"/>
  <c r="K38" i="24"/>
  <c r="K40" i="24"/>
  <c r="J13" i="24"/>
  <c r="J24" i="24"/>
  <c r="J26" i="24"/>
  <c r="J27" i="24"/>
  <c r="J28" i="24"/>
  <c r="J29" i="24"/>
  <c r="J32" i="24"/>
  <c r="J34" i="24"/>
  <c r="J35" i="24"/>
  <c r="J36" i="24"/>
  <c r="J37" i="24"/>
  <c r="J38" i="24"/>
  <c r="J40" i="24"/>
  <c r="I20" i="24"/>
  <c r="I24" i="24"/>
  <c r="I26" i="24"/>
  <c r="I34" i="24"/>
  <c r="I35" i="24"/>
  <c r="I37" i="24"/>
  <c r="I38" i="24"/>
  <c r="I40" i="24"/>
  <c r="H13" i="24"/>
  <c r="H23" i="24"/>
  <c r="H24" i="24"/>
  <c r="H26" i="24"/>
  <c r="H27" i="24"/>
  <c r="H28" i="24"/>
  <c r="H33" i="24"/>
  <c r="H34" i="24"/>
  <c r="H35" i="24"/>
  <c r="H36" i="24"/>
  <c r="H37" i="24"/>
  <c r="H38" i="24"/>
  <c r="H40" i="24"/>
  <c r="G13" i="24"/>
  <c r="G14" i="24"/>
  <c r="G20" i="24"/>
  <c r="G23" i="24"/>
  <c r="G24" i="24"/>
  <c r="G26" i="24"/>
  <c r="G27" i="24"/>
  <c r="G28" i="24"/>
  <c r="G29" i="24"/>
  <c r="G32" i="24"/>
  <c r="G34" i="24"/>
  <c r="G35" i="24"/>
  <c r="G36" i="24"/>
  <c r="G38" i="24"/>
  <c r="G40" i="24"/>
  <c r="F13" i="24"/>
  <c r="F20" i="24"/>
  <c r="F23" i="24"/>
  <c r="F25" i="24"/>
  <c r="F26" i="24"/>
  <c r="F27" i="24"/>
  <c r="F28" i="24"/>
  <c r="F34" i="24"/>
  <c r="F35" i="24"/>
  <c r="F36" i="24"/>
  <c r="F37" i="24"/>
  <c r="F38" i="24"/>
  <c r="F40" i="24"/>
  <c r="E13" i="24"/>
  <c r="E24" i="24"/>
  <c r="E26" i="24"/>
  <c r="E27" i="24"/>
  <c r="E29" i="24"/>
  <c r="E33" i="24"/>
  <c r="E34" i="24"/>
  <c r="E35" i="24"/>
  <c r="E36" i="24"/>
  <c r="E37" i="24"/>
  <c r="E38" i="24"/>
  <c r="E40" i="24"/>
  <c r="J30" i="24"/>
  <c r="J31" i="24"/>
  <c r="M14" i="24"/>
  <c r="N39" i="24"/>
  <c r="N31" i="24"/>
  <c r="AG539" i="7"/>
  <c r="S521" i="7" s="1"/>
  <c r="N14" i="24"/>
  <c r="N10" i="24"/>
  <c r="N9" i="24"/>
  <c r="K11" i="24"/>
  <c r="J11" i="24"/>
  <c r="I11" i="24"/>
  <c r="H11" i="24"/>
  <c r="G11" i="24"/>
  <c r="F11" i="24"/>
  <c r="E11" i="24"/>
  <c r="N11" i="24"/>
  <c r="N32" i="24"/>
  <c r="N27" i="24"/>
  <c r="N23" i="24"/>
  <c r="M10" i="24"/>
  <c r="M9" i="24"/>
  <c r="AG431" i="7"/>
  <c r="L9" i="24"/>
  <c r="L39" i="24"/>
  <c r="L11" i="24"/>
  <c r="L30" i="24"/>
  <c r="L25" i="24"/>
  <c r="L33" i="24"/>
  <c r="L14" i="24"/>
  <c r="L31" i="24"/>
  <c r="L32" i="24"/>
  <c r="L10" i="24"/>
  <c r="L23" i="24"/>
  <c r="L27" i="24"/>
  <c r="L40" i="24"/>
  <c r="L20" i="24"/>
  <c r="K10" i="24"/>
  <c r="K9" i="24"/>
  <c r="K39" i="24"/>
  <c r="K31" i="24"/>
  <c r="K33" i="24"/>
  <c r="K32" i="24"/>
  <c r="K30" i="24"/>
  <c r="K25" i="24"/>
  <c r="J20" i="24"/>
  <c r="J10" i="24"/>
  <c r="J9" i="24"/>
  <c r="J39" i="24"/>
  <c r="J33" i="24"/>
  <c r="J23" i="24"/>
  <c r="J25" i="24"/>
  <c r="J14" i="24"/>
  <c r="I27" i="24"/>
  <c r="H32" i="24"/>
  <c r="G31" i="24"/>
  <c r="AD439" i="7"/>
  <c r="AE439" i="7"/>
  <c r="AO439" i="7" s="1"/>
  <c r="AE210" i="7"/>
  <c r="AE154" i="7"/>
  <c r="Q136" i="7" s="1"/>
  <c r="AA107" i="7"/>
  <c r="S414" i="7" l="1"/>
  <c r="Q192" i="7"/>
  <c r="H16" i="9" s="1"/>
  <c r="AK210" i="7"/>
  <c r="L16" i="24"/>
  <c r="AA414" i="7"/>
  <c r="L16" i="28" s="1"/>
  <c r="G16" i="9"/>
  <c r="Y521" i="7"/>
  <c r="N16" i="27" s="1"/>
  <c r="N16" i="24"/>
  <c r="AA521" i="7"/>
  <c r="N16" i="28" s="1"/>
  <c r="W521" i="7"/>
  <c r="N16" i="25" s="1"/>
  <c r="AA192" i="7"/>
  <c r="H16" i="28" s="1"/>
  <c r="Y414" i="7"/>
  <c r="L16" i="27" s="1"/>
  <c r="W414" i="7"/>
  <c r="L16" i="25" s="1"/>
  <c r="AM539" i="7"/>
  <c r="AO539" i="7"/>
  <c r="AK539" i="7"/>
  <c r="AE479" i="7"/>
  <c r="AE486" i="7" s="1"/>
  <c r="Q469" i="7" s="1"/>
  <c r="AN468" i="7"/>
  <c r="AD479" i="7"/>
  <c r="P467" i="7" s="1"/>
  <c r="AM431" i="7"/>
  <c r="AK431" i="7"/>
  <c r="AO431" i="7"/>
  <c r="AG425" i="7"/>
  <c r="AG432" i="7" s="1"/>
  <c r="S415" i="7" s="1"/>
  <c r="AO210" i="7"/>
  <c r="AD154" i="7"/>
  <c r="P136" i="7" s="1"/>
  <c r="AN153" i="7"/>
  <c r="L17" i="24" l="1"/>
  <c r="Y415" i="7"/>
  <c r="L17" i="27" s="1"/>
  <c r="W415" i="7"/>
  <c r="L17" i="25" s="1"/>
  <c r="AA415" i="7"/>
  <c r="L17" i="28" s="1"/>
  <c r="W192" i="7"/>
  <c r="H16" i="25" s="1"/>
  <c r="M17" i="9"/>
  <c r="AA469" i="7"/>
  <c r="M17" i="28" s="1"/>
  <c r="W469" i="7"/>
  <c r="M17" i="25" s="1"/>
  <c r="S413" i="7"/>
  <c r="Y413" i="7" s="1"/>
  <c r="AO425" i="7"/>
  <c r="Q467" i="7"/>
  <c r="W467" i="7" s="1"/>
  <c r="M15" i="25" s="1"/>
  <c r="AO479" i="7"/>
  <c r="Y520" i="7"/>
  <c r="N15" i="27" s="1"/>
  <c r="AG540" i="7"/>
  <c r="S522" i="7" s="1"/>
  <c r="N17" i="24" s="1"/>
  <c r="AM532" i="7"/>
  <c r="Z467" i="7"/>
  <c r="V467" i="7"/>
  <c r="V136" i="7"/>
  <c r="Z136" i="7"/>
  <c r="AJ479" i="7"/>
  <c r="AN479" i="7"/>
  <c r="AD486" i="7"/>
  <c r="AO486" i="7"/>
  <c r="AK479" i="7"/>
  <c r="AM425" i="7"/>
  <c r="AK425" i="7"/>
  <c r="AO432" i="7"/>
  <c r="AJ154" i="7"/>
  <c r="AN154" i="7"/>
  <c r="AA413" i="7" l="1"/>
  <c r="W413" i="7"/>
  <c r="L15" i="25" s="1"/>
  <c r="M15" i="9"/>
  <c r="AA467" i="7"/>
  <c r="AN486" i="7"/>
  <c r="P469" i="7"/>
  <c r="AM540" i="7"/>
  <c r="AJ486" i="7"/>
  <c r="AK486" i="7"/>
  <c r="AK432" i="7"/>
  <c r="AM432" i="7"/>
  <c r="AE316" i="7"/>
  <c r="V469" i="7" l="1"/>
  <c r="Z469" i="7"/>
  <c r="AA522" i="7"/>
  <c r="N17" i="28" s="1"/>
  <c r="Y522" i="7"/>
  <c r="N17" i="27" s="1"/>
  <c r="W522" i="7"/>
  <c r="N17" i="25" s="1"/>
  <c r="Q304" i="7"/>
  <c r="AA304" i="7" s="1"/>
  <c r="AO316" i="7"/>
  <c r="J15" i="9"/>
  <c r="W304" i="7"/>
  <c r="J15" i="25" s="1"/>
  <c r="AK316" i="7"/>
  <c r="I10" i="24"/>
  <c r="I9" i="24"/>
  <c r="I33" i="24"/>
  <c r="I25" i="24"/>
  <c r="I36" i="24"/>
  <c r="I39" i="24"/>
  <c r="I30" i="24"/>
  <c r="I31" i="24"/>
  <c r="I32" i="24"/>
  <c r="I29" i="24"/>
  <c r="I28" i="24"/>
  <c r="I13" i="24"/>
  <c r="I23" i="24"/>
  <c r="S274" i="7"/>
  <c r="I14" i="24"/>
  <c r="H14" i="24"/>
  <c r="E14" i="24"/>
  <c r="H20" i="24"/>
  <c r="H10" i="24"/>
  <c r="H9" i="24"/>
  <c r="H30" i="24"/>
  <c r="H39" i="24"/>
  <c r="AG203" i="7"/>
  <c r="S191" i="7" s="1"/>
  <c r="Y191" i="7" s="1"/>
  <c r="H31" i="24"/>
  <c r="H25" i="24"/>
  <c r="H29" i="24"/>
  <c r="G39" i="24"/>
  <c r="G30" i="24"/>
  <c r="G33" i="24"/>
  <c r="AG154" i="7"/>
  <c r="G25" i="24"/>
  <c r="G37" i="24"/>
  <c r="F10" i="24"/>
  <c r="F9" i="24"/>
  <c r="F39" i="24"/>
  <c r="F30" i="24"/>
  <c r="F14" i="24"/>
  <c r="F33" i="24"/>
  <c r="F31" i="24"/>
  <c r="F32" i="24"/>
  <c r="F29" i="24"/>
  <c r="F24" i="24"/>
  <c r="E31" i="24"/>
  <c r="E30" i="24"/>
  <c r="E32" i="24"/>
  <c r="E39" i="24"/>
  <c r="E25" i="24"/>
  <c r="AE323" i="7"/>
  <c r="Q305" i="7" s="1"/>
  <c r="AE275" i="7"/>
  <c r="AO275" i="7" s="1"/>
  <c r="AE147" i="7"/>
  <c r="E131" i="14" l="1"/>
  <c r="E131" i="29" s="1"/>
  <c r="E129" i="29"/>
  <c r="F131" i="14"/>
  <c r="F131" i="29" s="1"/>
  <c r="F129" i="29"/>
  <c r="Q520" i="7"/>
  <c r="W520" i="7" s="1"/>
  <c r="N15" i="25" s="1"/>
  <c r="AO532" i="7"/>
  <c r="AO154" i="7"/>
  <c r="S136" i="7"/>
  <c r="J16" i="9"/>
  <c r="O16" i="9" s="1"/>
  <c r="AA305" i="7"/>
  <c r="J16" i="28" s="1"/>
  <c r="W305" i="7"/>
  <c r="J16" i="25" s="1"/>
  <c r="AE155" i="7"/>
  <c r="Q137" i="7" s="1"/>
  <c r="Q135" i="7"/>
  <c r="AK532" i="7"/>
  <c r="AO323" i="7"/>
  <c r="AK323" i="7"/>
  <c r="AE324" i="7"/>
  <c r="AM203" i="7"/>
  <c r="AG211" i="7"/>
  <c r="AM154" i="7"/>
  <c r="AK154" i="7"/>
  <c r="AG147" i="7"/>
  <c r="AG88" i="7"/>
  <c r="AM34" i="7"/>
  <c r="AG37" i="7"/>
  <c r="S19" i="7" s="1"/>
  <c r="AK34" i="7"/>
  <c r="H131" i="14"/>
  <c r="H131" i="29" s="1"/>
  <c r="G17" i="9" l="1"/>
  <c r="AM211" i="7"/>
  <c r="S193" i="7"/>
  <c r="AO324" i="7"/>
  <c r="Q306" i="7"/>
  <c r="AO147" i="7"/>
  <c r="AG155" i="7"/>
  <c r="S137" i="7" s="1"/>
  <c r="AO88" i="7"/>
  <c r="AG96" i="7"/>
  <c r="S78" i="7" s="1"/>
  <c r="AA520" i="7"/>
  <c r="N15" i="9"/>
  <c r="H242" i="14"/>
  <c r="H239" i="29" s="1"/>
  <c r="H237" i="29"/>
  <c r="S18" i="7"/>
  <c r="AA18" i="7" s="1"/>
  <c r="AO30" i="7"/>
  <c r="AK147" i="7"/>
  <c r="S135" i="7"/>
  <c r="Y135" i="7" s="1"/>
  <c r="E16" i="24"/>
  <c r="Y19" i="7"/>
  <c r="E16" i="27" s="1"/>
  <c r="W19" i="7"/>
  <c r="E16" i="25" s="1"/>
  <c r="AA19" i="7"/>
  <c r="E16" i="28" s="1"/>
  <c r="G16" i="24"/>
  <c r="Y136" i="7"/>
  <c r="G16" i="27" s="1"/>
  <c r="AA136" i="7"/>
  <c r="G16" i="28" s="1"/>
  <c r="W136" i="7"/>
  <c r="G16" i="25" s="1"/>
  <c r="G15" i="9"/>
  <c r="S76" i="7"/>
  <c r="AO540" i="7"/>
  <c r="AK540" i="7"/>
  <c r="AK324" i="7"/>
  <c r="AM147" i="7"/>
  <c r="AK88" i="7"/>
  <c r="AM88" i="7"/>
  <c r="AM37" i="7"/>
  <c r="AK37" i="7"/>
  <c r="AO37" i="7"/>
  <c r="AM30" i="7"/>
  <c r="AG38" i="7"/>
  <c r="S20" i="7" s="1"/>
  <c r="E17" i="24" s="1"/>
  <c r="AK30" i="7"/>
  <c r="AK45" i="7"/>
  <c r="O16" i="28" l="1"/>
  <c r="O16" i="24"/>
  <c r="AO155" i="7"/>
  <c r="G17" i="24"/>
  <c r="Y137" i="7"/>
  <c r="G17" i="27" s="1"/>
  <c r="J17" i="9"/>
  <c r="W306" i="7"/>
  <c r="J17" i="25" s="1"/>
  <c r="AA306" i="7"/>
  <c r="J17" i="28" s="1"/>
  <c r="W137" i="7"/>
  <c r="G17" i="25" s="1"/>
  <c r="F17" i="24"/>
  <c r="Y78" i="7"/>
  <c r="F17" i="27" s="1"/>
  <c r="AA78" i="7"/>
  <c r="F17" i="28" s="1"/>
  <c r="W78" i="7"/>
  <c r="F17" i="25" s="1"/>
  <c r="AA137" i="7"/>
  <c r="G17" i="28" s="1"/>
  <c r="Y193" i="7"/>
  <c r="H17" i="27" s="1"/>
  <c r="H17" i="24"/>
  <c r="AO96" i="7"/>
  <c r="Y20" i="7"/>
  <c r="E17" i="27" s="1"/>
  <c r="AA20" i="7"/>
  <c r="E17" i="28" s="1"/>
  <c r="W20" i="7"/>
  <c r="E17" i="25" s="1"/>
  <c r="AO99" i="7"/>
  <c r="O16" i="25"/>
  <c r="AA135" i="7"/>
  <c r="O16" i="27"/>
  <c r="W135" i="7"/>
  <c r="G15" i="25" s="1"/>
  <c r="AA76" i="7"/>
  <c r="Y76" i="7"/>
  <c r="W76" i="7"/>
  <c r="F15" i="25" s="1"/>
  <c r="F15" i="24"/>
  <c r="AM155" i="7"/>
  <c r="AK155" i="7"/>
  <c r="AM96" i="7"/>
  <c r="AK96" i="7"/>
  <c r="AM38" i="7"/>
  <c r="AO38" i="7"/>
  <c r="AK38" i="7"/>
  <c r="AD210" i="7"/>
  <c r="P192" i="7" s="1"/>
  <c r="AE203" i="7"/>
  <c r="Q102" i="7"/>
  <c r="Q191" i="7" l="1"/>
  <c r="AO203" i="7"/>
  <c r="H15" i="9"/>
  <c r="W191" i="7"/>
  <c r="H15" i="25" s="1"/>
  <c r="AA191" i="7"/>
  <c r="V192" i="7"/>
  <c r="Z192" i="7"/>
  <c r="AN210" i="7"/>
  <c r="AJ210" i="7"/>
  <c r="AN197" i="7"/>
  <c r="AD203" i="7"/>
  <c r="P191" i="7" s="1"/>
  <c r="AE211" i="7"/>
  <c r="AK203" i="7"/>
  <c r="AO211" i="7" l="1"/>
  <c r="Q193" i="7"/>
  <c r="Z191" i="7"/>
  <c r="V191" i="7"/>
  <c r="AK211" i="7"/>
  <c r="AD211" i="7"/>
  <c r="P193" i="7" s="1"/>
  <c r="AJ203" i="7"/>
  <c r="AN203" i="7"/>
  <c r="G9" i="24"/>
  <c r="G10" i="24"/>
  <c r="Z193" i="7" l="1"/>
  <c r="V193" i="7"/>
  <c r="AA193" i="7"/>
  <c r="H17" i="28" s="1"/>
  <c r="O17" i="28" s="1"/>
  <c r="H17" i="9"/>
  <c r="W193" i="7"/>
  <c r="H17" i="25" s="1"/>
  <c r="AN211" i="7"/>
  <c r="AJ211" i="7"/>
  <c r="E20" i="24"/>
  <c r="E10" i="24"/>
  <c r="O10" i="24" s="1"/>
  <c r="E9" i="24"/>
  <c r="AA49" i="7"/>
  <c r="E28" i="24"/>
  <c r="E23" i="24"/>
  <c r="AD532" i="7" l="1"/>
  <c r="P520" i="7" s="1"/>
  <c r="AD323" i="7"/>
  <c r="P305" i="7" s="1"/>
  <c r="AD275" i="7"/>
  <c r="Z12" i="7"/>
  <c r="E575" i="14"/>
  <c r="E573" i="29" s="1"/>
  <c r="V305" i="7" l="1"/>
  <c r="Z305" i="7"/>
  <c r="Z520" i="7"/>
  <c r="V520" i="7"/>
  <c r="AJ532" i="7"/>
  <c r="AD540" i="7"/>
  <c r="P522" i="7" s="1"/>
  <c r="AN532" i="7"/>
  <c r="AD316" i="7"/>
  <c r="AN303" i="7"/>
  <c r="AN323" i="7"/>
  <c r="AJ323" i="7"/>
  <c r="AD147" i="7"/>
  <c r="AD155" i="7" s="1"/>
  <c r="P137" i="7" s="1"/>
  <c r="AN134" i="7"/>
  <c r="H347" i="29"/>
  <c r="V137" i="7" l="1"/>
  <c r="Z137" i="7"/>
  <c r="P304" i="7"/>
  <c r="Z304" i="7" s="1"/>
  <c r="AD324" i="7"/>
  <c r="P306" i="7" s="1"/>
  <c r="Z522" i="7"/>
  <c r="V522" i="7"/>
  <c r="V304" i="7"/>
  <c r="AJ155" i="7"/>
  <c r="P135" i="7"/>
  <c r="AJ540" i="7"/>
  <c r="AN540" i="7"/>
  <c r="AJ316" i="7"/>
  <c r="AN316" i="7"/>
  <c r="AJ147" i="7"/>
  <c r="AN147" i="7"/>
  <c r="V306" i="7" l="1"/>
  <c r="Z306" i="7"/>
  <c r="AN155" i="7"/>
  <c r="V135" i="7"/>
  <c r="Z135" i="7"/>
  <c r="AN324" i="7"/>
  <c r="AJ324" i="7"/>
  <c r="F575" i="14"/>
  <c r="F573" i="29" s="1"/>
  <c r="G575" i="14"/>
  <c r="G573" i="29" s="1"/>
  <c r="AL218" i="7"/>
  <c r="AJ218" i="7"/>
  <c r="E353" i="14" l="1"/>
  <c r="E352" i="29" s="1"/>
  <c r="E350" i="29"/>
  <c r="H353" i="14"/>
  <c r="H352" i="29" s="1"/>
  <c r="H350" i="29"/>
  <c r="F352" i="29"/>
  <c r="F350" i="29"/>
  <c r="E648" i="14"/>
  <c r="E649" i="14" s="1"/>
  <c r="H187" i="14"/>
  <c r="H185" i="29" s="1"/>
  <c r="H575" i="14"/>
  <c r="H573" i="29" s="1"/>
  <c r="H384" i="29" l="1"/>
  <c r="H386" i="29" s="1"/>
  <c r="H647" i="29"/>
  <c r="H648" i="29" s="1"/>
  <c r="E384" i="29"/>
  <c r="E386" i="29" s="1"/>
  <c r="E376" i="29"/>
  <c r="E378" i="29" s="1"/>
  <c r="E647" i="29"/>
  <c r="E648" i="29" s="1"/>
  <c r="F384" i="29"/>
  <c r="F386" i="29" s="1"/>
  <c r="F647" i="29"/>
  <c r="F648" i="29" s="1"/>
  <c r="H74" i="29" l="1"/>
  <c r="H622" i="29" l="1"/>
  <c r="H623" i="29" s="1"/>
  <c r="H682" i="29"/>
  <c r="H683" i="29" s="1"/>
  <c r="H75" i="14"/>
  <c r="H76" i="29" s="1"/>
  <c r="AA12" i="7"/>
  <c r="Q330" i="7" l="1"/>
  <c r="G187" i="14"/>
  <c r="G185" i="29" s="1"/>
  <c r="H148" i="29" l="1"/>
  <c r="G92" i="14"/>
  <c r="E94" i="14" l="1"/>
  <c r="E95" i="29" s="1"/>
  <c r="E93" i="29"/>
  <c r="G94" i="14"/>
  <c r="G95" i="29" s="1"/>
  <c r="G93" i="29"/>
  <c r="F94" i="14"/>
  <c r="F95" i="29" s="1"/>
  <c r="F93" i="29"/>
  <c r="H150" i="14"/>
  <c r="H150" i="29" s="1"/>
  <c r="U546" i="7" l="1"/>
  <c r="N41" i="26" s="1"/>
  <c r="T546" i="7"/>
  <c r="S546" i="7"/>
  <c r="N41" i="24" s="1"/>
  <c r="R546" i="7"/>
  <c r="P546" i="7"/>
  <c r="Y550" i="7"/>
  <c r="X550" i="7"/>
  <c r="W550" i="7"/>
  <c r="V550" i="7"/>
  <c r="P493" i="7"/>
  <c r="Y498" i="7"/>
  <c r="X498" i="7"/>
  <c r="W498" i="7"/>
  <c r="V498" i="7"/>
  <c r="Y497" i="7"/>
  <c r="X497" i="7"/>
  <c r="W497" i="7"/>
  <c r="V497" i="7"/>
  <c r="Y496" i="7"/>
  <c r="X496" i="7"/>
  <c r="W496" i="7"/>
  <c r="V496" i="7"/>
  <c r="Y495" i="7"/>
  <c r="X495" i="7"/>
  <c r="W495" i="7"/>
  <c r="V495" i="7"/>
  <c r="Y494" i="7"/>
  <c r="X494" i="7"/>
  <c r="V494" i="7"/>
  <c r="Q493" i="7"/>
  <c r="U493" i="7"/>
  <c r="M41" i="26" s="1"/>
  <c r="T493" i="7"/>
  <c r="S493" i="7"/>
  <c r="M41" i="24" s="1"/>
  <c r="R493" i="7"/>
  <c r="U439" i="7"/>
  <c r="L41" i="26" s="1"/>
  <c r="T439" i="7"/>
  <c r="S439" i="7"/>
  <c r="L41" i="24" s="1"/>
  <c r="R439" i="7"/>
  <c r="P439" i="7"/>
  <c r="Y443" i="7"/>
  <c r="X443" i="7"/>
  <c r="W443" i="7"/>
  <c r="V443" i="7"/>
  <c r="U386" i="7"/>
  <c r="K41" i="26" s="1"/>
  <c r="T386" i="7"/>
  <c r="S386" i="7"/>
  <c r="K41" i="24" s="1"/>
  <c r="R386" i="7"/>
  <c r="P386" i="7"/>
  <c r="Y390" i="7"/>
  <c r="X390" i="7"/>
  <c r="W390" i="7"/>
  <c r="V390" i="7"/>
  <c r="P217" i="7"/>
  <c r="P330" i="7"/>
  <c r="Y335" i="7"/>
  <c r="X335" i="7"/>
  <c r="V335" i="7"/>
  <c r="W335" i="7"/>
  <c r="Y334" i="7"/>
  <c r="X334" i="7"/>
  <c r="V334" i="7"/>
  <c r="Y333" i="7"/>
  <c r="X333" i="7"/>
  <c r="W333" i="7"/>
  <c r="V333" i="7"/>
  <c r="Y332" i="7"/>
  <c r="X332" i="7"/>
  <c r="W332" i="7"/>
  <c r="V332" i="7"/>
  <c r="Y331" i="7"/>
  <c r="X331" i="7"/>
  <c r="W331" i="7"/>
  <c r="V331" i="7"/>
  <c r="U330" i="7"/>
  <c r="J41" i="26" s="1"/>
  <c r="T330" i="7"/>
  <c r="S330" i="7"/>
  <c r="J41" i="24" s="1"/>
  <c r="R330" i="7"/>
  <c r="U274" i="7"/>
  <c r="I41" i="26" s="1"/>
  <c r="T274" i="7"/>
  <c r="I41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387" i="7"/>
  <c r="V387" i="7"/>
  <c r="X387" i="7"/>
  <c r="Y387" i="7"/>
  <c r="V388" i="7"/>
  <c r="W388" i="7"/>
  <c r="X388" i="7"/>
  <c r="Y388" i="7"/>
  <c r="V389" i="7"/>
  <c r="W389" i="7"/>
  <c r="X389" i="7"/>
  <c r="Y389" i="7"/>
  <c r="W391" i="7"/>
  <c r="V391" i="7"/>
  <c r="X391" i="7"/>
  <c r="Y391" i="7"/>
  <c r="W440" i="7"/>
  <c r="V440" i="7"/>
  <c r="X440" i="7"/>
  <c r="Y440" i="7"/>
  <c r="V441" i="7"/>
  <c r="W441" i="7"/>
  <c r="X441" i="7"/>
  <c r="Y441" i="7"/>
  <c r="W442" i="7"/>
  <c r="V442" i="7"/>
  <c r="X442" i="7"/>
  <c r="Y442" i="7"/>
  <c r="W444" i="7"/>
  <c r="V444" i="7"/>
  <c r="X444" i="7"/>
  <c r="Y444" i="7"/>
  <c r="W547" i="7"/>
  <c r="V547" i="7"/>
  <c r="X547" i="7"/>
  <c r="Y547" i="7"/>
  <c r="W548" i="7"/>
  <c r="V548" i="7"/>
  <c r="X548" i="7"/>
  <c r="Y548" i="7"/>
  <c r="V549" i="7"/>
  <c r="W549" i="7"/>
  <c r="X549" i="7"/>
  <c r="Y549" i="7"/>
  <c r="V551" i="7"/>
  <c r="W551" i="7"/>
  <c r="X551" i="7"/>
  <c r="Y551" i="7"/>
  <c r="U161" i="7"/>
  <c r="G41" i="26" s="1"/>
  <c r="T161" i="7"/>
  <c r="G41" i="24"/>
  <c r="R161" i="7"/>
  <c r="U102" i="7"/>
  <c r="F41" i="26" s="1"/>
  <c r="T102" i="7"/>
  <c r="S102" i="7"/>
  <c r="F41" i="24" s="1"/>
  <c r="R102" i="7"/>
  <c r="U44" i="7"/>
  <c r="E41" i="26" s="1"/>
  <c r="T44" i="7"/>
  <c r="S44" i="7"/>
  <c r="E41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1" i="26" s="1"/>
  <c r="T217" i="7"/>
  <c r="S217" i="7"/>
  <c r="H41" i="24" s="1"/>
  <c r="R217" i="7"/>
  <c r="W221" i="7"/>
  <c r="Y546" i="7" l="1"/>
  <c r="N41" i="27" s="1"/>
  <c r="V274" i="7"/>
  <c r="Y439" i="7"/>
  <c r="L41" i="27" s="1"/>
  <c r="W493" i="7"/>
  <c r="M41" i="25" s="1"/>
  <c r="X493" i="7"/>
  <c r="W330" i="7"/>
  <c r="J41" i="25" s="1"/>
  <c r="Q217" i="7"/>
  <c r="V217" i="7"/>
  <c r="Y493" i="7"/>
  <c r="M41" i="27" s="1"/>
  <c r="Q546" i="7"/>
  <c r="W546" i="7" s="1"/>
  <c r="N41" i="25" s="1"/>
  <c r="Q439" i="7"/>
  <c r="W439" i="7" s="1"/>
  <c r="L41" i="25" s="1"/>
  <c r="V439" i="7"/>
  <c r="X330" i="7"/>
  <c r="Q274" i="7"/>
  <c r="Q386" i="7"/>
  <c r="W386" i="7" s="1"/>
  <c r="K41" i="25" s="1"/>
  <c r="V546" i="7"/>
  <c r="V386" i="7"/>
  <c r="Q44" i="7"/>
  <c r="X546" i="7"/>
  <c r="V330" i="7"/>
  <c r="Y330" i="7"/>
  <c r="J41" i="27" s="1"/>
  <c r="V493" i="7"/>
  <c r="W494" i="7"/>
  <c r="X439" i="7"/>
  <c r="Y386" i="7"/>
  <c r="K41" i="27" s="1"/>
  <c r="X386" i="7"/>
  <c r="W334" i="7"/>
  <c r="Y274" i="7"/>
  <c r="I41" i="27" s="1"/>
  <c r="X274" i="7"/>
  <c r="W274" i="7" l="1"/>
  <c r="I41" i="25" s="1"/>
  <c r="AA274" i="7"/>
  <c r="N11" i="9"/>
  <c r="N13" i="9"/>
  <c r="N20" i="9"/>
  <c r="N23" i="9"/>
  <c r="N24" i="9"/>
  <c r="N25" i="9"/>
  <c r="N26" i="9"/>
  <c r="N27" i="9"/>
  <c r="N28" i="9"/>
  <c r="N29" i="9"/>
  <c r="N32" i="9"/>
  <c r="N34" i="9"/>
  <c r="N36" i="9"/>
  <c r="N37" i="9"/>
  <c r="N38" i="9"/>
  <c r="N40" i="9"/>
  <c r="N10" i="9"/>
  <c r="N9" i="9"/>
  <c r="N33" i="9"/>
  <c r="N35" i="9"/>
  <c r="N39" i="9"/>
  <c r="N31" i="9"/>
  <c r="N30" i="9"/>
  <c r="N14" i="9"/>
  <c r="M11" i="9"/>
  <c r="M13" i="9"/>
  <c r="M14" i="9"/>
  <c r="M20" i="9"/>
  <c r="M23" i="9"/>
  <c r="M24" i="9"/>
  <c r="M26" i="9"/>
  <c r="M27" i="9"/>
  <c r="M29" i="9"/>
  <c r="M31" i="9"/>
  <c r="M32" i="9"/>
  <c r="M34" i="9"/>
  <c r="M35" i="9"/>
  <c r="M37" i="9"/>
  <c r="M38" i="9"/>
  <c r="M40" i="9"/>
  <c r="M10" i="9"/>
  <c r="M9" i="9"/>
  <c r="M33" i="9"/>
  <c r="M25" i="9"/>
  <c r="M36" i="9"/>
  <c r="M30" i="9"/>
  <c r="M28" i="9"/>
  <c r="M39" i="9"/>
  <c r="L13" i="9"/>
  <c r="L24" i="9"/>
  <c r="L26" i="9"/>
  <c r="L27" i="9"/>
  <c r="L28" i="9"/>
  <c r="L34" i="9"/>
  <c r="L35" i="9"/>
  <c r="L36" i="9"/>
  <c r="L37" i="9"/>
  <c r="L38" i="9"/>
  <c r="L40" i="9"/>
  <c r="L20" i="9"/>
  <c r="L10" i="9"/>
  <c r="L9" i="9"/>
  <c r="L33" i="9"/>
  <c r="L11" i="9"/>
  <c r="L31" i="9"/>
  <c r="L39" i="9"/>
  <c r="L30" i="9"/>
  <c r="L25" i="9"/>
  <c r="L14" i="9"/>
  <c r="L29" i="9"/>
  <c r="L32" i="9"/>
  <c r="L23" i="9"/>
  <c r="K14" i="9"/>
  <c r="K20" i="9"/>
  <c r="K23" i="9"/>
  <c r="K26" i="9"/>
  <c r="K27" i="9"/>
  <c r="K28" i="9"/>
  <c r="K34" i="9"/>
  <c r="K35" i="9"/>
  <c r="K36" i="9"/>
  <c r="K37" i="9"/>
  <c r="K38" i="9"/>
  <c r="K40" i="9"/>
  <c r="K10" i="9"/>
  <c r="K9" i="9"/>
  <c r="K33" i="9"/>
  <c r="K30" i="9"/>
  <c r="K13" i="9"/>
  <c r="K39" i="9"/>
  <c r="K11" i="9"/>
  <c r="K29" i="9"/>
  <c r="K32" i="9"/>
  <c r="K25" i="9"/>
  <c r="K31" i="9"/>
  <c r="K24" i="9"/>
  <c r="AI399" i="7"/>
  <c r="U400" i="7"/>
  <c r="U454" i="7"/>
  <c r="AI453" i="7" s="1"/>
  <c r="AI345" i="7"/>
  <c r="J11" i="9"/>
  <c r="J13" i="9"/>
  <c r="J14" i="9"/>
  <c r="J20" i="9"/>
  <c r="J23" i="9"/>
  <c r="J24" i="9"/>
  <c r="J26" i="9"/>
  <c r="J27" i="9"/>
  <c r="J29" i="9"/>
  <c r="J31" i="9"/>
  <c r="J34" i="9"/>
  <c r="J35" i="9"/>
  <c r="J36" i="9"/>
  <c r="J38" i="9"/>
  <c r="J40" i="9"/>
  <c r="J10" i="9"/>
  <c r="J9" i="9"/>
  <c r="J33" i="9"/>
  <c r="J37" i="9"/>
  <c r="J25" i="9"/>
  <c r="J30" i="9"/>
  <c r="J39" i="9"/>
  <c r="J32" i="9"/>
  <c r="J28" i="9"/>
  <c r="AI289" i="7"/>
  <c r="AC289" i="7"/>
  <c r="O291" i="7"/>
  <c r="I13" i="9"/>
  <c r="I23" i="9"/>
  <c r="I24" i="9"/>
  <c r="I26" i="9"/>
  <c r="I27" i="9"/>
  <c r="I28" i="9"/>
  <c r="I34" i="9"/>
  <c r="I35" i="9"/>
  <c r="I36" i="9"/>
  <c r="I37" i="9"/>
  <c r="I38" i="9"/>
  <c r="I10" i="9"/>
  <c r="I9" i="9"/>
  <c r="I31" i="9"/>
  <c r="I33" i="9"/>
  <c r="I40" i="9"/>
  <c r="I20" i="9"/>
  <c r="I11" i="9"/>
  <c r="I39" i="9"/>
  <c r="I32" i="9"/>
  <c r="I25" i="9"/>
  <c r="I29" i="9"/>
  <c r="I30" i="9"/>
  <c r="I14" i="9"/>
  <c r="AC233" i="7"/>
  <c r="O235" i="7"/>
  <c r="H13" i="9"/>
  <c r="H14" i="9"/>
  <c r="H20" i="9"/>
  <c r="H23" i="9"/>
  <c r="H24" i="9"/>
  <c r="H26" i="9"/>
  <c r="H28" i="9"/>
  <c r="H31" i="9"/>
  <c r="H34" i="9"/>
  <c r="H36" i="9"/>
  <c r="H37" i="9"/>
  <c r="H38" i="9"/>
  <c r="H39" i="9"/>
  <c r="H40" i="9"/>
  <c r="H9" i="9"/>
  <c r="H10" i="9"/>
  <c r="H30" i="9"/>
  <c r="H33" i="9"/>
  <c r="H35" i="9"/>
  <c r="H25" i="9"/>
  <c r="H29" i="9"/>
  <c r="H32" i="9"/>
  <c r="H11" i="9"/>
  <c r="H27" i="9"/>
  <c r="P161" i="7"/>
  <c r="P102" i="7" l="1"/>
  <c r="G13" i="9"/>
  <c r="G24" i="9"/>
  <c r="G26" i="9"/>
  <c r="G27" i="9"/>
  <c r="G28" i="9"/>
  <c r="G33" i="9"/>
  <c r="G34" i="9"/>
  <c r="G35" i="9"/>
  <c r="G36" i="9"/>
  <c r="G37" i="9"/>
  <c r="G38" i="9"/>
  <c r="G40" i="9"/>
  <c r="G30" i="9"/>
  <c r="G20" i="9"/>
  <c r="G9" i="9"/>
  <c r="G39" i="9"/>
  <c r="G25" i="9"/>
  <c r="G14" i="9"/>
  <c r="Q161" i="7"/>
  <c r="G29" i="9"/>
  <c r="G31" i="9"/>
  <c r="G32" i="9"/>
  <c r="G10" i="9"/>
  <c r="G23" i="9"/>
  <c r="AC120" i="7"/>
  <c r="F11" i="9"/>
  <c r="F13" i="9"/>
  <c r="F14" i="9"/>
  <c r="F20" i="9"/>
  <c r="F23" i="9"/>
  <c r="F24" i="9"/>
  <c r="F25" i="9"/>
  <c r="F26" i="9"/>
  <c r="F27" i="9"/>
  <c r="F28" i="9"/>
  <c r="F29" i="9"/>
  <c r="F30" i="9"/>
  <c r="F32" i="9"/>
  <c r="F34" i="9"/>
  <c r="F35" i="9"/>
  <c r="F36" i="9"/>
  <c r="F37" i="9"/>
  <c r="F38" i="9"/>
  <c r="F40" i="9"/>
  <c r="F9" i="9"/>
  <c r="F10" i="9"/>
  <c r="F33" i="9"/>
  <c r="F39" i="9" l="1"/>
  <c r="F31" i="9"/>
  <c r="E34" i="9"/>
  <c r="E10" i="9"/>
  <c r="E11" i="9"/>
  <c r="E13" i="9"/>
  <c r="E14" i="9"/>
  <c r="E20" i="9"/>
  <c r="O20" i="9" s="1"/>
  <c r="E23" i="9"/>
  <c r="E24" i="9"/>
  <c r="E26" i="9"/>
  <c r="E27" i="9"/>
  <c r="E28" i="9"/>
  <c r="E29" i="9"/>
  <c r="E31" i="9"/>
  <c r="E32" i="9"/>
  <c r="E36" i="9"/>
  <c r="E37" i="9"/>
  <c r="E38" i="9"/>
  <c r="E39" i="9"/>
  <c r="E40" i="9"/>
  <c r="E33" i="9"/>
  <c r="E35" i="9"/>
  <c r="E30" i="9"/>
  <c r="E25" i="9"/>
  <c r="AO557" i="7"/>
  <c r="AN557" i="7"/>
  <c r="AO556" i="7"/>
  <c r="AN556" i="7"/>
  <c r="U527" i="7"/>
  <c r="N22" i="26" s="1"/>
  <c r="T527" i="7"/>
  <c r="S527" i="7"/>
  <c r="N22" i="24" s="1"/>
  <c r="R527" i="7"/>
  <c r="Q527" i="7"/>
  <c r="N22" i="9" s="1"/>
  <c r="P527" i="7"/>
  <c r="AM557" i="7"/>
  <c r="AL557" i="7"/>
  <c r="AK557" i="7"/>
  <c r="AJ557" i="7"/>
  <c r="AM556" i="7"/>
  <c r="AL556" i="7"/>
  <c r="AK556" i="7"/>
  <c r="AJ556" i="7"/>
  <c r="AO553" i="7"/>
  <c r="AN553" i="7"/>
  <c r="AO552" i="7"/>
  <c r="AN552" i="7"/>
  <c r="AI554" i="7"/>
  <c r="U526" i="7" s="1"/>
  <c r="N21" i="26" s="1"/>
  <c r="AH554" i="7"/>
  <c r="T526" i="7" s="1"/>
  <c r="AG554" i="7"/>
  <c r="S526" i="7" s="1"/>
  <c r="N21" i="24" s="1"/>
  <c r="R526" i="7"/>
  <c r="AE554" i="7"/>
  <c r="AD554" i="7"/>
  <c r="P526" i="7" s="1"/>
  <c r="AM553" i="7"/>
  <c r="AL553" i="7"/>
  <c r="AK553" i="7"/>
  <c r="AJ553" i="7"/>
  <c r="AO550" i="7"/>
  <c r="AN550" i="7"/>
  <c r="AM552" i="7"/>
  <c r="AL552" i="7"/>
  <c r="AK552" i="7"/>
  <c r="AO549" i="7"/>
  <c r="AN549" i="7"/>
  <c r="U524" i="7"/>
  <c r="N19" i="26" s="1"/>
  <c r="T524" i="7"/>
  <c r="AM550" i="7"/>
  <c r="AL550" i="7"/>
  <c r="AK550" i="7"/>
  <c r="AJ550" i="7"/>
  <c r="AM549" i="7"/>
  <c r="AL549" i="7"/>
  <c r="AK549" i="7"/>
  <c r="AJ549" i="7"/>
  <c r="AO546" i="7"/>
  <c r="AN546" i="7"/>
  <c r="AA551" i="7"/>
  <c r="Z551" i="7"/>
  <c r="N41" i="9"/>
  <c r="AO545" i="7"/>
  <c r="AN545" i="7"/>
  <c r="AA549" i="7"/>
  <c r="Z549" i="7"/>
  <c r="U523" i="7"/>
  <c r="N18" i="26" s="1"/>
  <c r="T523" i="7"/>
  <c r="N18" i="24"/>
  <c r="P523" i="7"/>
  <c r="Y545" i="7"/>
  <c r="N40" i="27" s="1"/>
  <c r="X545" i="7"/>
  <c r="W545" i="7"/>
  <c r="N40" i="25" s="1"/>
  <c r="V545" i="7"/>
  <c r="AO544" i="7"/>
  <c r="AN544" i="7"/>
  <c r="AA548" i="7"/>
  <c r="Z548" i="7"/>
  <c r="AL546" i="7"/>
  <c r="AJ546" i="7"/>
  <c r="Y544" i="7"/>
  <c r="N39" i="27" s="1"/>
  <c r="X544" i="7"/>
  <c r="W544" i="7"/>
  <c r="N39" i="25" s="1"/>
  <c r="V544" i="7"/>
  <c r="AO543" i="7"/>
  <c r="AN543" i="7"/>
  <c r="AA547" i="7"/>
  <c r="Z547" i="7"/>
  <c r="AM545" i="7"/>
  <c r="AL545" i="7"/>
  <c r="AK545" i="7"/>
  <c r="AJ545" i="7"/>
  <c r="Y543" i="7"/>
  <c r="N38" i="27" s="1"/>
  <c r="X543" i="7"/>
  <c r="W543" i="7"/>
  <c r="N38" i="25" s="1"/>
  <c r="V543" i="7"/>
  <c r="AM544" i="7"/>
  <c r="AL544" i="7"/>
  <c r="AK544" i="7"/>
  <c r="AJ544" i="7"/>
  <c r="Y542" i="7"/>
  <c r="N37" i="27" s="1"/>
  <c r="X542" i="7"/>
  <c r="W542" i="7"/>
  <c r="N37" i="25" s="1"/>
  <c r="V542" i="7"/>
  <c r="AA545" i="7"/>
  <c r="N40" i="28" s="1"/>
  <c r="Z545" i="7"/>
  <c r="AM543" i="7"/>
  <c r="AL543" i="7"/>
  <c r="AK543" i="7"/>
  <c r="AJ543" i="7"/>
  <c r="Y541" i="7"/>
  <c r="N36" i="27" s="1"/>
  <c r="X541" i="7"/>
  <c r="W541" i="7"/>
  <c r="N36" i="25" s="1"/>
  <c r="V541" i="7"/>
  <c r="AA544" i="7"/>
  <c r="N39" i="28" s="1"/>
  <c r="Z544" i="7"/>
  <c r="Y540" i="7"/>
  <c r="N35" i="27" s="1"/>
  <c r="X540" i="7"/>
  <c r="W540" i="7"/>
  <c r="N35" i="25" s="1"/>
  <c r="V540" i="7"/>
  <c r="AO531" i="7"/>
  <c r="AN531" i="7"/>
  <c r="AA543" i="7"/>
  <c r="N38" i="28" s="1"/>
  <c r="Z543" i="7"/>
  <c r="Y539" i="7"/>
  <c r="N34" i="27" s="1"/>
  <c r="X539" i="7"/>
  <c r="W539" i="7"/>
  <c r="N34" i="25" s="1"/>
  <c r="V539" i="7"/>
  <c r="AO536" i="7"/>
  <c r="AN536" i="7"/>
  <c r="AA542" i="7"/>
  <c r="N37" i="28" s="1"/>
  <c r="Z542" i="7"/>
  <c r="N15" i="26"/>
  <c r="Y538" i="7"/>
  <c r="N33" i="27" s="1"/>
  <c r="X538" i="7"/>
  <c r="W538" i="7"/>
  <c r="N33" i="25" s="1"/>
  <c r="V538" i="7"/>
  <c r="AO530" i="7"/>
  <c r="AN530" i="7"/>
  <c r="AA541" i="7"/>
  <c r="N36" i="28" s="1"/>
  <c r="Z541" i="7"/>
  <c r="AM531" i="7"/>
  <c r="AL531" i="7"/>
  <c r="AK531" i="7"/>
  <c r="AJ531" i="7"/>
  <c r="Y537" i="7"/>
  <c r="N32" i="27" s="1"/>
  <c r="X537" i="7"/>
  <c r="W537" i="7"/>
  <c r="N32" i="25" s="1"/>
  <c r="V537" i="7"/>
  <c r="AO537" i="7"/>
  <c r="AN537" i="7"/>
  <c r="AA540" i="7"/>
  <c r="N35" i="28" s="1"/>
  <c r="Z540" i="7"/>
  <c r="AM536" i="7"/>
  <c r="AL536" i="7"/>
  <c r="AK536" i="7"/>
  <c r="AJ536" i="7"/>
  <c r="Y536" i="7"/>
  <c r="N31" i="27" s="1"/>
  <c r="X536" i="7"/>
  <c r="W536" i="7"/>
  <c r="N31" i="25" s="1"/>
  <c r="V536" i="7"/>
  <c r="AO529" i="7"/>
  <c r="AN529" i="7"/>
  <c r="AA539" i="7"/>
  <c r="N34" i="28" s="1"/>
  <c r="Z539" i="7"/>
  <c r="AM530" i="7"/>
  <c r="AL530" i="7"/>
  <c r="AK530" i="7"/>
  <c r="AJ530" i="7"/>
  <c r="Y535" i="7"/>
  <c r="N30" i="27" s="1"/>
  <c r="X535" i="7"/>
  <c r="W535" i="7"/>
  <c r="N30" i="25" s="1"/>
  <c r="V535" i="7"/>
  <c r="AO528" i="7"/>
  <c r="AN528" i="7"/>
  <c r="AA538" i="7"/>
  <c r="N33" i="28" s="1"/>
  <c r="Z538" i="7"/>
  <c r="AM537" i="7"/>
  <c r="AL537" i="7"/>
  <c r="AK537" i="7"/>
  <c r="AJ537" i="7"/>
  <c r="Y534" i="7"/>
  <c r="N29" i="27" s="1"/>
  <c r="X534" i="7"/>
  <c r="W534" i="7"/>
  <c r="N29" i="25" s="1"/>
  <c r="V534" i="7"/>
  <c r="AO527" i="7"/>
  <c r="AN527" i="7"/>
  <c r="AA537" i="7"/>
  <c r="N32" i="28" s="1"/>
  <c r="Z537" i="7"/>
  <c r="AM529" i="7"/>
  <c r="AL529" i="7"/>
  <c r="AK529" i="7"/>
  <c r="AJ529" i="7"/>
  <c r="Y533" i="7"/>
  <c r="N28" i="27" s="1"/>
  <c r="X533" i="7"/>
  <c r="W533" i="7"/>
  <c r="N28" i="25" s="1"/>
  <c r="V533" i="7"/>
  <c r="AO526" i="7"/>
  <c r="AN526" i="7"/>
  <c r="AA536" i="7"/>
  <c r="N31" i="28" s="1"/>
  <c r="Z536" i="7"/>
  <c r="AM528" i="7"/>
  <c r="AL528" i="7"/>
  <c r="AK528" i="7"/>
  <c r="AJ528" i="7"/>
  <c r="Y532" i="7"/>
  <c r="N27" i="27" s="1"/>
  <c r="X532" i="7"/>
  <c r="W532" i="7"/>
  <c r="N27" i="25" s="1"/>
  <c r="V532" i="7"/>
  <c r="AO535" i="7"/>
  <c r="AN535" i="7"/>
  <c r="AA535" i="7"/>
  <c r="N30" i="28" s="1"/>
  <c r="Z535" i="7"/>
  <c r="AM527" i="7"/>
  <c r="AL527" i="7"/>
  <c r="AK527" i="7"/>
  <c r="AJ527" i="7"/>
  <c r="Y531" i="7"/>
  <c r="N26" i="27" s="1"/>
  <c r="X531" i="7"/>
  <c r="W531" i="7"/>
  <c r="N26" i="25" s="1"/>
  <c r="V531" i="7"/>
  <c r="AO525" i="7"/>
  <c r="AA534" i="7"/>
  <c r="N29" i="28" s="1"/>
  <c r="Z534" i="7"/>
  <c r="AM526" i="7"/>
  <c r="AL526" i="7"/>
  <c r="AK526" i="7"/>
  <c r="AJ526" i="7"/>
  <c r="Y530" i="7"/>
  <c r="N25" i="27" s="1"/>
  <c r="X530" i="7"/>
  <c r="W530" i="7"/>
  <c r="N25" i="25" s="1"/>
  <c r="V530" i="7"/>
  <c r="AO534" i="7"/>
  <c r="AA533" i="7"/>
  <c r="N28" i="28" s="1"/>
  <c r="Z533" i="7"/>
  <c r="AM535" i="7"/>
  <c r="AL535" i="7"/>
  <c r="AK535" i="7"/>
  <c r="AJ535" i="7"/>
  <c r="Y529" i="7"/>
  <c r="N24" i="27" s="1"/>
  <c r="X529" i="7"/>
  <c r="W529" i="7"/>
  <c r="N24" i="25" s="1"/>
  <c r="V529" i="7"/>
  <c r="AO538" i="7"/>
  <c r="AN538" i="7"/>
  <c r="AA532" i="7"/>
  <c r="N27" i="28" s="1"/>
  <c r="Z532" i="7"/>
  <c r="AM525" i="7"/>
  <c r="AL525" i="7"/>
  <c r="AK525" i="7"/>
  <c r="AJ525" i="7"/>
  <c r="Y528" i="7"/>
  <c r="N23" i="27" s="1"/>
  <c r="X528" i="7"/>
  <c r="W528" i="7"/>
  <c r="N23" i="25" s="1"/>
  <c r="V528" i="7"/>
  <c r="AO524" i="7"/>
  <c r="AN524" i="7"/>
  <c r="AA531" i="7"/>
  <c r="N26" i="28" s="1"/>
  <c r="Z531" i="7"/>
  <c r="AM534" i="7"/>
  <c r="AL534" i="7"/>
  <c r="AK534" i="7"/>
  <c r="AJ534" i="7"/>
  <c r="AO523" i="7"/>
  <c r="AA530" i="7"/>
  <c r="N25" i="28" s="1"/>
  <c r="Z530" i="7"/>
  <c r="AM538" i="7"/>
  <c r="AL538" i="7"/>
  <c r="AK538" i="7"/>
  <c r="AJ538" i="7"/>
  <c r="AO522" i="7"/>
  <c r="AN522" i="7"/>
  <c r="AA529" i="7"/>
  <c r="N24" i="28" s="1"/>
  <c r="Z529" i="7"/>
  <c r="AM524" i="7"/>
  <c r="AL524" i="7"/>
  <c r="AK524" i="7"/>
  <c r="AJ524" i="7"/>
  <c r="Y525" i="7"/>
  <c r="N20" i="27" s="1"/>
  <c r="X525" i="7"/>
  <c r="W525" i="7"/>
  <c r="N20" i="25" s="1"/>
  <c r="V525" i="7"/>
  <c r="AO521" i="7"/>
  <c r="AN521" i="7"/>
  <c r="AA528" i="7"/>
  <c r="N23" i="28" s="1"/>
  <c r="Z528" i="7"/>
  <c r="AM523" i="7"/>
  <c r="AL523" i="7"/>
  <c r="AK523" i="7"/>
  <c r="AJ523" i="7"/>
  <c r="AO520" i="7"/>
  <c r="AM522" i="7"/>
  <c r="AL522" i="7"/>
  <c r="AK522" i="7"/>
  <c r="AJ522" i="7"/>
  <c r="R523" i="7"/>
  <c r="AO519" i="7"/>
  <c r="AN519" i="7"/>
  <c r="AM521" i="7"/>
  <c r="AL521" i="7"/>
  <c r="AK521" i="7"/>
  <c r="AJ521" i="7"/>
  <c r="AO518" i="7"/>
  <c r="AN518" i="7"/>
  <c r="AA525" i="7"/>
  <c r="N20" i="28" s="1"/>
  <c r="Z525" i="7"/>
  <c r="AM520" i="7"/>
  <c r="AL520" i="7"/>
  <c r="AK520" i="7"/>
  <c r="AJ520" i="7"/>
  <c r="Y519" i="7"/>
  <c r="N14" i="27" s="1"/>
  <c r="X519" i="7"/>
  <c r="W519" i="7"/>
  <c r="N14" i="25" s="1"/>
  <c r="V519" i="7"/>
  <c r="AM519" i="7"/>
  <c r="AL519" i="7"/>
  <c r="AK519" i="7"/>
  <c r="AJ519" i="7"/>
  <c r="Y518" i="7"/>
  <c r="N13" i="27" s="1"/>
  <c r="X518" i="7"/>
  <c r="W518" i="7"/>
  <c r="N13" i="25" s="1"/>
  <c r="V518" i="7"/>
  <c r="AO516" i="7"/>
  <c r="AN516" i="7"/>
  <c r="AM518" i="7"/>
  <c r="AL518" i="7"/>
  <c r="AK518" i="7"/>
  <c r="AJ518" i="7"/>
  <c r="AO515" i="7"/>
  <c r="AN515" i="7"/>
  <c r="U517" i="7"/>
  <c r="N12" i="26" s="1"/>
  <c r="AH517" i="7"/>
  <c r="T517" i="7" s="1"/>
  <c r="AG517" i="7"/>
  <c r="AF517" i="7"/>
  <c r="R517" i="7" s="1"/>
  <c r="AE517" i="7"/>
  <c r="Q517" i="7" s="1"/>
  <c r="N12" i="9" s="1"/>
  <c r="AD517" i="7"/>
  <c r="P517" i="7" s="1"/>
  <c r="X516" i="7"/>
  <c r="V516" i="7"/>
  <c r="Y516" i="7"/>
  <c r="N11" i="27" s="1"/>
  <c r="AO514" i="7"/>
  <c r="AN514" i="7"/>
  <c r="AA519" i="7"/>
  <c r="N14" i="28" s="1"/>
  <c r="Z519" i="7"/>
  <c r="AM516" i="7"/>
  <c r="AL516" i="7"/>
  <c r="AK516" i="7"/>
  <c r="AJ516" i="7"/>
  <c r="X515" i="7"/>
  <c r="V515" i="7"/>
  <c r="Y515" i="7"/>
  <c r="N10" i="27" s="1"/>
  <c r="AO513" i="7"/>
  <c r="AN513" i="7"/>
  <c r="AA518" i="7"/>
  <c r="N13" i="28" s="1"/>
  <c r="Z518" i="7"/>
  <c r="AM515" i="7"/>
  <c r="AL515" i="7"/>
  <c r="AK515" i="7"/>
  <c r="AJ515" i="7"/>
  <c r="X514" i="7"/>
  <c r="V514" i="7"/>
  <c r="Y514" i="7"/>
  <c r="N9" i="27" s="1"/>
  <c r="AO512" i="7"/>
  <c r="AN512" i="7"/>
  <c r="AM514" i="7"/>
  <c r="AL514" i="7"/>
  <c r="AK514" i="7"/>
  <c r="AJ514" i="7"/>
  <c r="AO511" i="7"/>
  <c r="AN511" i="7"/>
  <c r="Z516" i="7"/>
  <c r="AM513" i="7"/>
  <c r="AL513" i="7"/>
  <c r="AK513" i="7"/>
  <c r="AJ513" i="7"/>
  <c r="AO510" i="7"/>
  <c r="AN510" i="7"/>
  <c r="Z515" i="7"/>
  <c r="AM512" i="7"/>
  <c r="AL512" i="7"/>
  <c r="AK512" i="7"/>
  <c r="AJ512" i="7"/>
  <c r="AO509" i="7"/>
  <c r="AN509" i="7"/>
  <c r="Z514" i="7"/>
  <c r="AM511" i="7"/>
  <c r="AL511" i="7"/>
  <c r="AK511" i="7"/>
  <c r="AJ511" i="7"/>
  <c r="AM510" i="7"/>
  <c r="AL510" i="7"/>
  <c r="AK510" i="7"/>
  <c r="AJ510" i="7"/>
  <c r="AM509" i="7"/>
  <c r="AL509" i="7"/>
  <c r="AK509" i="7"/>
  <c r="AJ509" i="7"/>
  <c r="AO503" i="7"/>
  <c r="AN503" i="7"/>
  <c r="AO502" i="7"/>
  <c r="AN502" i="7"/>
  <c r="U474" i="7"/>
  <c r="M22" i="26" s="1"/>
  <c r="T474" i="7"/>
  <c r="S474" i="7"/>
  <c r="M22" i="24" s="1"/>
  <c r="AO501" i="7"/>
  <c r="AN501" i="7"/>
  <c r="AM503" i="7"/>
  <c r="AL503" i="7"/>
  <c r="AK503" i="7"/>
  <c r="AJ503" i="7"/>
  <c r="AM502" i="7"/>
  <c r="AL502" i="7"/>
  <c r="AK502" i="7"/>
  <c r="AJ502" i="7"/>
  <c r="AO499" i="7"/>
  <c r="AN499" i="7"/>
  <c r="AO498" i="7"/>
  <c r="AN498" i="7"/>
  <c r="AI500" i="7"/>
  <c r="U473" i="7" s="1"/>
  <c r="M21" i="26" s="1"/>
  <c r="AH500" i="7"/>
  <c r="T473" i="7" s="1"/>
  <c r="AG500" i="7"/>
  <c r="S473" i="7" s="1"/>
  <c r="M21" i="24" s="1"/>
  <c r="R473" i="7"/>
  <c r="AE500" i="7"/>
  <c r="Q473" i="7" s="1"/>
  <c r="AD500" i="7"/>
  <c r="AM499" i="7"/>
  <c r="AL499" i="7"/>
  <c r="AK499" i="7"/>
  <c r="AJ499" i="7"/>
  <c r="AO496" i="7"/>
  <c r="AN496" i="7"/>
  <c r="AM498" i="7"/>
  <c r="AL498" i="7"/>
  <c r="AK498" i="7"/>
  <c r="AO495" i="7"/>
  <c r="AN495" i="7"/>
  <c r="M19" i="26"/>
  <c r="AM496" i="7"/>
  <c r="AL496" i="7"/>
  <c r="AK496" i="7"/>
  <c r="AJ496" i="7"/>
  <c r="AM495" i="7"/>
  <c r="AL495" i="7"/>
  <c r="AK495" i="7"/>
  <c r="AJ495" i="7"/>
  <c r="AO492" i="7"/>
  <c r="AN492" i="7"/>
  <c r="AA498" i="7"/>
  <c r="Z498" i="7"/>
  <c r="M41" i="9"/>
  <c r="AO491" i="7"/>
  <c r="AN491" i="7"/>
  <c r="AA496" i="7"/>
  <c r="Z496" i="7"/>
  <c r="U470" i="7"/>
  <c r="M18" i="26" s="1"/>
  <c r="T470" i="7"/>
  <c r="S470" i="7"/>
  <c r="M18" i="24" s="1"/>
  <c r="Y492" i="7"/>
  <c r="M40" i="27" s="1"/>
  <c r="X492" i="7"/>
  <c r="W492" i="7"/>
  <c r="M40" i="25" s="1"/>
  <c r="V492" i="7"/>
  <c r="AO490" i="7"/>
  <c r="AN490" i="7"/>
  <c r="AA495" i="7"/>
  <c r="Z495" i="7"/>
  <c r="AL492" i="7"/>
  <c r="AJ492" i="7"/>
  <c r="Y491" i="7"/>
  <c r="M39" i="27" s="1"/>
  <c r="X491" i="7"/>
  <c r="W491" i="7"/>
  <c r="M39" i="25" s="1"/>
  <c r="V491" i="7"/>
  <c r="AO489" i="7"/>
  <c r="AN489" i="7"/>
  <c r="AA494" i="7"/>
  <c r="Z494" i="7"/>
  <c r="AM491" i="7"/>
  <c r="AL491" i="7"/>
  <c r="AK491" i="7"/>
  <c r="AJ491" i="7"/>
  <c r="Y490" i="7"/>
  <c r="M38" i="27" s="1"/>
  <c r="X490" i="7"/>
  <c r="W490" i="7"/>
  <c r="M38" i="25" s="1"/>
  <c r="V490" i="7"/>
  <c r="AM490" i="7"/>
  <c r="AL490" i="7"/>
  <c r="AK490" i="7"/>
  <c r="AJ490" i="7"/>
  <c r="Y489" i="7"/>
  <c r="M37" i="27" s="1"/>
  <c r="X489" i="7"/>
  <c r="W489" i="7"/>
  <c r="M37" i="25" s="1"/>
  <c r="V489" i="7"/>
  <c r="AA492" i="7"/>
  <c r="M40" i="28" s="1"/>
  <c r="Z492" i="7"/>
  <c r="AM489" i="7"/>
  <c r="AL489" i="7"/>
  <c r="AK489" i="7"/>
  <c r="AJ489" i="7"/>
  <c r="Y488" i="7"/>
  <c r="M36" i="27" s="1"/>
  <c r="X488" i="7"/>
  <c r="W488" i="7"/>
  <c r="M36" i="25" s="1"/>
  <c r="V488" i="7"/>
  <c r="AA491" i="7"/>
  <c r="M39" i="28" s="1"/>
  <c r="Z491" i="7"/>
  <c r="Y487" i="7"/>
  <c r="M35" i="27" s="1"/>
  <c r="X487" i="7"/>
  <c r="W487" i="7"/>
  <c r="M35" i="25" s="1"/>
  <c r="V487" i="7"/>
  <c r="AO478" i="7"/>
  <c r="AN478" i="7"/>
  <c r="AA490" i="7"/>
  <c r="M38" i="28" s="1"/>
  <c r="Z490" i="7"/>
  <c r="Y486" i="7"/>
  <c r="M34" i="27" s="1"/>
  <c r="X486" i="7"/>
  <c r="W486" i="7"/>
  <c r="M34" i="25" s="1"/>
  <c r="V486" i="7"/>
  <c r="AO482" i="7"/>
  <c r="AN482" i="7"/>
  <c r="AA489" i="7"/>
  <c r="M37" i="28" s="1"/>
  <c r="Z489" i="7"/>
  <c r="M15" i="26"/>
  <c r="Y485" i="7"/>
  <c r="M33" i="27" s="1"/>
  <c r="X485" i="7"/>
  <c r="W485" i="7"/>
  <c r="M33" i="25" s="1"/>
  <c r="V485" i="7"/>
  <c r="AO477" i="7"/>
  <c r="AN477" i="7"/>
  <c r="AA488" i="7"/>
  <c r="M36" i="28" s="1"/>
  <c r="Z488" i="7"/>
  <c r="AM478" i="7"/>
  <c r="AL478" i="7"/>
  <c r="AK478" i="7"/>
  <c r="AJ478" i="7"/>
  <c r="Y484" i="7"/>
  <c r="M32" i="27" s="1"/>
  <c r="X484" i="7"/>
  <c r="W484" i="7"/>
  <c r="M32" i="25" s="1"/>
  <c r="V484" i="7"/>
  <c r="AO483" i="7"/>
  <c r="AN483" i="7"/>
  <c r="AA487" i="7"/>
  <c r="M35" i="28" s="1"/>
  <c r="Z487" i="7"/>
  <c r="AM482" i="7"/>
  <c r="AL482" i="7"/>
  <c r="AK482" i="7"/>
  <c r="AJ482" i="7"/>
  <c r="Y483" i="7"/>
  <c r="M31" i="27" s="1"/>
  <c r="X483" i="7"/>
  <c r="W483" i="7"/>
  <c r="M31" i="25" s="1"/>
  <c r="V483" i="7"/>
  <c r="AO476" i="7"/>
  <c r="AN476" i="7"/>
  <c r="AA486" i="7"/>
  <c r="M34" i="28" s="1"/>
  <c r="Z486" i="7"/>
  <c r="AM477" i="7"/>
  <c r="AL477" i="7"/>
  <c r="AK477" i="7"/>
  <c r="AJ477" i="7"/>
  <c r="Y482" i="7"/>
  <c r="M30" i="27" s="1"/>
  <c r="X482" i="7"/>
  <c r="W482" i="7"/>
  <c r="M30" i="25" s="1"/>
  <c r="V482" i="7"/>
  <c r="AO475" i="7"/>
  <c r="AN475" i="7"/>
  <c r="AA485" i="7"/>
  <c r="M33" i="28" s="1"/>
  <c r="Z485" i="7"/>
  <c r="AM483" i="7"/>
  <c r="AL483" i="7"/>
  <c r="AK483" i="7"/>
  <c r="AJ483" i="7"/>
  <c r="Y481" i="7"/>
  <c r="M29" i="27" s="1"/>
  <c r="X481" i="7"/>
  <c r="W481" i="7"/>
  <c r="M29" i="25" s="1"/>
  <c r="V481" i="7"/>
  <c r="AO474" i="7"/>
  <c r="AN474" i="7"/>
  <c r="AA484" i="7"/>
  <c r="M32" i="28" s="1"/>
  <c r="Z484" i="7"/>
  <c r="AM476" i="7"/>
  <c r="AL476" i="7"/>
  <c r="AK476" i="7"/>
  <c r="AJ476" i="7"/>
  <c r="Y480" i="7"/>
  <c r="M28" i="27" s="1"/>
  <c r="X480" i="7"/>
  <c r="W480" i="7"/>
  <c r="M28" i="25" s="1"/>
  <c r="V480" i="7"/>
  <c r="AO473" i="7"/>
  <c r="AN473" i="7"/>
  <c r="AA483" i="7"/>
  <c r="M31" i="28" s="1"/>
  <c r="Z483" i="7"/>
  <c r="AM475" i="7"/>
  <c r="AL475" i="7"/>
  <c r="AK475" i="7"/>
  <c r="AJ475" i="7"/>
  <c r="Y479" i="7"/>
  <c r="M27" i="27" s="1"/>
  <c r="X479" i="7"/>
  <c r="W479" i="7"/>
  <c r="M27" i="25" s="1"/>
  <c r="V479" i="7"/>
  <c r="AO481" i="7"/>
  <c r="AN481" i="7"/>
  <c r="AA482" i="7"/>
  <c r="M30" i="28" s="1"/>
  <c r="Z482" i="7"/>
  <c r="AM474" i="7"/>
  <c r="AL474" i="7"/>
  <c r="AK474" i="7"/>
  <c r="AJ474" i="7"/>
  <c r="Y478" i="7"/>
  <c r="M26" i="27" s="1"/>
  <c r="X478" i="7"/>
  <c r="W478" i="7"/>
  <c r="M26" i="25" s="1"/>
  <c r="V478" i="7"/>
  <c r="AO472" i="7"/>
  <c r="AN472" i="7"/>
  <c r="AA481" i="7"/>
  <c r="M29" i="28" s="1"/>
  <c r="Z481" i="7"/>
  <c r="AM473" i="7"/>
  <c r="AL473" i="7"/>
  <c r="AK473" i="7"/>
  <c r="AJ473" i="7"/>
  <c r="Y477" i="7"/>
  <c r="M25" i="27" s="1"/>
  <c r="X477" i="7"/>
  <c r="W477" i="7"/>
  <c r="M25" i="25" s="1"/>
  <c r="V477" i="7"/>
  <c r="AO480" i="7"/>
  <c r="AA480" i="7"/>
  <c r="M28" i="28" s="1"/>
  <c r="Z480" i="7"/>
  <c r="AM481" i="7"/>
  <c r="AL481" i="7"/>
  <c r="AK481" i="7"/>
  <c r="AJ481" i="7"/>
  <c r="Y476" i="7"/>
  <c r="M24" i="27" s="1"/>
  <c r="X476" i="7"/>
  <c r="W476" i="7"/>
  <c r="M24" i="25" s="1"/>
  <c r="V476" i="7"/>
  <c r="AO484" i="7"/>
  <c r="AN484" i="7"/>
  <c r="AA479" i="7"/>
  <c r="M27" i="28" s="1"/>
  <c r="Z479" i="7"/>
  <c r="AM472" i="7"/>
  <c r="AL472" i="7"/>
  <c r="AK472" i="7"/>
  <c r="AJ472" i="7"/>
  <c r="Y475" i="7"/>
  <c r="M23" i="27" s="1"/>
  <c r="X475" i="7"/>
  <c r="W475" i="7"/>
  <c r="M23" i="25" s="1"/>
  <c r="V475" i="7"/>
  <c r="AO471" i="7"/>
  <c r="AN471" i="7"/>
  <c r="AA478" i="7"/>
  <c r="M26" i="28" s="1"/>
  <c r="Z478" i="7"/>
  <c r="AM480" i="7"/>
  <c r="AL480" i="7"/>
  <c r="AK480" i="7"/>
  <c r="AJ480" i="7"/>
  <c r="AO470" i="7"/>
  <c r="AN470" i="7"/>
  <c r="AA477" i="7"/>
  <c r="M25" i="28" s="1"/>
  <c r="Z477" i="7"/>
  <c r="AM484" i="7"/>
  <c r="AL484" i="7"/>
  <c r="AK484" i="7"/>
  <c r="AJ484" i="7"/>
  <c r="AO469" i="7"/>
  <c r="AN469" i="7"/>
  <c r="AA476" i="7"/>
  <c r="M24" i="28" s="1"/>
  <c r="Z476" i="7"/>
  <c r="AM471" i="7"/>
  <c r="AL471" i="7"/>
  <c r="AK471" i="7"/>
  <c r="AJ471" i="7"/>
  <c r="Y472" i="7"/>
  <c r="M20" i="27" s="1"/>
  <c r="X472" i="7"/>
  <c r="W472" i="7"/>
  <c r="M20" i="25" s="1"/>
  <c r="V472" i="7"/>
  <c r="AO468" i="7"/>
  <c r="AA475" i="7"/>
  <c r="M23" i="28" s="1"/>
  <c r="Z475" i="7"/>
  <c r="AM470" i="7"/>
  <c r="AL470" i="7"/>
  <c r="AK470" i="7"/>
  <c r="AJ470" i="7"/>
  <c r="AO467" i="7"/>
  <c r="AN467" i="7"/>
  <c r="AM469" i="7"/>
  <c r="AL469" i="7"/>
  <c r="AK469" i="7"/>
  <c r="AJ469" i="7"/>
  <c r="AO466" i="7"/>
  <c r="AN466" i="7"/>
  <c r="AM468" i="7"/>
  <c r="AL468" i="7"/>
  <c r="AK468" i="7"/>
  <c r="AJ468" i="7"/>
  <c r="AO465" i="7"/>
  <c r="AN465" i="7"/>
  <c r="AA472" i="7"/>
  <c r="M20" i="28" s="1"/>
  <c r="Z472" i="7"/>
  <c r="AM467" i="7"/>
  <c r="AL467" i="7"/>
  <c r="AK467" i="7"/>
  <c r="AJ467" i="7"/>
  <c r="Y466" i="7"/>
  <c r="M14" i="27" s="1"/>
  <c r="X466" i="7"/>
  <c r="W466" i="7"/>
  <c r="M14" i="25" s="1"/>
  <c r="V466" i="7"/>
  <c r="AM466" i="7"/>
  <c r="AL466" i="7"/>
  <c r="AK466" i="7"/>
  <c r="AJ466" i="7"/>
  <c r="Y465" i="7"/>
  <c r="M13" i="27" s="1"/>
  <c r="X465" i="7"/>
  <c r="W465" i="7"/>
  <c r="M13" i="25" s="1"/>
  <c r="V465" i="7"/>
  <c r="AO463" i="7"/>
  <c r="AN463" i="7"/>
  <c r="AM465" i="7"/>
  <c r="AL465" i="7"/>
  <c r="AK465" i="7"/>
  <c r="AJ465" i="7"/>
  <c r="AO462" i="7"/>
  <c r="AN462" i="7"/>
  <c r="U464" i="7"/>
  <c r="M12" i="26" s="1"/>
  <c r="AH464" i="7"/>
  <c r="T464" i="7" s="1"/>
  <c r="AG464" i="7"/>
  <c r="S464" i="7" s="1"/>
  <c r="M12" i="24" s="1"/>
  <c r="AF464" i="7"/>
  <c r="R464" i="7" s="1"/>
  <c r="AE464" i="7"/>
  <c r="AD464" i="7"/>
  <c r="P464" i="7" s="1"/>
  <c r="X463" i="7"/>
  <c r="V463" i="7"/>
  <c r="Y463" i="7"/>
  <c r="M11" i="27" s="1"/>
  <c r="AO461" i="7"/>
  <c r="AN461" i="7"/>
  <c r="AA466" i="7"/>
  <c r="M14" i="28" s="1"/>
  <c r="Z466" i="7"/>
  <c r="AM463" i="7"/>
  <c r="AL463" i="7"/>
  <c r="AK463" i="7"/>
  <c r="AJ463" i="7"/>
  <c r="X462" i="7"/>
  <c r="V462" i="7"/>
  <c r="Y462" i="7"/>
  <c r="M10" i="27" s="1"/>
  <c r="AO460" i="7"/>
  <c r="AN460" i="7"/>
  <c r="AA465" i="7"/>
  <c r="M13" i="28" s="1"/>
  <c r="Z465" i="7"/>
  <c r="AM462" i="7"/>
  <c r="AL462" i="7"/>
  <c r="AK462" i="7"/>
  <c r="AJ462" i="7"/>
  <c r="X461" i="7"/>
  <c r="V461" i="7"/>
  <c r="W461" i="7"/>
  <c r="M9" i="25" s="1"/>
  <c r="AO459" i="7"/>
  <c r="AN459" i="7"/>
  <c r="AM461" i="7"/>
  <c r="AL461" i="7"/>
  <c r="AK461" i="7"/>
  <c r="AJ461" i="7"/>
  <c r="AO458" i="7"/>
  <c r="AN458" i="7"/>
  <c r="Z463" i="7"/>
  <c r="AM460" i="7"/>
  <c r="AL460" i="7"/>
  <c r="AK460" i="7"/>
  <c r="AJ460" i="7"/>
  <c r="AO457" i="7"/>
  <c r="AN457" i="7"/>
  <c r="Z462" i="7"/>
  <c r="AM459" i="7"/>
  <c r="AL459" i="7"/>
  <c r="AK459" i="7"/>
  <c r="AJ459" i="7"/>
  <c r="AO456" i="7"/>
  <c r="AN456" i="7"/>
  <c r="AA461" i="7"/>
  <c r="M9" i="28" s="1"/>
  <c r="Z461" i="7"/>
  <c r="AM458" i="7"/>
  <c r="AL458" i="7"/>
  <c r="AK458" i="7"/>
  <c r="AJ458" i="7"/>
  <c r="AM457" i="7"/>
  <c r="AL457" i="7"/>
  <c r="AK457" i="7"/>
  <c r="AJ457" i="7"/>
  <c r="AM456" i="7"/>
  <c r="AL456" i="7"/>
  <c r="AK456" i="7"/>
  <c r="AJ456" i="7"/>
  <c r="AO449" i="7"/>
  <c r="AN449" i="7"/>
  <c r="AO448" i="7"/>
  <c r="AN448" i="7"/>
  <c r="U420" i="7"/>
  <c r="L22" i="26" s="1"/>
  <c r="T420" i="7"/>
  <c r="P420" i="7"/>
  <c r="AO447" i="7"/>
  <c r="AN447" i="7"/>
  <c r="AM449" i="7"/>
  <c r="AL449" i="7"/>
  <c r="AK449" i="7"/>
  <c r="AJ449" i="7"/>
  <c r="AM448" i="7"/>
  <c r="AL448" i="7"/>
  <c r="AK448" i="7"/>
  <c r="AJ448" i="7"/>
  <c r="AO445" i="7"/>
  <c r="AN445" i="7"/>
  <c r="AO444" i="7"/>
  <c r="AN444" i="7"/>
  <c r="AI446" i="7"/>
  <c r="U419" i="7" s="1"/>
  <c r="L21" i="26" s="1"/>
  <c r="AH446" i="7"/>
  <c r="T419" i="7" s="1"/>
  <c r="AG446" i="7"/>
  <c r="S419" i="7" s="1"/>
  <c r="R419" i="7"/>
  <c r="AE446" i="7"/>
  <c r="AD446" i="7"/>
  <c r="AM445" i="7"/>
  <c r="AL445" i="7"/>
  <c r="AK445" i="7"/>
  <c r="AJ445" i="7"/>
  <c r="AO442" i="7"/>
  <c r="AN442" i="7"/>
  <c r="AM444" i="7"/>
  <c r="AL444" i="7"/>
  <c r="AK444" i="7"/>
  <c r="AO441" i="7"/>
  <c r="AN441" i="7"/>
  <c r="U417" i="7"/>
  <c r="L19" i="26" s="1"/>
  <c r="T417" i="7"/>
  <c r="R417" i="7"/>
  <c r="AM442" i="7"/>
  <c r="AL442" i="7"/>
  <c r="AK442" i="7"/>
  <c r="AJ442" i="7"/>
  <c r="AM441" i="7"/>
  <c r="AL441" i="7"/>
  <c r="AK441" i="7"/>
  <c r="AJ441" i="7"/>
  <c r="AO438" i="7"/>
  <c r="AN438" i="7"/>
  <c r="AA444" i="7"/>
  <c r="Z444" i="7"/>
  <c r="L41" i="9"/>
  <c r="AO437" i="7"/>
  <c r="AN437" i="7"/>
  <c r="AA442" i="7"/>
  <c r="Z442" i="7"/>
  <c r="U416" i="7"/>
  <c r="L18" i="26" s="1"/>
  <c r="T416" i="7"/>
  <c r="S416" i="7"/>
  <c r="L18" i="24" s="1"/>
  <c r="R416" i="7"/>
  <c r="Q416" i="7"/>
  <c r="L18" i="9" s="1"/>
  <c r="Y438" i="7"/>
  <c r="L40" i="27" s="1"/>
  <c r="X438" i="7"/>
  <c r="W438" i="7"/>
  <c r="L40" i="25" s="1"/>
  <c r="V438" i="7"/>
  <c r="AO436" i="7"/>
  <c r="AN436" i="7"/>
  <c r="AA441" i="7"/>
  <c r="Z441" i="7"/>
  <c r="AL438" i="7"/>
  <c r="AJ438" i="7"/>
  <c r="Y437" i="7"/>
  <c r="L39" i="27" s="1"/>
  <c r="X437" i="7"/>
  <c r="W437" i="7"/>
  <c r="L39" i="25" s="1"/>
  <c r="V437" i="7"/>
  <c r="AO435" i="7"/>
  <c r="AN435" i="7"/>
  <c r="AA440" i="7"/>
  <c r="Z440" i="7"/>
  <c r="AM437" i="7"/>
  <c r="AL437" i="7"/>
  <c r="AK437" i="7"/>
  <c r="AJ437" i="7"/>
  <c r="Y436" i="7"/>
  <c r="L38" i="27" s="1"/>
  <c r="X436" i="7"/>
  <c r="W436" i="7"/>
  <c r="L38" i="25" s="1"/>
  <c r="V436" i="7"/>
  <c r="AM436" i="7"/>
  <c r="AL436" i="7"/>
  <c r="AK436" i="7"/>
  <c r="AJ436" i="7"/>
  <c r="Y435" i="7"/>
  <c r="L37" i="27" s="1"/>
  <c r="X435" i="7"/>
  <c r="W435" i="7"/>
  <c r="L37" i="25" s="1"/>
  <c r="V435" i="7"/>
  <c r="AA438" i="7"/>
  <c r="L40" i="28" s="1"/>
  <c r="Z438" i="7"/>
  <c r="AM435" i="7"/>
  <c r="AL435" i="7"/>
  <c r="AK435" i="7"/>
  <c r="AJ435" i="7"/>
  <c r="Y434" i="7"/>
  <c r="L36" i="27" s="1"/>
  <c r="X434" i="7"/>
  <c r="W434" i="7"/>
  <c r="L36" i="25" s="1"/>
  <c r="V434" i="7"/>
  <c r="AA437" i="7"/>
  <c r="L39" i="28" s="1"/>
  <c r="Z437" i="7"/>
  <c r="Y433" i="7"/>
  <c r="L35" i="27" s="1"/>
  <c r="X433" i="7"/>
  <c r="W433" i="7"/>
  <c r="L35" i="25" s="1"/>
  <c r="V433" i="7"/>
  <c r="AO424" i="7"/>
  <c r="AA436" i="7"/>
  <c r="L38" i="28" s="1"/>
  <c r="Z436" i="7"/>
  <c r="Y432" i="7"/>
  <c r="L34" i="27" s="1"/>
  <c r="X432" i="7"/>
  <c r="W432" i="7"/>
  <c r="L34" i="25" s="1"/>
  <c r="V432" i="7"/>
  <c r="AO428" i="7"/>
  <c r="AN428" i="7"/>
  <c r="AA435" i="7"/>
  <c r="L37" i="28" s="1"/>
  <c r="Z435" i="7"/>
  <c r="L15" i="26"/>
  <c r="Y431" i="7"/>
  <c r="L33" i="27" s="1"/>
  <c r="X431" i="7"/>
  <c r="W431" i="7"/>
  <c r="L33" i="25" s="1"/>
  <c r="V431" i="7"/>
  <c r="AO423" i="7"/>
  <c r="AN423" i="7"/>
  <c r="AA434" i="7"/>
  <c r="L36" i="28" s="1"/>
  <c r="Z434" i="7"/>
  <c r="AM424" i="7"/>
  <c r="AL424" i="7"/>
  <c r="AK424" i="7"/>
  <c r="AJ424" i="7"/>
  <c r="Y430" i="7"/>
  <c r="L32" i="27" s="1"/>
  <c r="X430" i="7"/>
  <c r="W430" i="7"/>
  <c r="L32" i="25" s="1"/>
  <c r="V430" i="7"/>
  <c r="AO429" i="7"/>
  <c r="AN429" i="7"/>
  <c r="AA433" i="7"/>
  <c r="L35" i="28" s="1"/>
  <c r="Z433" i="7"/>
  <c r="AM428" i="7"/>
  <c r="AL428" i="7"/>
  <c r="AK428" i="7"/>
  <c r="AJ428" i="7"/>
  <c r="Y429" i="7"/>
  <c r="L31" i="27" s="1"/>
  <c r="X429" i="7"/>
  <c r="W429" i="7"/>
  <c r="L31" i="25" s="1"/>
  <c r="V429" i="7"/>
  <c r="AO422" i="7"/>
  <c r="AN422" i="7"/>
  <c r="AA432" i="7"/>
  <c r="L34" i="28" s="1"/>
  <c r="Z432" i="7"/>
  <c r="AM423" i="7"/>
  <c r="AL423" i="7"/>
  <c r="AK423" i="7"/>
  <c r="AJ423" i="7"/>
  <c r="Y428" i="7"/>
  <c r="L30" i="27" s="1"/>
  <c r="X428" i="7"/>
  <c r="W428" i="7"/>
  <c r="L30" i="25" s="1"/>
  <c r="V428" i="7"/>
  <c r="AO421" i="7"/>
  <c r="AN421" i="7"/>
  <c r="AA431" i="7"/>
  <c r="L33" i="28" s="1"/>
  <c r="Z431" i="7"/>
  <c r="AM429" i="7"/>
  <c r="AL429" i="7"/>
  <c r="AK429" i="7"/>
  <c r="AJ429" i="7"/>
  <c r="Y427" i="7"/>
  <c r="L29" i="27" s="1"/>
  <c r="X427" i="7"/>
  <c r="W427" i="7"/>
  <c r="L29" i="25" s="1"/>
  <c r="V427" i="7"/>
  <c r="AO420" i="7"/>
  <c r="AN420" i="7"/>
  <c r="AA430" i="7"/>
  <c r="L32" i="28" s="1"/>
  <c r="Z430" i="7"/>
  <c r="AM422" i="7"/>
  <c r="AL422" i="7"/>
  <c r="AK422" i="7"/>
  <c r="AJ422" i="7"/>
  <c r="Y426" i="7"/>
  <c r="L28" i="27" s="1"/>
  <c r="X426" i="7"/>
  <c r="W426" i="7"/>
  <c r="L28" i="25" s="1"/>
  <c r="V426" i="7"/>
  <c r="AO419" i="7"/>
  <c r="AN419" i="7"/>
  <c r="AA429" i="7"/>
  <c r="L31" i="28" s="1"/>
  <c r="Z429" i="7"/>
  <c r="AM421" i="7"/>
  <c r="AL421" i="7"/>
  <c r="AK421" i="7"/>
  <c r="AJ421" i="7"/>
  <c r="Y425" i="7"/>
  <c r="L27" i="27" s="1"/>
  <c r="X425" i="7"/>
  <c r="W425" i="7"/>
  <c r="L27" i="25" s="1"/>
  <c r="V425" i="7"/>
  <c r="AO427" i="7"/>
  <c r="AN427" i="7"/>
  <c r="AA428" i="7"/>
  <c r="L30" i="28" s="1"/>
  <c r="Z428" i="7"/>
  <c r="AM420" i="7"/>
  <c r="AL420" i="7"/>
  <c r="AK420" i="7"/>
  <c r="AJ420" i="7"/>
  <c r="Y424" i="7"/>
  <c r="L26" i="27" s="1"/>
  <c r="X424" i="7"/>
  <c r="W424" i="7"/>
  <c r="L26" i="25" s="1"/>
  <c r="V424" i="7"/>
  <c r="AO418" i="7"/>
  <c r="AN418" i="7"/>
  <c r="AA427" i="7"/>
  <c r="L29" i="28" s="1"/>
  <c r="Z427" i="7"/>
  <c r="AM419" i="7"/>
  <c r="AL419" i="7"/>
  <c r="AK419" i="7"/>
  <c r="AJ419" i="7"/>
  <c r="Y423" i="7"/>
  <c r="L25" i="27" s="1"/>
  <c r="X423" i="7"/>
  <c r="W423" i="7"/>
  <c r="L25" i="25" s="1"/>
  <c r="V423" i="7"/>
  <c r="AO426" i="7"/>
  <c r="AN426" i="7"/>
  <c r="AA426" i="7"/>
  <c r="L28" i="28" s="1"/>
  <c r="Z426" i="7"/>
  <c r="AM427" i="7"/>
  <c r="AL427" i="7"/>
  <c r="AK427" i="7"/>
  <c r="AJ427" i="7"/>
  <c r="Y422" i="7"/>
  <c r="L24" i="27" s="1"/>
  <c r="X422" i="7"/>
  <c r="W422" i="7"/>
  <c r="L24" i="25" s="1"/>
  <c r="V422" i="7"/>
  <c r="AO430" i="7"/>
  <c r="AA425" i="7"/>
  <c r="L27" i="28" s="1"/>
  <c r="Z425" i="7"/>
  <c r="AM418" i="7"/>
  <c r="AL418" i="7"/>
  <c r="AK418" i="7"/>
  <c r="AJ418" i="7"/>
  <c r="Y421" i="7"/>
  <c r="L23" i="27" s="1"/>
  <c r="X421" i="7"/>
  <c r="W421" i="7"/>
  <c r="L23" i="25" s="1"/>
  <c r="V421" i="7"/>
  <c r="AO417" i="7"/>
  <c r="AN417" i="7"/>
  <c r="AA424" i="7"/>
  <c r="L26" i="28" s="1"/>
  <c r="Z424" i="7"/>
  <c r="AM426" i="7"/>
  <c r="AL426" i="7"/>
  <c r="AK426" i="7"/>
  <c r="AJ426" i="7"/>
  <c r="AO416" i="7"/>
  <c r="AN416" i="7"/>
  <c r="AA423" i="7"/>
  <c r="L25" i="28" s="1"/>
  <c r="Z423" i="7"/>
  <c r="AM430" i="7"/>
  <c r="AL430" i="7"/>
  <c r="AK430" i="7"/>
  <c r="AJ430" i="7"/>
  <c r="AO415" i="7"/>
  <c r="AA422" i="7"/>
  <c r="L24" i="28" s="1"/>
  <c r="Z422" i="7"/>
  <c r="AM417" i="7"/>
  <c r="AL417" i="7"/>
  <c r="AK417" i="7"/>
  <c r="AJ417" i="7"/>
  <c r="Y418" i="7"/>
  <c r="L20" i="27" s="1"/>
  <c r="X418" i="7"/>
  <c r="W418" i="7"/>
  <c r="L20" i="25" s="1"/>
  <c r="V418" i="7"/>
  <c r="AO414" i="7"/>
  <c r="AN414" i="7"/>
  <c r="AA421" i="7"/>
  <c r="L23" i="28" s="1"/>
  <c r="Z421" i="7"/>
  <c r="AM416" i="7"/>
  <c r="AL416" i="7"/>
  <c r="AK416" i="7"/>
  <c r="AJ416" i="7"/>
  <c r="AO413" i="7"/>
  <c r="AN413" i="7"/>
  <c r="AM415" i="7"/>
  <c r="AL415" i="7"/>
  <c r="AK415" i="7"/>
  <c r="AJ415" i="7"/>
  <c r="AO412" i="7"/>
  <c r="AM414" i="7"/>
  <c r="AL414" i="7"/>
  <c r="AK414" i="7"/>
  <c r="AJ414" i="7"/>
  <c r="AO411" i="7"/>
  <c r="AA418" i="7"/>
  <c r="L20" i="28" s="1"/>
  <c r="Z418" i="7"/>
  <c r="AM413" i="7"/>
  <c r="AL413" i="7"/>
  <c r="AK413" i="7"/>
  <c r="AJ413" i="7"/>
  <c r="Y412" i="7"/>
  <c r="L14" i="27" s="1"/>
  <c r="X412" i="7"/>
  <c r="W412" i="7"/>
  <c r="L14" i="25" s="1"/>
  <c r="V412" i="7"/>
  <c r="AM412" i="7"/>
  <c r="AL412" i="7"/>
  <c r="AK412" i="7"/>
  <c r="AJ412" i="7"/>
  <c r="Y411" i="7"/>
  <c r="L13" i="27" s="1"/>
  <c r="X411" i="7"/>
  <c r="W411" i="7"/>
  <c r="L13" i="25" s="1"/>
  <c r="V411" i="7"/>
  <c r="AO409" i="7"/>
  <c r="AN409" i="7"/>
  <c r="AM411" i="7"/>
  <c r="AL411" i="7"/>
  <c r="AK411" i="7"/>
  <c r="AJ411" i="7"/>
  <c r="AO408" i="7"/>
  <c r="AN408" i="7"/>
  <c r="AH410" i="7"/>
  <c r="T410" i="7" s="1"/>
  <c r="AG410" i="7"/>
  <c r="S410" i="7" s="1"/>
  <c r="L12" i="24" s="1"/>
  <c r="AF410" i="7"/>
  <c r="R410" i="7" s="1"/>
  <c r="AE410" i="7"/>
  <c r="AD410" i="7"/>
  <c r="P410" i="7" s="1"/>
  <c r="X409" i="7"/>
  <c r="V409" i="7"/>
  <c r="W409" i="7"/>
  <c r="L11" i="25" s="1"/>
  <c r="AO407" i="7"/>
  <c r="AN407" i="7"/>
  <c r="AA412" i="7"/>
  <c r="L14" i="28" s="1"/>
  <c r="Z412" i="7"/>
  <c r="AM409" i="7"/>
  <c r="AL409" i="7"/>
  <c r="AK409" i="7"/>
  <c r="AJ409" i="7"/>
  <c r="X408" i="7"/>
  <c r="V408" i="7"/>
  <c r="Y408" i="7"/>
  <c r="L10" i="27" s="1"/>
  <c r="AO406" i="7"/>
  <c r="AN406" i="7"/>
  <c r="AA411" i="7"/>
  <c r="L13" i="28" s="1"/>
  <c r="Z411" i="7"/>
  <c r="AM408" i="7"/>
  <c r="AL408" i="7"/>
  <c r="AK408" i="7"/>
  <c r="AJ408" i="7"/>
  <c r="X407" i="7"/>
  <c r="V407" i="7"/>
  <c r="AA407" i="7"/>
  <c r="L9" i="28" s="1"/>
  <c r="AO405" i="7"/>
  <c r="AN405" i="7"/>
  <c r="AM407" i="7"/>
  <c r="AL407" i="7"/>
  <c r="AK407" i="7"/>
  <c r="AJ407" i="7"/>
  <c r="AO404" i="7"/>
  <c r="AN404" i="7"/>
  <c r="Z409" i="7"/>
  <c r="AM406" i="7"/>
  <c r="AL406" i="7"/>
  <c r="AK406" i="7"/>
  <c r="AJ406" i="7"/>
  <c r="AO403" i="7"/>
  <c r="AN403" i="7"/>
  <c r="Z408" i="7"/>
  <c r="AM405" i="7"/>
  <c r="AL405" i="7"/>
  <c r="AK405" i="7"/>
  <c r="AJ405" i="7"/>
  <c r="AO402" i="7"/>
  <c r="AN402" i="7"/>
  <c r="Z407" i="7"/>
  <c r="AM404" i="7"/>
  <c r="AL404" i="7"/>
  <c r="AK404" i="7"/>
  <c r="AJ404" i="7"/>
  <c r="AM403" i="7"/>
  <c r="AL403" i="7"/>
  <c r="AK403" i="7"/>
  <c r="AJ403" i="7"/>
  <c r="AM402" i="7"/>
  <c r="AL402" i="7"/>
  <c r="AK402" i="7"/>
  <c r="AJ402" i="7"/>
  <c r="AO395" i="7"/>
  <c r="AO394" i="7"/>
  <c r="AN394" i="7"/>
  <c r="U367" i="7"/>
  <c r="K22" i="26" s="1"/>
  <c r="T367" i="7"/>
  <c r="R367" i="7"/>
  <c r="AO393" i="7"/>
  <c r="AN393" i="7"/>
  <c r="AM395" i="7"/>
  <c r="AL395" i="7"/>
  <c r="AK395" i="7"/>
  <c r="AJ395" i="7"/>
  <c r="AM394" i="7"/>
  <c r="AL394" i="7"/>
  <c r="AK394" i="7"/>
  <c r="AJ394" i="7"/>
  <c r="AO391" i="7"/>
  <c r="AN391" i="7"/>
  <c r="AO390" i="7"/>
  <c r="AN390" i="7"/>
  <c r="AI392" i="7"/>
  <c r="AH392" i="7"/>
  <c r="T366" i="7" s="1"/>
  <c r="AG392" i="7"/>
  <c r="S366" i="7" s="1"/>
  <c r="K21" i="24" s="1"/>
  <c r="AF392" i="7"/>
  <c r="AE392" i="7"/>
  <c r="Q366" i="7" s="1"/>
  <c r="K21" i="9" s="1"/>
  <c r="AD392" i="7"/>
  <c r="AM391" i="7"/>
  <c r="AL391" i="7"/>
  <c r="AK391" i="7"/>
  <c r="AJ391" i="7"/>
  <c r="AO388" i="7"/>
  <c r="AN388" i="7"/>
  <c r="AM390" i="7"/>
  <c r="AL390" i="7"/>
  <c r="AK390" i="7"/>
  <c r="AO387" i="7"/>
  <c r="AN387" i="7"/>
  <c r="U364" i="7"/>
  <c r="K19" i="26" s="1"/>
  <c r="T364" i="7"/>
  <c r="S364" i="7"/>
  <c r="K19" i="24" s="1"/>
  <c r="R364" i="7"/>
  <c r="Q364" i="7"/>
  <c r="AM388" i="7"/>
  <c r="AL388" i="7"/>
  <c r="AK388" i="7"/>
  <c r="AJ388" i="7"/>
  <c r="AM387" i="7"/>
  <c r="AL387" i="7"/>
  <c r="AK387" i="7"/>
  <c r="AJ387" i="7"/>
  <c r="AO384" i="7"/>
  <c r="AN384" i="7"/>
  <c r="AA391" i="7"/>
  <c r="Z391" i="7"/>
  <c r="K41" i="9"/>
  <c r="AO383" i="7"/>
  <c r="AN383" i="7"/>
  <c r="AA389" i="7"/>
  <c r="Z389" i="7"/>
  <c r="U363" i="7"/>
  <c r="K18" i="26" s="1"/>
  <c r="T363" i="7"/>
  <c r="S363" i="7"/>
  <c r="K18" i="24" s="1"/>
  <c r="P363" i="7"/>
  <c r="Y385" i="7"/>
  <c r="K40" i="27" s="1"/>
  <c r="X385" i="7"/>
  <c r="W385" i="7"/>
  <c r="K40" i="25" s="1"/>
  <c r="V385" i="7"/>
  <c r="AO382" i="7"/>
  <c r="AN382" i="7"/>
  <c r="AA388" i="7"/>
  <c r="Z388" i="7"/>
  <c r="AL384" i="7"/>
  <c r="AJ384" i="7"/>
  <c r="Y384" i="7"/>
  <c r="K39" i="27" s="1"/>
  <c r="X384" i="7"/>
  <c r="W384" i="7"/>
  <c r="K39" i="25" s="1"/>
  <c r="V384" i="7"/>
  <c r="AO381" i="7"/>
  <c r="AN381" i="7"/>
  <c r="AA387" i="7"/>
  <c r="Z387" i="7"/>
  <c r="AM383" i="7"/>
  <c r="AL383" i="7"/>
  <c r="AK383" i="7"/>
  <c r="AJ383" i="7"/>
  <c r="Y383" i="7"/>
  <c r="K38" i="27" s="1"/>
  <c r="X383" i="7"/>
  <c r="W383" i="7"/>
  <c r="K38" i="25" s="1"/>
  <c r="V383" i="7"/>
  <c r="AM382" i="7"/>
  <c r="AL382" i="7"/>
  <c r="AK382" i="7"/>
  <c r="AJ382" i="7"/>
  <c r="Y382" i="7"/>
  <c r="K37" i="27" s="1"/>
  <c r="X382" i="7"/>
  <c r="W382" i="7"/>
  <c r="K37" i="25" s="1"/>
  <c r="V382" i="7"/>
  <c r="AA385" i="7"/>
  <c r="K40" i="28" s="1"/>
  <c r="Z385" i="7"/>
  <c r="AM381" i="7"/>
  <c r="AL381" i="7"/>
  <c r="AK381" i="7"/>
  <c r="AJ381" i="7"/>
  <c r="Y381" i="7"/>
  <c r="K36" i="27" s="1"/>
  <c r="X381" i="7"/>
  <c r="W381" i="7"/>
  <c r="K36" i="25" s="1"/>
  <c r="V381" i="7"/>
  <c r="AA384" i="7"/>
  <c r="K39" i="28" s="1"/>
  <c r="Z384" i="7"/>
  <c r="Y380" i="7"/>
  <c r="K35" i="27" s="1"/>
  <c r="X380" i="7"/>
  <c r="W380" i="7"/>
  <c r="K35" i="25" s="1"/>
  <c r="V380" i="7"/>
  <c r="AO370" i="7"/>
  <c r="AA383" i="7"/>
  <c r="K38" i="28" s="1"/>
  <c r="Z383" i="7"/>
  <c r="Y379" i="7"/>
  <c r="K34" i="27" s="1"/>
  <c r="X379" i="7"/>
  <c r="W379" i="7"/>
  <c r="K34" i="25" s="1"/>
  <c r="V379" i="7"/>
  <c r="AO374" i="7"/>
  <c r="AN374" i="7"/>
  <c r="AA382" i="7"/>
  <c r="K37" i="28" s="1"/>
  <c r="Z382" i="7"/>
  <c r="K15" i="26"/>
  <c r="K15" i="24"/>
  <c r="Y378" i="7"/>
  <c r="K33" i="27" s="1"/>
  <c r="X378" i="7"/>
  <c r="W378" i="7"/>
  <c r="K33" i="25" s="1"/>
  <c r="V378" i="7"/>
  <c r="AO369" i="7"/>
  <c r="AN369" i="7"/>
  <c r="AA381" i="7"/>
  <c r="K36" i="28" s="1"/>
  <c r="Z381" i="7"/>
  <c r="AM370" i="7"/>
  <c r="AL370" i="7"/>
  <c r="AK370" i="7"/>
  <c r="AJ370" i="7"/>
  <c r="Y377" i="7"/>
  <c r="K32" i="27" s="1"/>
  <c r="X377" i="7"/>
  <c r="W377" i="7"/>
  <c r="K32" i="25" s="1"/>
  <c r="V377" i="7"/>
  <c r="AO375" i="7"/>
  <c r="AN375" i="7"/>
  <c r="AA380" i="7"/>
  <c r="K35" i="28" s="1"/>
  <c r="Z380" i="7"/>
  <c r="AM374" i="7"/>
  <c r="AL374" i="7"/>
  <c r="AK374" i="7"/>
  <c r="AJ374" i="7"/>
  <c r="Y376" i="7"/>
  <c r="K31" i="27" s="1"/>
  <c r="X376" i="7"/>
  <c r="W376" i="7"/>
  <c r="K31" i="25" s="1"/>
  <c r="V376" i="7"/>
  <c r="AO368" i="7"/>
  <c r="AN368" i="7"/>
  <c r="AA379" i="7"/>
  <c r="K34" i="28" s="1"/>
  <c r="Z379" i="7"/>
  <c r="AM369" i="7"/>
  <c r="AL369" i="7"/>
  <c r="AK369" i="7"/>
  <c r="AJ369" i="7"/>
  <c r="Y375" i="7"/>
  <c r="K30" i="27" s="1"/>
  <c r="X375" i="7"/>
  <c r="W375" i="7"/>
  <c r="K30" i="25" s="1"/>
  <c r="V375" i="7"/>
  <c r="AO367" i="7"/>
  <c r="AN367" i="7"/>
  <c r="AA378" i="7"/>
  <c r="K33" i="28" s="1"/>
  <c r="Z378" i="7"/>
  <c r="AM375" i="7"/>
  <c r="AL375" i="7"/>
  <c r="AK375" i="7"/>
  <c r="AJ375" i="7"/>
  <c r="Y374" i="7"/>
  <c r="K29" i="27" s="1"/>
  <c r="X374" i="7"/>
  <c r="W374" i="7"/>
  <c r="K29" i="25" s="1"/>
  <c r="V374" i="7"/>
  <c r="AO366" i="7"/>
  <c r="AN366" i="7"/>
  <c r="AA377" i="7"/>
  <c r="K32" i="28" s="1"/>
  <c r="Z377" i="7"/>
  <c r="AM368" i="7"/>
  <c r="AL368" i="7"/>
  <c r="AK368" i="7"/>
  <c r="AJ368" i="7"/>
  <c r="Y373" i="7"/>
  <c r="K28" i="27" s="1"/>
  <c r="X373" i="7"/>
  <c r="W373" i="7"/>
  <c r="K28" i="25" s="1"/>
  <c r="V373" i="7"/>
  <c r="AO365" i="7"/>
  <c r="AN365" i="7"/>
  <c r="AA376" i="7"/>
  <c r="K31" i="28" s="1"/>
  <c r="Z376" i="7"/>
  <c r="AM367" i="7"/>
  <c r="AL367" i="7"/>
  <c r="AK367" i="7"/>
  <c r="AJ367" i="7"/>
  <c r="Y372" i="7"/>
  <c r="K27" i="27" s="1"/>
  <c r="X372" i="7"/>
  <c r="W372" i="7"/>
  <c r="K27" i="25" s="1"/>
  <c r="V372" i="7"/>
  <c r="AO373" i="7"/>
  <c r="AN373" i="7"/>
  <c r="AA375" i="7"/>
  <c r="K30" i="28" s="1"/>
  <c r="Z375" i="7"/>
  <c r="AM366" i="7"/>
  <c r="AL366" i="7"/>
  <c r="AK366" i="7"/>
  <c r="AJ366" i="7"/>
  <c r="Y371" i="7"/>
  <c r="K26" i="27" s="1"/>
  <c r="X371" i="7"/>
  <c r="W371" i="7"/>
  <c r="K26" i="25" s="1"/>
  <c r="V371" i="7"/>
  <c r="AO364" i="7"/>
  <c r="AN364" i="7"/>
  <c r="AA374" i="7"/>
  <c r="K29" i="28" s="1"/>
  <c r="Z374" i="7"/>
  <c r="AM365" i="7"/>
  <c r="AL365" i="7"/>
  <c r="AK365" i="7"/>
  <c r="AJ365" i="7"/>
  <c r="Y370" i="7"/>
  <c r="K25" i="27" s="1"/>
  <c r="X370" i="7"/>
  <c r="W370" i="7"/>
  <c r="K25" i="25" s="1"/>
  <c r="V370" i="7"/>
  <c r="AO372" i="7"/>
  <c r="AA373" i="7"/>
  <c r="K28" i="28" s="1"/>
  <c r="Z373" i="7"/>
  <c r="AM373" i="7"/>
  <c r="AL373" i="7"/>
  <c r="AK373" i="7"/>
  <c r="AJ373" i="7"/>
  <c r="Y369" i="7"/>
  <c r="K24" i="27" s="1"/>
  <c r="X369" i="7"/>
  <c r="W369" i="7"/>
  <c r="K24" i="25" s="1"/>
  <c r="V369" i="7"/>
  <c r="AO376" i="7"/>
  <c r="AA372" i="7"/>
  <c r="K27" i="28" s="1"/>
  <c r="Z372" i="7"/>
  <c r="AM364" i="7"/>
  <c r="AL364" i="7"/>
  <c r="AK364" i="7"/>
  <c r="AJ364" i="7"/>
  <c r="Y368" i="7"/>
  <c r="K23" i="27" s="1"/>
  <c r="X368" i="7"/>
  <c r="W368" i="7"/>
  <c r="K23" i="25" s="1"/>
  <c r="V368" i="7"/>
  <c r="AO363" i="7"/>
  <c r="AN363" i="7"/>
  <c r="AA371" i="7"/>
  <c r="K26" i="28" s="1"/>
  <c r="Z371" i="7"/>
  <c r="AM372" i="7"/>
  <c r="AL372" i="7"/>
  <c r="AK372" i="7"/>
  <c r="AJ372" i="7"/>
  <c r="AO362" i="7"/>
  <c r="AA370" i="7"/>
  <c r="K25" i="28" s="1"/>
  <c r="Z370" i="7"/>
  <c r="AM376" i="7"/>
  <c r="AL376" i="7"/>
  <c r="AK376" i="7"/>
  <c r="AJ376" i="7"/>
  <c r="AO361" i="7"/>
  <c r="AN361" i="7"/>
  <c r="AA369" i="7"/>
  <c r="K24" i="28" s="1"/>
  <c r="Z369" i="7"/>
  <c r="AM363" i="7"/>
  <c r="AL363" i="7"/>
  <c r="AK363" i="7"/>
  <c r="AJ363" i="7"/>
  <c r="Y365" i="7"/>
  <c r="K20" i="27" s="1"/>
  <c r="X365" i="7"/>
  <c r="W365" i="7"/>
  <c r="K20" i="25" s="1"/>
  <c r="V365" i="7"/>
  <c r="AO360" i="7"/>
  <c r="AN360" i="7"/>
  <c r="AA368" i="7"/>
  <c r="K23" i="28" s="1"/>
  <c r="Z368" i="7"/>
  <c r="AM362" i="7"/>
  <c r="AL362" i="7"/>
  <c r="AK362" i="7"/>
  <c r="AJ362" i="7"/>
  <c r="AO359" i="7"/>
  <c r="AN359" i="7"/>
  <c r="AM361" i="7"/>
  <c r="AL361" i="7"/>
  <c r="AK361" i="7"/>
  <c r="AJ361" i="7"/>
  <c r="AO358" i="7"/>
  <c r="AN358" i="7"/>
  <c r="AM360" i="7"/>
  <c r="AL360" i="7"/>
  <c r="AK360" i="7"/>
  <c r="AJ360" i="7"/>
  <c r="AO357" i="7"/>
  <c r="AA365" i="7"/>
  <c r="K20" i="28" s="1"/>
  <c r="Z365" i="7"/>
  <c r="AM359" i="7"/>
  <c r="AL359" i="7"/>
  <c r="AK359" i="7"/>
  <c r="AJ359" i="7"/>
  <c r="Y359" i="7"/>
  <c r="K14" i="27" s="1"/>
  <c r="X359" i="7"/>
  <c r="W359" i="7"/>
  <c r="K14" i="25" s="1"/>
  <c r="V359" i="7"/>
  <c r="AM358" i="7"/>
  <c r="AL358" i="7"/>
  <c r="AK358" i="7"/>
  <c r="AJ358" i="7"/>
  <c r="Y358" i="7"/>
  <c r="K13" i="27" s="1"/>
  <c r="X358" i="7"/>
  <c r="W358" i="7"/>
  <c r="K13" i="25" s="1"/>
  <c r="V358" i="7"/>
  <c r="AO355" i="7"/>
  <c r="AN355" i="7"/>
  <c r="AM357" i="7"/>
  <c r="AL357" i="7"/>
  <c r="AK357" i="7"/>
  <c r="AJ357" i="7"/>
  <c r="AO354" i="7"/>
  <c r="AN354" i="7"/>
  <c r="U357" i="7"/>
  <c r="K12" i="26" s="1"/>
  <c r="AH356" i="7"/>
  <c r="T357" i="7" s="1"/>
  <c r="AG356" i="7"/>
  <c r="S357" i="7" s="1"/>
  <c r="AF356" i="7"/>
  <c r="AE356" i="7"/>
  <c r="AD356" i="7"/>
  <c r="P357" i="7" s="1"/>
  <c r="X356" i="7"/>
  <c r="V356" i="7"/>
  <c r="W356" i="7"/>
  <c r="K11" i="25" s="1"/>
  <c r="AO353" i="7"/>
  <c r="AN353" i="7"/>
  <c r="AA359" i="7"/>
  <c r="K14" i="28" s="1"/>
  <c r="Z359" i="7"/>
  <c r="AM355" i="7"/>
  <c r="AL355" i="7"/>
  <c r="AK355" i="7"/>
  <c r="AJ355" i="7"/>
  <c r="X355" i="7"/>
  <c r="V355" i="7"/>
  <c r="W355" i="7"/>
  <c r="K10" i="25" s="1"/>
  <c r="AO352" i="7"/>
  <c r="AN352" i="7"/>
  <c r="AA358" i="7"/>
  <c r="K13" i="28" s="1"/>
  <c r="Z358" i="7"/>
  <c r="AM354" i="7"/>
  <c r="AL354" i="7"/>
  <c r="AK354" i="7"/>
  <c r="AJ354" i="7"/>
  <c r="X354" i="7"/>
  <c r="V354" i="7"/>
  <c r="AA354" i="7"/>
  <c r="K9" i="28" s="1"/>
  <c r="AO351" i="7"/>
  <c r="AN351" i="7"/>
  <c r="AM353" i="7"/>
  <c r="AL353" i="7"/>
  <c r="AK353" i="7"/>
  <c r="AJ353" i="7"/>
  <c r="AO350" i="7"/>
  <c r="AN350" i="7"/>
  <c r="Z356" i="7"/>
  <c r="AM352" i="7"/>
  <c r="AL352" i="7"/>
  <c r="AK352" i="7"/>
  <c r="AJ352" i="7"/>
  <c r="AO349" i="7"/>
  <c r="AN349" i="7"/>
  <c r="Z355" i="7"/>
  <c r="AM351" i="7"/>
  <c r="AL351" i="7"/>
  <c r="AK351" i="7"/>
  <c r="AJ351" i="7"/>
  <c r="AO348" i="7"/>
  <c r="AN348" i="7"/>
  <c r="Z354" i="7"/>
  <c r="AM350" i="7"/>
  <c r="AL350" i="7"/>
  <c r="AK350" i="7"/>
  <c r="AJ350" i="7"/>
  <c r="AM349" i="7"/>
  <c r="AL349" i="7"/>
  <c r="AK349" i="7"/>
  <c r="AJ349" i="7"/>
  <c r="AM348" i="7"/>
  <c r="AL348" i="7"/>
  <c r="AK348" i="7"/>
  <c r="AJ348" i="7"/>
  <c r="AO341" i="7"/>
  <c r="AN341" i="7"/>
  <c r="AO340" i="7"/>
  <c r="AN340" i="7"/>
  <c r="U311" i="7"/>
  <c r="J22" i="26" s="1"/>
  <c r="T311" i="7"/>
  <c r="R311" i="7"/>
  <c r="P311" i="7"/>
  <c r="AO339" i="7"/>
  <c r="AN339" i="7"/>
  <c r="AM341" i="7"/>
  <c r="AL341" i="7"/>
  <c r="AK341" i="7"/>
  <c r="AJ341" i="7"/>
  <c r="AM340" i="7"/>
  <c r="AL340" i="7"/>
  <c r="AK340" i="7"/>
  <c r="AJ340" i="7"/>
  <c r="AO337" i="7"/>
  <c r="AN337" i="7"/>
  <c r="AO336" i="7"/>
  <c r="AN336" i="7"/>
  <c r="AI338" i="7"/>
  <c r="U310" i="7" s="1"/>
  <c r="J21" i="26" s="1"/>
  <c r="AH338" i="7"/>
  <c r="T310" i="7" s="1"/>
  <c r="AG338" i="7"/>
  <c r="S310" i="7" s="1"/>
  <c r="J21" i="24" s="1"/>
  <c r="R310" i="7"/>
  <c r="AE338" i="7"/>
  <c r="AD338" i="7"/>
  <c r="P310" i="7" s="1"/>
  <c r="AM337" i="7"/>
  <c r="AL337" i="7"/>
  <c r="AK337" i="7"/>
  <c r="AJ337" i="7"/>
  <c r="AO334" i="7"/>
  <c r="AN334" i="7"/>
  <c r="AM336" i="7"/>
  <c r="AL336" i="7"/>
  <c r="AK336" i="7"/>
  <c r="AO333" i="7"/>
  <c r="AN333" i="7"/>
  <c r="T308" i="7"/>
  <c r="AM334" i="7"/>
  <c r="AL334" i="7"/>
  <c r="AK334" i="7"/>
  <c r="AJ334" i="7"/>
  <c r="AM333" i="7"/>
  <c r="AL333" i="7"/>
  <c r="AK333" i="7"/>
  <c r="AJ333" i="7"/>
  <c r="AO330" i="7"/>
  <c r="AN330" i="7"/>
  <c r="Z335" i="7"/>
  <c r="J41" i="9"/>
  <c r="AO329" i="7"/>
  <c r="AN329" i="7"/>
  <c r="AA333" i="7"/>
  <c r="Z333" i="7"/>
  <c r="J18" i="26"/>
  <c r="T307" i="7"/>
  <c r="S307" i="7"/>
  <c r="J18" i="24" s="1"/>
  <c r="R307" i="7"/>
  <c r="P307" i="7"/>
  <c r="Y329" i="7"/>
  <c r="J40" i="27" s="1"/>
  <c r="X329" i="7"/>
  <c r="W329" i="7"/>
  <c r="J40" i="25" s="1"/>
  <c r="V329" i="7"/>
  <c r="AO328" i="7"/>
  <c r="AN328" i="7"/>
  <c r="AA332" i="7"/>
  <c r="Z332" i="7"/>
  <c r="AL330" i="7"/>
  <c r="AJ330" i="7"/>
  <c r="Y328" i="7"/>
  <c r="J39" i="27" s="1"/>
  <c r="X328" i="7"/>
  <c r="W328" i="7"/>
  <c r="J39" i="25" s="1"/>
  <c r="V328" i="7"/>
  <c r="AO327" i="7"/>
  <c r="AN327" i="7"/>
  <c r="AA331" i="7"/>
  <c r="Z331" i="7"/>
  <c r="AM329" i="7"/>
  <c r="AL329" i="7"/>
  <c r="AK329" i="7"/>
  <c r="AJ329" i="7"/>
  <c r="Y327" i="7"/>
  <c r="J38" i="27" s="1"/>
  <c r="X327" i="7"/>
  <c r="W327" i="7"/>
  <c r="J38" i="25" s="1"/>
  <c r="V327" i="7"/>
  <c r="AM328" i="7"/>
  <c r="AL328" i="7"/>
  <c r="AK328" i="7"/>
  <c r="AJ328" i="7"/>
  <c r="Y326" i="7"/>
  <c r="J37" i="27" s="1"/>
  <c r="X326" i="7"/>
  <c r="W326" i="7"/>
  <c r="J37" i="25" s="1"/>
  <c r="V326" i="7"/>
  <c r="AA329" i="7"/>
  <c r="J40" i="28" s="1"/>
  <c r="Z329" i="7"/>
  <c r="AM327" i="7"/>
  <c r="AL327" i="7"/>
  <c r="AK327" i="7"/>
  <c r="AJ327" i="7"/>
  <c r="Y325" i="7"/>
  <c r="J36" i="27" s="1"/>
  <c r="X325" i="7"/>
  <c r="W325" i="7"/>
  <c r="J36" i="25" s="1"/>
  <c r="V325" i="7"/>
  <c r="AA328" i="7"/>
  <c r="J39" i="28" s="1"/>
  <c r="Z328" i="7"/>
  <c r="Y324" i="7"/>
  <c r="J35" i="27" s="1"/>
  <c r="X324" i="7"/>
  <c r="W324" i="7"/>
  <c r="J35" i="25" s="1"/>
  <c r="V324" i="7"/>
  <c r="AO315" i="7"/>
  <c r="AN315" i="7"/>
  <c r="AA327" i="7"/>
  <c r="J38" i="28" s="1"/>
  <c r="Z327" i="7"/>
  <c r="Y323" i="7"/>
  <c r="J34" i="27" s="1"/>
  <c r="X323" i="7"/>
  <c r="W323" i="7"/>
  <c r="J34" i="25" s="1"/>
  <c r="V323" i="7"/>
  <c r="AO320" i="7"/>
  <c r="AN320" i="7"/>
  <c r="AA326" i="7"/>
  <c r="J37" i="28" s="1"/>
  <c r="Z326" i="7"/>
  <c r="J15" i="26"/>
  <c r="Y322" i="7"/>
  <c r="J33" i="27" s="1"/>
  <c r="X322" i="7"/>
  <c r="W322" i="7"/>
  <c r="J33" i="25" s="1"/>
  <c r="V322" i="7"/>
  <c r="AO314" i="7"/>
  <c r="AN314" i="7"/>
  <c r="AA325" i="7"/>
  <c r="J36" i="28" s="1"/>
  <c r="Z325" i="7"/>
  <c r="AM315" i="7"/>
  <c r="AL315" i="7"/>
  <c r="AK315" i="7"/>
  <c r="AJ315" i="7"/>
  <c r="Y321" i="7"/>
  <c r="J32" i="27" s="1"/>
  <c r="X321" i="7"/>
  <c r="W321" i="7"/>
  <c r="J32" i="25" s="1"/>
  <c r="V321" i="7"/>
  <c r="AO321" i="7"/>
  <c r="AN321" i="7"/>
  <c r="AA324" i="7"/>
  <c r="J35" i="28" s="1"/>
  <c r="Z324" i="7"/>
  <c r="AM320" i="7"/>
  <c r="AL320" i="7"/>
  <c r="AK320" i="7"/>
  <c r="AJ320" i="7"/>
  <c r="Y320" i="7"/>
  <c r="J31" i="27" s="1"/>
  <c r="X320" i="7"/>
  <c r="W320" i="7"/>
  <c r="J31" i="25" s="1"/>
  <c r="V320" i="7"/>
  <c r="AO313" i="7"/>
  <c r="AN313" i="7"/>
  <c r="AA323" i="7"/>
  <c r="J34" i="28" s="1"/>
  <c r="Z323" i="7"/>
  <c r="AM314" i="7"/>
  <c r="AL314" i="7"/>
  <c r="AK314" i="7"/>
  <c r="AJ314" i="7"/>
  <c r="Y319" i="7"/>
  <c r="J30" i="27" s="1"/>
  <c r="X319" i="7"/>
  <c r="W319" i="7"/>
  <c r="J30" i="25" s="1"/>
  <c r="V319" i="7"/>
  <c r="AO312" i="7"/>
  <c r="AN312" i="7"/>
  <c r="AA322" i="7"/>
  <c r="J33" i="28" s="1"/>
  <c r="Z322" i="7"/>
  <c r="AM321" i="7"/>
  <c r="AL321" i="7"/>
  <c r="AK321" i="7"/>
  <c r="AJ321" i="7"/>
  <c r="Y318" i="7"/>
  <c r="J29" i="27" s="1"/>
  <c r="X318" i="7"/>
  <c r="W318" i="7"/>
  <c r="J29" i="25" s="1"/>
  <c r="V318" i="7"/>
  <c r="AO311" i="7"/>
  <c r="AN311" i="7"/>
  <c r="AA321" i="7"/>
  <c r="J32" i="28" s="1"/>
  <c r="Z321" i="7"/>
  <c r="AM313" i="7"/>
  <c r="AL313" i="7"/>
  <c r="AK313" i="7"/>
  <c r="AJ313" i="7"/>
  <c r="Y317" i="7"/>
  <c r="J28" i="27" s="1"/>
  <c r="X317" i="7"/>
  <c r="W317" i="7"/>
  <c r="J28" i="25" s="1"/>
  <c r="V317" i="7"/>
  <c r="AO310" i="7"/>
  <c r="AN310" i="7"/>
  <c r="AA320" i="7"/>
  <c r="J31" i="28" s="1"/>
  <c r="Z320" i="7"/>
  <c r="AM312" i="7"/>
  <c r="AL312" i="7"/>
  <c r="AK312" i="7"/>
  <c r="AJ312" i="7"/>
  <c r="Y316" i="7"/>
  <c r="J27" i="27" s="1"/>
  <c r="X316" i="7"/>
  <c r="W316" i="7"/>
  <c r="J27" i="25" s="1"/>
  <c r="V316" i="7"/>
  <c r="AO319" i="7"/>
  <c r="AN319" i="7"/>
  <c r="AA319" i="7"/>
  <c r="J30" i="28" s="1"/>
  <c r="Z319" i="7"/>
  <c r="AM311" i="7"/>
  <c r="AL311" i="7"/>
  <c r="AK311" i="7"/>
  <c r="AJ311" i="7"/>
  <c r="Y315" i="7"/>
  <c r="J26" i="27" s="1"/>
  <c r="X315" i="7"/>
  <c r="W315" i="7"/>
  <c r="J26" i="25" s="1"/>
  <c r="V315" i="7"/>
  <c r="AO309" i="7"/>
  <c r="AN309" i="7"/>
  <c r="AA318" i="7"/>
  <c r="J29" i="28" s="1"/>
  <c r="Z318" i="7"/>
  <c r="AM310" i="7"/>
  <c r="AL310" i="7"/>
  <c r="AK310" i="7"/>
  <c r="AJ310" i="7"/>
  <c r="Y314" i="7"/>
  <c r="J25" i="27" s="1"/>
  <c r="X314" i="7"/>
  <c r="W314" i="7"/>
  <c r="J25" i="25" s="1"/>
  <c r="V314" i="7"/>
  <c r="AO318" i="7"/>
  <c r="AN318" i="7"/>
  <c r="AA317" i="7"/>
  <c r="J28" i="28" s="1"/>
  <c r="Z317" i="7"/>
  <c r="AM319" i="7"/>
  <c r="AL319" i="7"/>
  <c r="AK319" i="7"/>
  <c r="AJ319" i="7"/>
  <c r="Y313" i="7"/>
  <c r="J24" i="27" s="1"/>
  <c r="X313" i="7"/>
  <c r="W313" i="7"/>
  <c r="J24" i="25" s="1"/>
  <c r="V313" i="7"/>
  <c r="AO322" i="7"/>
  <c r="AN322" i="7"/>
  <c r="AA316" i="7"/>
  <c r="J27" i="28" s="1"/>
  <c r="Z316" i="7"/>
  <c r="AM309" i="7"/>
  <c r="AL309" i="7"/>
  <c r="AK309" i="7"/>
  <c r="AJ309" i="7"/>
  <c r="Y312" i="7"/>
  <c r="J23" i="27" s="1"/>
  <c r="X312" i="7"/>
  <c r="W312" i="7"/>
  <c r="J23" i="25" s="1"/>
  <c r="V312" i="7"/>
  <c r="AO308" i="7"/>
  <c r="AN308" i="7"/>
  <c r="AA315" i="7"/>
  <c r="J26" i="28" s="1"/>
  <c r="Z315" i="7"/>
  <c r="AM318" i="7"/>
  <c r="AL318" i="7"/>
  <c r="AK318" i="7"/>
  <c r="AJ318" i="7"/>
  <c r="AO307" i="7"/>
  <c r="AN307" i="7"/>
  <c r="AA314" i="7"/>
  <c r="J25" i="28" s="1"/>
  <c r="Z314" i="7"/>
  <c r="AM322" i="7"/>
  <c r="AL322" i="7"/>
  <c r="AK322" i="7"/>
  <c r="AJ322" i="7"/>
  <c r="AO306" i="7"/>
  <c r="AN306" i="7"/>
  <c r="AA313" i="7"/>
  <c r="J24" i="28" s="1"/>
  <c r="Z313" i="7"/>
  <c r="AM308" i="7"/>
  <c r="AL308" i="7"/>
  <c r="AK308" i="7"/>
  <c r="AJ308" i="7"/>
  <c r="Y309" i="7"/>
  <c r="J20" i="27" s="1"/>
  <c r="X309" i="7"/>
  <c r="W309" i="7"/>
  <c r="J20" i="25" s="1"/>
  <c r="V309" i="7"/>
  <c r="AO305" i="7"/>
  <c r="AN305" i="7"/>
  <c r="AA312" i="7"/>
  <c r="J23" i="28" s="1"/>
  <c r="Z312" i="7"/>
  <c r="AM307" i="7"/>
  <c r="AL307" i="7"/>
  <c r="AK307" i="7"/>
  <c r="AJ307" i="7"/>
  <c r="AO304" i="7"/>
  <c r="AN304" i="7"/>
  <c r="AM306" i="7"/>
  <c r="AL306" i="7"/>
  <c r="AK306" i="7"/>
  <c r="AJ306" i="7"/>
  <c r="AO303" i="7"/>
  <c r="AM305" i="7"/>
  <c r="AL305" i="7"/>
  <c r="AK305" i="7"/>
  <c r="AJ305" i="7"/>
  <c r="AO302" i="7"/>
  <c r="AA309" i="7"/>
  <c r="J20" i="28" s="1"/>
  <c r="Z309" i="7"/>
  <c r="AM304" i="7"/>
  <c r="AL304" i="7"/>
  <c r="AK304" i="7"/>
  <c r="AJ304" i="7"/>
  <c r="Y303" i="7"/>
  <c r="J14" i="27" s="1"/>
  <c r="X303" i="7"/>
  <c r="W303" i="7"/>
  <c r="J14" i="25" s="1"/>
  <c r="V303" i="7"/>
  <c r="AM303" i="7"/>
  <c r="AL303" i="7"/>
  <c r="AK303" i="7"/>
  <c r="AJ303" i="7"/>
  <c r="Y302" i="7"/>
  <c r="J13" i="27" s="1"/>
  <c r="X302" i="7"/>
  <c r="W302" i="7"/>
  <c r="J13" i="25" s="1"/>
  <c r="V302" i="7"/>
  <c r="AO300" i="7"/>
  <c r="AN300" i="7"/>
  <c r="AM302" i="7"/>
  <c r="AL302" i="7"/>
  <c r="AK302" i="7"/>
  <c r="AJ302" i="7"/>
  <c r="AO299" i="7"/>
  <c r="AN299" i="7"/>
  <c r="U301" i="7"/>
  <c r="J12" i="26" s="1"/>
  <c r="AH301" i="7"/>
  <c r="T301" i="7" s="1"/>
  <c r="AG301" i="7"/>
  <c r="S301" i="7" s="1"/>
  <c r="J12" i="24" s="1"/>
  <c r="AF301" i="7"/>
  <c r="R301" i="7" s="1"/>
  <c r="AE301" i="7"/>
  <c r="AD301" i="7"/>
  <c r="P301" i="7" s="1"/>
  <c r="X300" i="7"/>
  <c r="V300" i="7"/>
  <c r="Y300" i="7"/>
  <c r="J11" i="27" s="1"/>
  <c r="AO298" i="7"/>
  <c r="AN298" i="7"/>
  <c r="AA303" i="7"/>
  <c r="J14" i="28" s="1"/>
  <c r="Z303" i="7"/>
  <c r="AM300" i="7"/>
  <c r="AL300" i="7"/>
  <c r="AK300" i="7"/>
  <c r="AJ300" i="7"/>
  <c r="X299" i="7"/>
  <c r="V299" i="7"/>
  <c r="Y299" i="7"/>
  <c r="J10" i="27" s="1"/>
  <c r="AO297" i="7"/>
  <c r="AN297" i="7"/>
  <c r="AA302" i="7"/>
  <c r="J13" i="28" s="1"/>
  <c r="Z302" i="7"/>
  <c r="AM299" i="7"/>
  <c r="AL299" i="7"/>
  <c r="AK299" i="7"/>
  <c r="AJ299" i="7"/>
  <c r="X298" i="7"/>
  <c r="V298" i="7"/>
  <c r="Y298" i="7"/>
  <c r="J9" i="27" s="1"/>
  <c r="AO296" i="7"/>
  <c r="AN296" i="7"/>
  <c r="AM298" i="7"/>
  <c r="AL298" i="7"/>
  <c r="AK298" i="7"/>
  <c r="AJ298" i="7"/>
  <c r="AO295" i="7"/>
  <c r="AN295" i="7"/>
  <c r="Z300" i="7"/>
  <c r="AM297" i="7"/>
  <c r="AL297" i="7"/>
  <c r="AK297" i="7"/>
  <c r="AJ297" i="7"/>
  <c r="AO294" i="7"/>
  <c r="AN294" i="7"/>
  <c r="Z299" i="7"/>
  <c r="AM296" i="7"/>
  <c r="AL296" i="7"/>
  <c r="AK296" i="7"/>
  <c r="AJ296" i="7"/>
  <c r="AO293" i="7"/>
  <c r="AN293" i="7"/>
  <c r="Z298" i="7"/>
  <c r="AM295" i="7"/>
  <c r="AL295" i="7"/>
  <c r="AK295" i="7"/>
  <c r="AJ295" i="7"/>
  <c r="AM294" i="7"/>
  <c r="AL294" i="7"/>
  <c r="AK294" i="7"/>
  <c r="AJ294" i="7"/>
  <c r="AM293" i="7"/>
  <c r="AL293" i="7"/>
  <c r="AK293" i="7"/>
  <c r="AJ293" i="7"/>
  <c r="AO285" i="7"/>
  <c r="AN285" i="7"/>
  <c r="AO284" i="7"/>
  <c r="AN284" i="7"/>
  <c r="U255" i="7"/>
  <c r="I22" i="26" s="1"/>
  <c r="T255" i="7"/>
  <c r="P255" i="7"/>
  <c r="AO283" i="7"/>
  <c r="AN283" i="7"/>
  <c r="AM285" i="7"/>
  <c r="AL285" i="7"/>
  <c r="AK285" i="7"/>
  <c r="AJ285" i="7"/>
  <c r="AM284" i="7"/>
  <c r="AL284" i="7"/>
  <c r="AK284" i="7"/>
  <c r="AJ284" i="7"/>
  <c r="AO281" i="7"/>
  <c r="AN281" i="7"/>
  <c r="AO280" i="7"/>
  <c r="AN280" i="7"/>
  <c r="AH282" i="7"/>
  <c r="T254" i="7" s="1"/>
  <c r="AG282" i="7"/>
  <c r="AF282" i="7"/>
  <c r="R254" i="7" s="1"/>
  <c r="AE282" i="7"/>
  <c r="AD282" i="7"/>
  <c r="AM281" i="7"/>
  <c r="AL281" i="7"/>
  <c r="AK281" i="7"/>
  <c r="AJ281" i="7"/>
  <c r="AO278" i="7"/>
  <c r="AN278" i="7"/>
  <c r="AM280" i="7"/>
  <c r="AL280" i="7"/>
  <c r="AK280" i="7"/>
  <c r="AO277" i="7"/>
  <c r="AN277" i="7"/>
  <c r="U252" i="7"/>
  <c r="I19" i="26" s="1"/>
  <c r="T252" i="7"/>
  <c r="R252" i="7"/>
  <c r="P252" i="7"/>
  <c r="AM278" i="7"/>
  <c r="AL278" i="7"/>
  <c r="AK278" i="7"/>
  <c r="AJ278" i="7"/>
  <c r="AM277" i="7"/>
  <c r="AL277" i="7"/>
  <c r="AK277" i="7"/>
  <c r="AJ277" i="7"/>
  <c r="AO274" i="7"/>
  <c r="AN274" i="7"/>
  <c r="Z279" i="7"/>
  <c r="AO273" i="7"/>
  <c r="AN273" i="7"/>
  <c r="AA277" i="7"/>
  <c r="Z277" i="7"/>
  <c r="I18" i="26"/>
  <c r="I18" i="24"/>
  <c r="R251" i="7"/>
  <c r="P251" i="7"/>
  <c r="Y273" i="7"/>
  <c r="I40" i="27" s="1"/>
  <c r="X273" i="7"/>
  <c r="W273" i="7"/>
  <c r="I40" i="25" s="1"/>
  <c r="V273" i="7"/>
  <c r="AO272" i="7"/>
  <c r="AN272" i="7"/>
  <c r="AA276" i="7"/>
  <c r="Z276" i="7"/>
  <c r="AL274" i="7"/>
  <c r="AJ274" i="7"/>
  <c r="Y272" i="7"/>
  <c r="I39" i="27" s="1"/>
  <c r="X272" i="7"/>
  <c r="W272" i="7"/>
  <c r="I39" i="25" s="1"/>
  <c r="V272" i="7"/>
  <c r="AO271" i="7"/>
  <c r="AN271" i="7"/>
  <c r="Z275" i="7"/>
  <c r="AM273" i="7"/>
  <c r="AL273" i="7"/>
  <c r="AK273" i="7"/>
  <c r="AJ273" i="7"/>
  <c r="Y271" i="7"/>
  <c r="I38" i="27" s="1"/>
  <c r="X271" i="7"/>
  <c r="W271" i="7"/>
  <c r="I38" i="25" s="1"/>
  <c r="V271" i="7"/>
  <c r="AM272" i="7"/>
  <c r="AL272" i="7"/>
  <c r="AK272" i="7"/>
  <c r="AJ272" i="7"/>
  <c r="Y270" i="7"/>
  <c r="I37" i="27" s="1"/>
  <c r="X270" i="7"/>
  <c r="W270" i="7"/>
  <c r="I37" i="25" s="1"/>
  <c r="V270" i="7"/>
  <c r="AA273" i="7"/>
  <c r="I40" i="28" s="1"/>
  <c r="Z273" i="7"/>
  <c r="AM271" i="7"/>
  <c r="AL271" i="7"/>
  <c r="AK271" i="7"/>
  <c r="AJ271" i="7"/>
  <c r="Y269" i="7"/>
  <c r="I36" i="27" s="1"/>
  <c r="X269" i="7"/>
  <c r="W269" i="7"/>
  <c r="I36" i="25" s="1"/>
  <c r="V269" i="7"/>
  <c r="AA272" i="7"/>
  <c r="I39" i="28" s="1"/>
  <c r="Z272" i="7"/>
  <c r="Y268" i="7"/>
  <c r="I35" i="27" s="1"/>
  <c r="X268" i="7"/>
  <c r="W268" i="7"/>
  <c r="I35" i="25" s="1"/>
  <c r="V268" i="7"/>
  <c r="AO259" i="7"/>
  <c r="AN259" i="7"/>
  <c r="AA271" i="7"/>
  <c r="I38" i="28" s="1"/>
  <c r="Z271" i="7"/>
  <c r="Y267" i="7"/>
  <c r="I34" i="27" s="1"/>
  <c r="X267" i="7"/>
  <c r="W267" i="7"/>
  <c r="I34" i="25" s="1"/>
  <c r="V267" i="7"/>
  <c r="AO264" i="7"/>
  <c r="AN264" i="7"/>
  <c r="AA270" i="7"/>
  <c r="I37" i="28" s="1"/>
  <c r="Z270" i="7"/>
  <c r="I15" i="26"/>
  <c r="I15" i="24"/>
  <c r="Y266" i="7"/>
  <c r="I33" i="27" s="1"/>
  <c r="X266" i="7"/>
  <c r="W266" i="7"/>
  <c r="I33" i="25" s="1"/>
  <c r="V266" i="7"/>
  <c r="AO258" i="7"/>
  <c r="AN258" i="7"/>
  <c r="AA269" i="7"/>
  <c r="I36" i="28" s="1"/>
  <c r="Z269" i="7"/>
  <c r="AM259" i="7"/>
  <c r="AL259" i="7"/>
  <c r="AK259" i="7"/>
  <c r="AJ259" i="7"/>
  <c r="Y265" i="7"/>
  <c r="I32" i="27" s="1"/>
  <c r="X265" i="7"/>
  <c r="W265" i="7"/>
  <c r="I32" i="25" s="1"/>
  <c r="V265" i="7"/>
  <c r="AO265" i="7"/>
  <c r="AN265" i="7"/>
  <c r="AA268" i="7"/>
  <c r="I35" i="28" s="1"/>
  <c r="Z268" i="7"/>
  <c r="AM264" i="7"/>
  <c r="AL264" i="7"/>
  <c r="AK264" i="7"/>
  <c r="AJ264" i="7"/>
  <c r="Y264" i="7"/>
  <c r="I31" i="27" s="1"/>
  <c r="X264" i="7"/>
  <c r="W264" i="7"/>
  <c r="I31" i="25" s="1"/>
  <c r="V264" i="7"/>
  <c r="AO257" i="7"/>
  <c r="AN257" i="7"/>
  <c r="AA267" i="7"/>
  <c r="I34" i="28" s="1"/>
  <c r="Z267" i="7"/>
  <c r="AM258" i="7"/>
  <c r="AL258" i="7"/>
  <c r="AK258" i="7"/>
  <c r="AJ258" i="7"/>
  <c r="Y263" i="7"/>
  <c r="I30" i="27" s="1"/>
  <c r="X263" i="7"/>
  <c r="W263" i="7"/>
  <c r="I30" i="25" s="1"/>
  <c r="V263" i="7"/>
  <c r="AO256" i="7"/>
  <c r="AN256" i="7"/>
  <c r="AA266" i="7"/>
  <c r="I33" i="28" s="1"/>
  <c r="Z266" i="7"/>
  <c r="AM265" i="7"/>
  <c r="AL265" i="7"/>
  <c r="AK265" i="7"/>
  <c r="AJ265" i="7"/>
  <c r="Y262" i="7"/>
  <c r="I29" i="27" s="1"/>
  <c r="X262" i="7"/>
  <c r="W262" i="7"/>
  <c r="I29" i="25" s="1"/>
  <c r="V262" i="7"/>
  <c r="AO255" i="7"/>
  <c r="AN255" i="7"/>
  <c r="AA265" i="7"/>
  <c r="I32" i="28" s="1"/>
  <c r="Z265" i="7"/>
  <c r="AM257" i="7"/>
  <c r="AL257" i="7"/>
  <c r="AK257" i="7"/>
  <c r="AJ257" i="7"/>
  <c r="Y261" i="7"/>
  <c r="I28" i="27" s="1"/>
  <c r="X261" i="7"/>
  <c r="W261" i="7"/>
  <c r="I28" i="25" s="1"/>
  <c r="V261" i="7"/>
  <c r="AO254" i="7"/>
  <c r="AN254" i="7"/>
  <c r="AA264" i="7"/>
  <c r="I31" i="28" s="1"/>
  <c r="Z264" i="7"/>
  <c r="AM256" i="7"/>
  <c r="AL256" i="7"/>
  <c r="AK256" i="7"/>
  <c r="AJ256" i="7"/>
  <c r="Y260" i="7"/>
  <c r="I27" i="27" s="1"/>
  <c r="X260" i="7"/>
  <c r="W260" i="7"/>
  <c r="I27" i="25" s="1"/>
  <c r="V260" i="7"/>
  <c r="AO263" i="7"/>
  <c r="AN263" i="7"/>
  <c r="AA263" i="7"/>
  <c r="I30" i="28" s="1"/>
  <c r="Z263" i="7"/>
  <c r="AM255" i="7"/>
  <c r="AL255" i="7"/>
  <c r="AK255" i="7"/>
  <c r="AJ255" i="7"/>
  <c r="Y259" i="7"/>
  <c r="I26" i="27" s="1"/>
  <c r="X259" i="7"/>
  <c r="W259" i="7"/>
  <c r="I26" i="25" s="1"/>
  <c r="V259" i="7"/>
  <c r="AO253" i="7"/>
  <c r="AN253" i="7"/>
  <c r="AA262" i="7"/>
  <c r="I29" i="28" s="1"/>
  <c r="Z262" i="7"/>
  <c r="AM254" i="7"/>
  <c r="AL254" i="7"/>
  <c r="AK254" i="7"/>
  <c r="AJ254" i="7"/>
  <c r="Y258" i="7"/>
  <c r="I25" i="27" s="1"/>
  <c r="X258" i="7"/>
  <c r="W258" i="7"/>
  <c r="I25" i="25" s="1"/>
  <c r="V258" i="7"/>
  <c r="AO262" i="7"/>
  <c r="AN262" i="7"/>
  <c r="AA261" i="7"/>
  <c r="I28" i="28" s="1"/>
  <c r="Z261" i="7"/>
  <c r="AM263" i="7"/>
  <c r="AL263" i="7"/>
  <c r="AK263" i="7"/>
  <c r="AJ263" i="7"/>
  <c r="Y257" i="7"/>
  <c r="I24" i="27" s="1"/>
  <c r="X257" i="7"/>
  <c r="W257" i="7"/>
  <c r="I24" i="25" s="1"/>
  <c r="V257" i="7"/>
  <c r="AO266" i="7"/>
  <c r="AN266" i="7"/>
  <c r="AA260" i="7"/>
  <c r="I27" i="28" s="1"/>
  <c r="Z260" i="7"/>
  <c r="AM253" i="7"/>
  <c r="AL253" i="7"/>
  <c r="AK253" i="7"/>
  <c r="AJ253" i="7"/>
  <c r="Y256" i="7"/>
  <c r="I23" i="27" s="1"/>
  <c r="X256" i="7"/>
  <c r="W256" i="7"/>
  <c r="I23" i="25" s="1"/>
  <c r="V256" i="7"/>
  <c r="AO252" i="7"/>
  <c r="AN252" i="7"/>
  <c r="AA259" i="7"/>
  <c r="I26" i="28" s="1"/>
  <c r="Z259" i="7"/>
  <c r="AM262" i="7"/>
  <c r="AL262" i="7"/>
  <c r="AK262" i="7"/>
  <c r="AJ262" i="7"/>
  <c r="AO251" i="7"/>
  <c r="AA258" i="7"/>
  <c r="I25" i="28" s="1"/>
  <c r="Z258" i="7"/>
  <c r="AM266" i="7"/>
  <c r="AL266" i="7"/>
  <c r="AK266" i="7"/>
  <c r="AJ266" i="7"/>
  <c r="AO250" i="7"/>
  <c r="AN250" i="7"/>
  <c r="AA257" i="7"/>
  <c r="I24" i="28" s="1"/>
  <c r="Z257" i="7"/>
  <c r="AM252" i="7"/>
  <c r="AL252" i="7"/>
  <c r="AK252" i="7"/>
  <c r="AJ252" i="7"/>
  <c r="Y253" i="7"/>
  <c r="I20" i="27" s="1"/>
  <c r="X253" i="7"/>
  <c r="W253" i="7"/>
  <c r="I20" i="25" s="1"/>
  <c r="V253" i="7"/>
  <c r="AO249" i="7"/>
  <c r="AN249" i="7"/>
  <c r="AA256" i="7"/>
  <c r="I23" i="28" s="1"/>
  <c r="Z256" i="7"/>
  <c r="AM251" i="7"/>
  <c r="AL251" i="7"/>
  <c r="AK251" i="7"/>
  <c r="AJ251" i="7"/>
  <c r="AO248" i="7"/>
  <c r="AM250" i="7"/>
  <c r="AL250" i="7"/>
  <c r="AK250" i="7"/>
  <c r="AJ250" i="7"/>
  <c r="AO247" i="7"/>
  <c r="AN247" i="7"/>
  <c r="AM249" i="7"/>
  <c r="AL249" i="7"/>
  <c r="AK249" i="7"/>
  <c r="AJ249" i="7"/>
  <c r="AO246" i="7"/>
  <c r="AA253" i="7"/>
  <c r="I20" i="28" s="1"/>
  <c r="Z253" i="7"/>
  <c r="AM248" i="7"/>
  <c r="AL248" i="7"/>
  <c r="AK248" i="7"/>
  <c r="AJ248" i="7"/>
  <c r="Y247" i="7"/>
  <c r="I14" i="27" s="1"/>
  <c r="X247" i="7"/>
  <c r="W247" i="7"/>
  <c r="I14" i="25" s="1"/>
  <c r="V247" i="7"/>
  <c r="AM247" i="7"/>
  <c r="AL247" i="7"/>
  <c r="AK247" i="7"/>
  <c r="AJ247" i="7"/>
  <c r="Y246" i="7"/>
  <c r="I13" i="27" s="1"/>
  <c r="X246" i="7"/>
  <c r="W246" i="7"/>
  <c r="I13" i="25" s="1"/>
  <c r="V246" i="7"/>
  <c r="AO244" i="7"/>
  <c r="AN244" i="7"/>
  <c r="AM246" i="7"/>
  <c r="AL246" i="7"/>
  <c r="AK246" i="7"/>
  <c r="AJ246" i="7"/>
  <c r="AO243" i="7"/>
  <c r="AN243" i="7"/>
  <c r="U245" i="7"/>
  <c r="I12" i="26" s="1"/>
  <c r="AH245" i="7"/>
  <c r="T245" i="7" s="1"/>
  <c r="AG245" i="7"/>
  <c r="AF245" i="7"/>
  <c r="R245" i="7" s="1"/>
  <c r="AE245" i="7"/>
  <c r="Q245" i="7" s="1"/>
  <c r="I12" i="9" s="1"/>
  <c r="AD245" i="7"/>
  <c r="X244" i="7"/>
  <c r="V244" i="7"/>
  <c r="W244" i="7"/>
  <c r="I11" i="25" s="1"/>
  <c r="AO242" i="7"/>
  <c r="AN242" i="7"/>
  <c r="AA247" i="7"/>
  <c r="I14" i="28" s="1"/>
  <c r="Z247" i="7"/>
  <c r="AM244" i="7"/>
  <c r="AL244" i="7"/>
  <c r="AK244" i="7"/>
  <c r="AJ244" i="7"/>
  <c r="X243" i="7"/>
  <c r="V243" i="7"/>
  <c r="W243" i="7"/>
  <c r="I10" i="25" s="1"/>
  <c r="AO241" i="7"/>
  <c r="AN241" i="7"/>
  <c r="AA246" i="7"/>
  <c r="I13" i="28" s="1"/>
  <c r="Z246" i="7"/>
  <c r="AM243" i="7"/>
  <c r="AL243" i="7"/>
  <c r="AK243" i="7"/>
  <c r="AJ243" i="7"/>
  <c r="X242" i="7"/>
  <c r="V242" i="7"/>
  <c r="Y242" i="7"/>
  <c r="I9" i="27" s="1"/>
  <c r="AO240" i="7"/>
  <c r="AN240" i="7"/>
  <c r="AM242" i="7"/>
  <c r="AL242" i="7"/>
  <c r="AK242" i="7"/>
  <c r="AJ242" i="7"/>
  <c r="AO239" i="7"/>
  <c r="AN239" i="7"/>
  <c r="AA244" i="7"/>
  <c r="I11" i="28" s="1"/>
  <c r="Z244" i="7"/>
  <c r="AM241" i="7"/>
  <c r="AL241" i="7"/>
  <c r="AK241" i="7"/>
  <c r="AJ241" i="7"/>
  <c r="AO238" i="7"/>
  <c r="AN238" i="7"/>
  <c r="Z243" i="7"/>
  <c r="AM240" i="7"/>
  <c r="AL240" i="7"/>
  <c r="AK240" i="7"/>
  <c r="AJ240" i="7"/>
  <c r="AO237" i="7"/>
  <c r="AN237" i="7"/>
  <c r="AA242" i="7"/>
  <c r="I9" i="28" s="1"/>
  <c r="Z242" i="7"/>
  <c r="AM239" i="7"/>
  <c r="AL239" i="7"/>
  <c r="AK239" i="7"/>
  <c r="AJ239" i="7"/>
  <c r="AM238" i="7"/>
  <c r="AL238" i="7"/>
  <c r="AK238" i="7"/>
  <c r="AJ238" i="7"/>
  <c r="AM237" i="7"/>
  <c r="AL237" i="7"/>
  <c r="AK237" i="7"/>
  <c r="AJ237" i="7"/>
  <c r="AO229" i="7"/>
  <c r="AN229" i="7"/>
  <c r="AO228" i="7"/>
  <c r="AN228" i="7"/>
  <c r="U198" i="7"/>
  <c r="H22" i="26" s="1"/>
  <c r="T198" i="7"/>
  <c r="S198" i="7"/>
  <c r="H22" i="24" s="1"/>
  <c r="R198" i="7"/>
  <c r="P198" i="7"/>
  <c r="AO227" i="7"/>
  <c r="AN227" i="7"/>
  <c r="AM229" i="7"/>
  <c r="AL229" i="7"/>
  <c r="AK229" i="7"/>
  <c r="AJ229" i="7"/>
  <c r="AM228" i="7"/>
  <c r="AL228" i="7"/>
  <c r="AK228" i="7"/>
  <c r="AJ228" i="7"/>
  <c r="AO225" i="7"/>
  <c r="AN225" i="7"/>
  <c r="AO224" i="7"/>
  <c r="AN224" i="7"/>
  <c r="AI226" i="7"/>
  <c r="U197" i="7" s="1"/>
  <c r="H21" i="26" s="1"/>
  <c r="AH226" i="7"/>
  <c r="T197" i="7" s="1"/>
  <c r="AG226" i="7"/>
  <c r="AF226" i="7"/>
  <c r="R197" i="7" s="1"/>
  <c r="AD226" i="7"/>
  <c r="P197" i="7" s="1"/>
  <c r="AM225" i="7"/>
  <c r="AL225" i="7"/>
  <c r="AK225" i="7"/>
  <c r="AJ225" i="7"/>
  <c r="AO222" i="7"/>
  <c r="AN222" i="7"/>
  <c r="AM224" i="7"/>
  <c r="AL224" i="7"/>
  <c r="AK224" i="7"/>
  <c r="Y222" i="7"/>
  <c r="X222" i="7"/>
  <c r="W222" i="7"/>
  <c r="V222" i="7"/>
  <c r="AO221" i="7"/>
  <c r="AN221" i="7"/>
  <c r="U195" i="7"/>
  <c r="H19" i="26" s="1"/>
  <c r="T195" i="7"/>
  <c r="S195" i="7"/>
  <c r="H19" i="24" s="1"/>
  <c r="R195" i="7"/>
  <c r="Y220" i="7"/>
  <c r="X220" i="7"/>
  <c r="W220" i="7"/>
  <c r="V220" i="7"/>
  <c r="AM222" i="7"/>
  <c r="AL222" i="7"/>
  <c r="AK222" i="7"/>
  <c r="AJ222" i="7"/>
  <c r="Y219" i="7"/>
  <c r="X219" i="7"/>
  <c r="W219" i="7"/>
  <c r="V219" i="7"/>
  <c r="AM221" i="7"/>
  <c r="AL221" i="7"/>
  <c r="AK221" i="7"/>
  <c r="AJ221" i="7"/>
  <c r="Y218" i="7"/>
  <c r="X218" i="7"/>
  <c r="W218" i="7"/>
  <c r="V218" i="7"/>
  <c r="AO217" i="7"/>
  <c r="AA222" i="7"/>
  <c r="Z222" i="7"/>
  <c r="H41" i="9"/>
  <c r="AO216" i="7"/>
  <c r="AN216" i="7"/>
  <c r="AA220" i="7"/>
  <c r="Z220" i="7"/>
  <c r="H18" i="26"/>
  <c r="H18" i="24"/>
  <c r="R194" i="7"/>
  <c r="Q194" i="7"/>
  <c r="H18" i="9" s="1"/>
  <c r="Y216" i="7"/>
  <c r="H40" i="27" s="1"/>
  <c r="X216" i="7"/>
  <c r="W216" i="7"/>
  <c r="H40" i="25" s="1"/>
  <c r="V216" i="7"/>
  <c r="AO215" i="7"/>
  <c r="AN215" i="7"/>
  <c r="AA219" i="7"/>
  <c r="Z219" i="7"/>
  <c r="AL217" i="7"/>
  <c r="AJ217" i="7"/>
  <c r="Y215" i="7"/>
  <c r="H39" i="27" s="1"/>
  <c r="X215" i="7"/>
  <c r="W215" i="7"/>
  <c r="H39" i="25" s="1"/>
  <c r="V215" i="7"/>
  <c r="AO214" i="7"/>
  <c r="AN214" i="7"/>
  <c r="AA218" i="7"/>
  <c r="Z218" i="7"/>
  <c r="AM216" i="7"/>
  <c r="AL216" i="7"/>
  <c r="AK216" i="7"/>
  <c r="AJ216" i="7"/>
  <c r="Y214" i="7"/>
  <c r="H38" i="27" s="1"/>
  <c r="X214" i="7"/>
  <c r="W214" i="7"/>
  <c r="H38" i="25" s="1"/>
  <c r="V214" i="7"/>
  <c r="AM215" i="7"/>
  <c r="AL215" i="7"/>
  <c r="AK215" i="7"/>
  <c r="AJ215" i="7"/>
  <c r="Y213" i="7"/>
  <c r="H37" i="27" s="1"/>
  <c r="X213" i="7"/>
  <c r="W213" i="7"/>
  <c r="H37" i="25" s="1"/>
  <c r="V213" i="7"/>
  <c r="AA216" i="7"/>
  <c r="H40" i="28" s="1"/>
  <c r="Z216" i="7"/>
  <c r="AM214" i="7"/>
  <c r="AL214" i="7"/>
  <c r="AK214" i="7"/>
  <c r="AJ214" i="7"/>
  <c r="Y212" i="7"/>
  <c r="H36" i="27" s="1"/>
  <c r="X212" i="7"/>
  <c r="W212" i="7"/>
  <c r="H36" i="25" s="1"/>
  <c r="V212" i="7"/>
  <c r="AA215" i="7"/>
  <c r="H39" i="28" s="1"/>
  <c r="Z215" i="7"/>
  <c r="Y211" i="7"/>
  <c r="H35" i="27" s="1"/>
  <c r="X211" i="7"/>
  <c r="W211" i="7"/>
  <c r="H35" i="25" s="1"/>
  <c r="V211" i="7"/>
  <c r="AO202" i="7"/>
  <c r="AA214" i="7"/>
  <c r="H38" i="28" s="1"/>
  <c r="Z214" i="7"/>
  <c r="Y210" i="7"/>
  <c r="H34" i="27" s="1"/>
  <c r="X210" i="7"/>
  <c r="W210" i="7"/>
  <c r="H34" i="25" s="1"/>
  <c r="V210" i="7"/>
  <c r="AO207" i="7"/>
  <c r="AN207" i="7"/>
  <c r="AA213" i="7"/>
  <c r="H37" i="28" s="1"/>
  <c r="Z213" i="7"/>
  <c r="H15" i="26"/>
  <c r="H15" i="24"/>
  <c r="Y209" i="7"/>
  <c r="H33" i="27" s="1"/>
  <c r="X209" i="7"/>
  <c r="W209" i="7"/>
  <c r="H33" i="25" s="1"/>
  <c r="V209" i="7"/>
  <c r="AO201" i="7"/>
  <c r="AN201" i="7"/>
  <c r="AA212" i="7"/>
  <c r="H36" i="28" s="1"/>
  <c r="Z212" i="7"/>
  <c r="AM202" i="7"/>
  <c r="AL202" i="7"/>
  <c r="AK202" i="7"/>
  <c r="AJ202" i="7"/>
  <c r="Y208" i="7"/>
  <c r="H32" i="27" s="1"/>
  <c r="X208" i="7"/>
  <c r="W208" i="7"/>
  <c r="H32" i="25" s="1"/>
  <c r="V208" i="7"/>
  <c r="AO208" i="7"/>
  <c r="AN208" i="7"/>
  <c r="AA211" i="7"/>
  <c r="H35" i="28" s="1"/>
  <c r="Z211" i="7"/>
  <c r="AM207" i="7"/>
  <c r="AL207" i="7"/>
  <c r="AK207" i="7"/>
  <c r="AJ207" i="7"/>
  <c r="Y207" i="7"/>
  <c r="H31" i="27" s="1"/>
  <c r="X207" i="7"/>
  <c r="W207" i="7"/>
  <c r="H31" i="25" s="1"/>
  <c r="V207" i="7"/>
  <c r="AO200" i="7"/>
  <c r="AN200" i="7"/>
  <c r="AA210" i="7"/>
  <c r="H34" i="28" s="1"/>
  <c r="Z210" i="7"/>
  <c r="AM201" i="7"/>
  <c r="AL201" i="7"/>
  <c r="AK201" i="7"/>
  <c r="AJ201" i="7"/>
  <c r="Y206" i="7"/>
  <c r="H30" i="27" s="1"/>
  <c r="X206" i="7"/>
  <c r="W206" i="7"/>
  <c r="H30" i="25" s="1"/>
  <c r="V206" i="7"/>
  <c r="AO199" i="7"/>
  <c r="AN199" i="7"/>
  <c r="AA209" i="7"/>
  <c r="H33" i="28" s="1"/>
  <c r="Z209" i="7"/>
  <c r="AM208" i="7"/>
  <c r="AL208" i="7"/>
  <c r="AK208" i="7"/>
  <c r="AJ208" i="7"/>
  <c r="Y205" i="7"/>
  <c r="H29" i="27" s="1"/>
  <c r="X205" i="7"/>
  <c r="W205" i="7"/>
  <c r="H29" i="25" s="1"/>
  <c r="V205" i="7"/>
  <c r="AO198" i="7"/>
  <c r="AN198" i="7"/>
  <c r="AA208" i="7"/>
  <c r="H32" i="28" s="1"/>
  <c r="Z208" i="7"/>
  <c r="AM200" i="7"/>
  <c r="AL200" i="7"/>
  <c r="AK200" i="7"/>
  <c r="AJ200" i="7"/>
  <c r="Y204" i="7"/>
  <c r="H28" i="27" s="1"/>
  <c r="X204" i="7"/>
  <c r="W204" i="7"/>
  <c r="H28" i="25" s="1"/>
  <c r="V204" i="7"/>
  <c r="AO197" i="7"/>
  <c r="AA207" i="7"/>
  <c r="H31" i="28" s="1"/>
  <c r="Z207" i="7"/>
  <c r="AM199" i="7"/>
  <c r="AL199" i="7"/>
  <c r="AK199" i="7"/>
  <c r="AJ199" i="7"/>
  <c r="Y203" i="7"/>
  <c r="H27" i="27" s="1"/>
  <c r="X203" i="7"/>
  <c r="W203" i="7"/>
  <c r="H27" i="25" s="1"/>
  <c r="V203" i="7"/>
  <c r="AO206" i="7"/>
  <c r="AN206" i="7"/>
  <c r="AA206" i="7"/>
  <c r="H30" i="28" s="1"/>
  <c r="Z206" i="7"/>
  <c r="AM198" i="7"/>
  <c r="AL198" i="7"/>
  <c r="AK198" i="7"/>
  <c r="AJ198" i="7"/>
  <c r="Y202" i="7"/>
  <c r="H26" i="27" s="1"/>
  <c r="X202" i="7"/>
  <c r="W202" i="7"/>
  <c r="H26" i="25" s="1"/>
  <c r="V202" i="7"/>
  <c r="AO196" i="7"/>
  <c r="AN196" i="7"/>
  <c r="AA205" i="7"/>
  <c r="H29" i="28" s="1"/>
  <c r="Z205" i="7"/>
  <c r="AM197" i="7"/>
  <c r="AL197" i="7"/>
  <c r="AK197" i="7"/>
  <c r="AJ197" i="7"/>
  <c r="Y201" i="7"/>
  <c r="H25" i="27" s="1"/>
  <c r="X201" i="7"/>
  <c r="W201" i="7"/>
  <c r="H25" i="25" s="1"/>
  <c r="V201" i="7"/>
  <c r="AO205" i="7"/>
  <c r="AN205" i="7"/>
  <c r="AA204" i="7"/>
  <c r="H28" i="28" s="1"/>
  <c r="Z204" i="7"/>
  <c r="AM206" i="7"/>
  <c r="AL206" i="7"/>
  <c r="AK206" i="7"/>
  <c r="AJ206" i="7"/>
  <c r="Y200" i="7"/>
  <c r="H24" i="27" s="1"/>
  <c r="X200" i="7"/>
  <c r="W200" i="7"/>
  <c r="H24" i="25" s="1"/>
  <c r="V200" i="7"/>
  <c r="AO209" i="7"/>
  <c r="AN209" i="7"/>
  <c r="AA203" i="7"/>
  <c r="H27" i="28" s="1"/>
  <c r="Z203" i="7"/>
  <c r="AM196" i="7"/>
  <c r="AL196" i="7"/>
  <c r="AK196" i="7"/>
  <c r="AJ196" i="7"/>
  <c r="Y199" i="7"/>
  <c r="H23" i="27" s="1"/>
  <c r="X199" i="7"/>
  <c r="W199" i="7"/>
  <c r="H23" i="25" s="1"/>
  <c r="V199" i="7"/>
  <c r="AO195" i="7"/>
  <c r="AA202" i="7"/>
  <c r="H26" i="28" s="1"/>
  <c r="Z202" i="7"/>
  <c r="AM205" i="7"/>
  <c r="AL205" i="7"/>
  <c r="AK205" i="7"/>
  <c r="AJ205" i="7"/>
  <c r="AO194" i="7"/>
  <c r="AN194" i="7"/>
  <c r="AA201" i="7"/>
  <c r="H25" i="28" s="1"/>
  <c r="Z201" i="7"/>
  <c r="AM209" i="7"/>
  <c r="AL209" i="7"/>
  <c r="AK209" i="7"/>
  <c r="AJ209" i="7"/>
  <c r="AO193" i="7"/>
  <c r="AN193" i="7"/>
  <c r="AA200" i="7"/>
  <c r="H24" i="28" s="1"/>
  <c r="Z200" i="7"/>
  <c r="AM195" i="7"/>
  <c r="AL195" i="7"/>
  <c r="AK195" i="7"/>
  <c r="AJ195" i="7"/>
  <c r="Y196" i="7"/>
  <c r="H20" i="27" s="1"/>
  <c r="X196" i="7"/>
  <c r="W196" i="7"/>
  <c r="H20" i="25" s="1"/>
  <c r="V196" i="7"/>
  <c r="AO192" i="7"/>
  <c r="AN192" i="7"/>
  <c r="AA199" i="7"/>
  <c r="H23" i="28" s="1"/>
  <c r="Z199" i="7"/>
  <c r="AM194" i="7"/>
  <c r="AL194" i="7"/>
  <c r="AK194" i="7"/>
  <c r="AJ194" i="7"/>
  <c r="AO191" i="7"/>
  <c r="AN191" i="7"/>
  <c r="AM193" i="7"/>
  <c r="AL193" i="7"/>
  <c r="AK193" i="7"/>
  <c r="AJ193" i="7"/>
  <c r="AO190" i="7"/>
  <c r="AN190" i="7"/>
  <c r="AM192" i="7"/>
  <c r="AL192" i="7"/>
  <c r="AK192" i="7"/>
  <c r="AJ192" i="7"/>
  <c r="AO189" i="7"/>
  <c r="AN189" i="7"/>
  <c r="AA196" i="7"/>
  <c r="H20" i="28" s="1"/>
  <c r="Z196" i="7"/>
  <c r="AM191" i="7"/>
  <c r="AL191" i="7"/>
  <c r="AK191" i="7"/>
  <c r="AJ191" i="7"/>
  <c r="Y190" i="7"/>
  <c r="H14" i="27" s="1"/>
  <c r="X190" i="7"/>
  <c r="W190" i="7"/>
  <c r="H14" i="25" s="1"/>
  <c r="V190" i="7"/>
  <c r="AM190" i="7"/>
  <c r="AL190" i="7"/>
  <c r="AK190" i="7"/>
  <c r="AJ190" i="7"/>
  <c r="Y189" i="7"/>
  <c r="H13" i="27" s="1"/>
  <c r="X189" i="7"/>
  <c r="W189" i="7"/>
  <c r="H13" i="25" s="1"/>
  <c r="V189" i="7"/>
  <c r="AO187" i="7"/>
  <c r="AN187" i="7"/>
  <c r="AM189" i="7"/>
  <c r="AL189" i="7"/>
  <c r="AK189" i="7"/>
  <c r="AJ189" i="7"/>
  <c r="AO186" i="7"/>
  <c r="AN186" i="7"/>
  <c r="AH188" i="7"/>
  <c r="T188" i="7" s="1"/>
  <c r="AG188" i="7"/>
  <c r="AF188" i="7"/>
  <c r="R188" i="7" s="1"/>
  <c r="AE188" i="7"/>
  <c r="AD188" i="7"/>
  <c r="P188" i="7" s="1"/>
  <c r="X187" i="7"/>
  <c r="V187" i="7"/>
  <c r="Y187" i="7"/>
  <c r="H11" i="27" s="1"/>
  <c r="AO185" i="7"/>
  <c r="AN185" i="7"/>
  <c r="AA190" i="7"/>
  <c r="H14" i="28" s="1"/>
  <c r="Z190" i="7"/>
  <c r="AM187" i="7"/>
  <c r="AL187" i="7"/>
  <c r="AK187" i="7"/>
  <c r="AJ187" i="7"/>
  <c r="X186" i="7"/>
  <c r="V186" i="7"/>
  <c r="Y186" i="7"/>
  <c r="H10" i="27" s="1"/>
  <c r="AO184" i="7"/>
  <c r="AN184" i="7"/>
  <c r="AA189" i="7"/>
  <c r="H13" i="28" s="1"/>
  <c r="Z189" i="7"/>
  <c r="AM186" i="7"/>
  <c r="AL186" i="7"/>
  <c r="AK186" i="7"/>
  <c r="AJ186" i="7"/>
  <c r="X185" i="7"/>
  <c r="V185" i="7"/>
  <c r="Y185" i="7"/>
  <c r="H9" i="27" s="1"/>
  <c r="AO183" i="7"/>
  <c r="AN183" i="7"/>
  <c r="AM185" i="7"/>
  <c r="AL185" i="7"/>
  <c r="AK185" i="7"/>
  <c r="AJ185" i="7"/>
  <c r="AO182" i="7"/>
  <c r="AN182" i="7"/>
  <c r="Z187" i="7"/>
  <c r="AM184" i="7"/>
  <c r="AL184" i="7"/>
  <c r="AK184" i="7"/>
  <c r="AJ184" i="7"/>
  <c r="AO181" i="7"/>
  <c r="AN181" i="7"/>
  <c r="Z186" i="7"/>
  <c r="AM183" i="7"/>
  <c r="AL183" i="7"/>
  <c r="AK183" i="7"/>
  <c r="AJ183" i="7"/>
  <c r="AO180" i="7"/>
  <c r="AN180" i="7"/>
  <c r="AA185" i="7"/>
  <c r="H9" i="28" s="1"/>
  <c r="Z185" i="7"/>
  <c r="AM182" i="7"/>
  <c r="AL182" i="7"/>
  <c r="AK182" i="7"/>
  <c r="AJ182" i="7"/>
  <c r="AM181" i="7"/>
  <c r="AL181" i="7"/>
  <c r="AK181" i="7"/>
  <c r="AJ181" i="7"/>
  <c r="AM180" i="7"/>
  <c r="AL180" i="7"/>
  <c r="AK180" i="7"/>
  <c r="AJ180" i="7"/>
  <c r="AO172" i="7"/>
  <c r="AN172" i="7"/>
  <c r="AO171" i="7"/>
  <c r="AN171" i="7"/>
  <c r="U142" i="7"/>
  <c r="G22" i="26" s="1"/>
  <c r="T142" i="7"/>
  <c r="S142" i="7"/>
  <c r="G22" i="24" s="1"/>
  <c r="R142" i="7"/>
  <c r="Q142" i="7"/>
  <c r="P142" i="7"/>
  <c r="AO170" i="7"/>
  <c r="AN170" i="7"/>
  <c r="AM172" i="7"/>
  <c r="AL172" i="7"/>
  <c r="AK172" i="7"/>
  <c r="AJ172" i="7"/>
  <c r="AM171" i="7"/>
  <c r="AL171" i="7"/>
  <c r="AK171" i="7"/>
  <c r="AJ171" i="7"/>
  <c r="AO168" i="7"/>
  <c r="AN168" i="7"/>
  <c r="AO167" i="7"/>
  <c r="AN167" i="7"/>
  <c r="AI169" i="7"/>
  <c r="U141" i="7" s="1"/>
  <c r="G21" i="26" s="1"/>
  <c r="T141" i="7"/>
  <c r="AG169" i="7"/>
  <c r="S141" i="7" s="1"/>
  <c r="G21" i="24" s="1"/>
  <c r="AF169" i="7"/>
  <c r="R141" i="7" s="1"/>
  <c r="AE169" i="7"/>
  <c r="Q141" i="7" s="1"/>
  <c r="AD169" i="7"/>
  <c r="P141" i="7" s="1"/>
  <c r="AM168" i="7"/>
  <c r="AL168" i="7"/>
  <c r="AK168" i="7"/>
  <c r="AJ168" i="7"/>
  <c r="AO165" i="7"/>
  <c r="AN165" i="7"/>
  <c r="AM167" i="7"/>
  <c r="AL167" i="7"/>
  <c r="AK167" i="7"/>
  <c r="Y166" i="7"/>
  <c r="X166" i="7"/>
  <c r="W166" i="7"/>
  <c r="V166" i="7"/>
  <c r="AO164" i="7"/>
  <c r="AN164" i="7"/>
  <c r="U139" i="7"/>
  <c r="G19" i="26" s="1"/>
  <c r="T139" i="7"/>
  <c r="S139" i="7"/>
  <c r="G19" i="24" s="1"/>
  <c r="Y164" i="7"/>
  <c r="X164" i="7"/>
  <c r="W164" i="7"/>
  <c r="V164" i="7"/>
  <c r="AO163" i="7"/>
  <c r="AN163" i="7"/>
  <c r="AM165" i="7"/>
  <c r="AL165" i="7"/>
  <c r="AK165" i="7"/>
  <c r="AJ165" i="7"/>
  <c r="Y163" i="7"/>
  <c r="X163" i="7"/>
  <c r="W163" i="7"/>
  <c r="V163" i="7"/>
  <c r="AM164" i="7"/>
  <c r="AL164" i="7"/>
  <c r="AK164" i="7"/>
  <c r="AJ164" i="7"/>
  <c r="Y162" i="7"/>
  <c r="X162" i="7"/>
  <c r="W162" i="7"/>
  <c r="V162" i="7"/>
  <c r="AO161" i="7"/>
  <c r="AN161" i="7"/>
  <c r="AA166" i="7"/>
  <c r="Z166" i="7"/>
  <c r="AO160" i="7"/>
  <c r="AN160" i="7"/>
  <c r="AA164" i="7"/>
  <c r="Z164" i="7"/>
  <c r="U138" i="7"/>
  <c r="G18" i="26" s="1"/>
  <c r="T138" i="7"/>
  <c r="S138" i="7"/>
  <c r="G18" i="24" s="1"/>
  <c r="R138" i="7"/>
  <c r="P138" i="7"/>
  <c r="Y160" i="7"/>
  <c r="G40" i="27" s="1"/>
  <c r="X160" i="7"/>
  <c r="W160" i="7"/>
  <c r="G40" i="25" s="1"/>
  <c r="V160" i="7"/>
  <c r="AO159" i="7"/>
  <c r="AN159" i="7"/>
  <c r="AA163" i="7"/>
  <c r="Z163" i="7"/>
  <c r="AL161" i="7"/>
  <c r="AJ161" i="7"/>
  <c r="Y159" i="7"/>
  <c r="G39" i="27" s="1"/>
  <c r="X159" i="7"/>
  <c r="W159" i="7"/>
  <c r="G39" i="25" s="1"/>
  <c r="V159" i="7"/>
  <c r="AO158" i="7"/>
  <c r="AN158" i="7"/>
  <c r="AA162" i="7"/>
  <c r="Z162" i="7"/>
  <c r="AM160" i="7"/>
  <c r="AL160" i="7"/>
  <c r="AK160" i="7"/>
  <c r="AJ160" i="7"/>
  <c r="Y158" i="7"/>
  <c r="G38" i="27" s="1"/>
  <c r="X158" i="7"/>
  <c r="W158" i="7"/>
  <c r="G38" i="25" s="1"/>
  <c r="V158" i="7"/>
  <c r="AM159" i="7"/>
  <c r="AL159" i="7"/>
  <c r="AK159" i="7"/>
  <c r="AJ159" i="7"/>
  <c r="Y157" i="7"/>
  <c r="G37" i="27" s="1"/>
  <c r="X157" i="7"/>
  <c r="W157" i="7"/>
  <c r="G37" i="25" s="1"/>
  <c r="V157" i="7"/>
  <c r="AA160" i="7"/>
  <c r="G40" i="28" s="1"/>
  <c r="Z160" i="7"/>
  <c r="AM158" i="7"/>
  <c r="AL158" i="7"/>
  <c r="AK158" i="7"/>
  <c r="AJ158" i="7"/>
  <c r="Y156" i="7"/>
  <c r="G36" i="27" s="1"/>
  <c r="X156" i="7"/>
  <c r="W156" i="7"/>
  <c r="G36" i="25" s="1"/>
  <c r="V156" i="7"/>
  <c r="AA159" i="7"/>
  <c r="G39" i="28" s="1"/>
  <c r="Z159" i="7"/>
  <c r="Y155" i="7"/>
  <c r="G35" i="27" s="1"/>
  <c r="X155" i="7"/>
  <c r="W155" i="7"/>
  <c r="G35" i="25" s="1"/>
  <c r="V155" i="7"/>
  <c r="AO146" i="7"/>
  <c r="AN146" i="7"/>
  <c r="AA158" i="7"/>
  <c r="G38" i="28" s="1"/>
  <c r="Z158" i="7"/>
  <c r="Y154" i="7"/>
  <c r="G34" i="27" s="1"/>
  <c r="X154" i="7"/>
  <c r="W154" i="7"/>
  <c r="G34" i="25" s="1"/>
  <c r="V154" i="7"/>
  <c r="AO151" i="7"/>
  <c r="AN151" i="7"/>
  <c r="AA157" i="7"/>
  <c r="G37" i="28" s="1"/>
  <c r="Z157" i="7"/>
  <c r="G15" i="26"/>
  <c r="Y153" i="7"/>
  <c r="G33" i="27" s="1"/>
  <c r="X153" i="7"/>
  <c r="W153" i="7"/>
  <c r="G33" i="25" s="1"/>
  <c r="V153" i="7"/>
  <c r="AO145" i="7"/>
  <c r="AN145" i="7"/>
  <c r="AA156" i="7"/>
  <c r="G36" i="28" s="1"/>
  <c r="Z156" i="7"/>
  <c r="AM146" i="7"/>
  <c r="AL146" i="7"/>
  <c r="AK146" i="7"/>
  <c r="AJ146" i="7"/>
  <c r="Y152" i="7"/>
  <c r="G32" i="27" s="1"/>
  <c r="X152" i="7"/>
  <c r="W152" i="7"/>
  <c r="G32" i="25" s="1"/>
  <c r="V152" i="7"/>
  <c r="AO152" i="7"/>
  <c r="AN152" i="7"/>
  <c r="AA155" i="7"/>
  <c r="G35" i="28" s="1"/>
  <c r="Z155" i="7"/>
  <c r="AM151" i="7"/>
  <c r="AL151" i="7"/>
  <c r="AK151" i="7"/>
  <c r="AJ151" i="7"/>
  <c r="Y151" i="7"/>
  <c r="G31" i="27" s="1"/>
  <c r="X151" i="7"/>
  <c r="W151" i="7"/>
  <c r="G31" i="25" s="1"/>
  <c r="V151" i="7"/>
  <c r="AO144" i="7"/>
  <c r="AN144" i="7"/>
  <c r="AA154" i="7"/>
  <c r="G34" i="28" s="1"/>
  <c r="Z154" i="7"/>
  <c r="AM145" i="7"/>
  <c r="AL145" i="7"/>
  <c r="AK145" i="7"/>
  <c r="AJ145" i="7"/>
  <c r="Y150" i="7"/>
  <c r="G30" i="27" s="1"/>
  <c r="X150" i="7"/>
  <c r="W150" i="7"/>
  <c r="G30" i="25" s="1"/>
  <c r="V150" i="7"/>
  <c r="AO143" i="7"/>
  <c r="AN143" i="7"/>
  <c r="AA153" i="7"/>
  <c r="G33" i="28" s="1"/>
  <c r="Z153" i="7"/>
  <c r="AM152" i="7"/>
  <c r="AL152" i="7"/>
  <c r="AK152" i="7"/>
  <c r="AJ152" i="7"/>
  <c r="Y149" i="7"/>
  <c r="G29" i="27" s="1"/>
  <c r="X149" i="7"/>
  <c r="W149" i="7"/>
  <c r="G29" i="25" s="1"/>
  <c r="V149" i="7"/>
  <c r="AO142" i="7"/>
  <c r="AN142" i="7"/>
  <c r="AA152" i="7"/>
  <c r="G32" i="28" s="1"/>
  <c r="Z152" i="7"/>
  <c r="AM144" i="7"/>
  <c r="AL144" i="7"/>
  <c r="AK144" i="7"/>
  <c r="AJ144" i="7"/>
  <c r="Y148" i="7"/>
  <c r="G28" i="27" s="1"/>
  <c r="X148" i="7"/>
  <c r="W148" i="7"/>
  <c r="G28" i="25" s="1"/>
  <c r="V148" i="7"/>
  <c r="AO141" i="7"/>
  <c r="AN141" i="7"/>
  <c r="AA151" i="7"/>
  <c r="G31" i="28" s="1"/>
  <c r="Z151" i="7"/>
  <c r="AM143" i="7"/>
  <c r="AL143" i="7"/>
  <c r="AK143" i="7"/>
  <c r="AJ143" i="7"/>
  <c r="Y147" i="7"/>
  <c r="G27" i="27" s="1"/>
  <c r="X147" i="7"/>
  <c r="W147" i="7"/>
  <c r="G27" i="25" s="1"/>
  <c r="V147" i="7"/>
  <c r="AO150" i="7"/>
  <c r="AN150" i="7"/>
  <c r="AA150" i="7"/>
  <c r="G30" i="28" s="1"/>
  <c r="Z150" i="7"/>
  <c r="AM142" i="7"/>
  <c r="AL142" i="7"/>
  <c r="AK142" i="7"/>
  <c r="AJ142" i="7"/>
  <c r="Y146" i="7"/>
  <c r="G26" i="27" s="1"/>
  <c r="X146" i="7"/>
  <c r="W146" i="7"/>
  <c r="G26" i="25" s="1"/>
  <c r="V146" i="7"/>
  <c r="AO140" i="7"/>
  <c r="AN140" i="7"/>
  <c r="AA149" i="7"/>
  <c r="G29" i="28" s="1"/>
  <c r="Z149" i="7"/>
  <c r="AM141" i="7"/>
  <c r="AL141" i="7"/>
  <c r="AK141" i="7"/>
  <c r="AJ141" i="7"/>
  <c r="Y145" i="7"/>
  <c r="G25" i="27" s="1"/>
  <c r="X145" i="7"/>
  <c r="W145" i="7"/>
  <c r="G25" i="25" s="1"/>
  <c r="V145" i="7"/>
  <c r="AO149" i="7"/>
  <c r="AN149" i="7"/>
  <c r="AA148" i="7"/>
  <c r="G28" i="28" s="1"/>
  <c r="Z148" i="7"/>
  <c r="AM150" i="7"/>
  <c r="AL150" i="7"/>
  <c r="AK150" i="7"/>
  <c r="AJ150" i="7"/>
  <c r="Y144" i="7"/>
  <c r="G24" i="27" s="1"/>
  <c r="X144" i="7"/>
  <c r="W144" i="7"/>
  <c r="G24" i="25" s="1"/>
  <c r="V144" i="7"/>
  <c r="AO153" i="7"/>
  <c r="AA147" i="7"/>
  <c r="G27" i="28" s="1"/>
  <c r="Z147" i="7"/>
  <c r="AM140" i="7"/>
  <c r="AL140" i="7"/>
  <c r="AK140" i="7"/>
  <c r="AJ140" i="7"/>
  <c r="Y143" i="7"/>
  <c r="G23" i="27" s="1"/>
  <c r="X143" i="7"/>
  <c r="W143" i="7"/>
  <c r="G23" i="25" s="1"/>
  <c r="V143" i="7"/>
  <c r="AO139" i="7"/>
  <c r="AA146" i="7"/>
  <c r="G26" i="28" s="1"/>
  <c r="Z146" i="7"/>
  <c r="AM149" i="7"/>
  <c r="AL149" i="7"/>
  <c r="AK149" i="7"/>
  <c r="AJ149" i="7"/>
  <c r="AO138" i="7"/>
  <c r="AA145" i="7"/>
  <c r="G25" i="28" s="1"/>
  <c r="Z145" i="7"/>
  <c r="AM153" i="7"/>
  <c r="AL153" i="7"/>
  <c r="AK153" i="7"/>
  <c r="AJ153" i="7"/>
  <c r="AO137" i="7"/>
  <c r="AA144" i="7"/>
  <c r="G24" i="28" s="1"/>
  <c r="Z144" i="7"/>
  <c r="AM139" i="7"/>
  <c r="AL139" i="7"/>
  <c r="AK139" i="7"/>
  <c r="AJ139" i="7"/>
  <c r="Y140" i="7"/>
  <c r="G20" i="27" s="1"/>
  <c r="X140" i="7"/>
  <c r="W140" i="7"/>
  <c r="G20" i="25" s="1"/>
  <c r="V140" i="7"/>
  <c r="AO136" i="7"/>
  <c r="AA143" i="7"/>
  <c r="G23" i="28" s="1"/>
  <c r="Z143" i="7"/>
  <c r="AM138" i="7"/>
  <c r="AL138" i="7"/>
  <c r="AK138" i="7"/>
  <c r="AJ138" i="7"/>
  <c r="AO135" i="7"/>
  <c r="AM137" i="7"/>
  <c r="AL137" i="7"/>
  <c r="AK137" i="7"/>
  <c r="AJ137" i="7"/>
  <c r="AO134" i="7"/>
  <c r="AM136" i="7"/>
  <c r="AL136" i="7"/>
  <c r="AK136" i="7"/>
  <c r="AJ136" i="7"/>
  <c r="AO133" i="7"/>
  <c r="AN133" i="7"/>
  <c r="AA140" i="7"/>
  <c r="G20" i="28" s="1"/>
  <c r="Z140" i="7"/>
  <c r="AM135" i="7"/>
  <c r="AL135" i="7"/>
  <c r="AK135" i="7"/>
  <c r="AJ135" i="7"/>
  <c r="Y134" i="7"/>
  <c r="G14" i="27" s="1"/>
  <c r="X134" i="7"/>
  <c r="W134" i="7"/>
  <c r="G14" i="25" s="1"/>
  <c r="V134" i="7"/>
  <c r="AM134" i="7"/>
  <c r="AL134" i="7"/>
  <c r="AK134" i="7"/>
  <c r="AJ134" i="7"/>
  <c r="Y133" i="7"/>
  <c r="G13" i="27" s="1"/>
  <c r="X133" i="7"/>
  <c r="W133" i="7"/>
  <c r="G13" i="25" s="1"/>
  <c r="V133" i="7"/>
  <c r="AO131" i="7"/>
  <c r="AN131" i="7"/>
  <c r="AM133" i="7"/>
  <c r="AL133" i="7"/>
  <c r="AK133" i="7"/>
  <c r="AJ133" i="7"/>
  <c r="AO130" i="7"/>
  <c r="AN130" i="7"/>
  <c r="T132" i="7"/>
  <c r="AG132" i="7"/>
  <c r="AF132" i="7"/>
  <c r="R132" i="7" s="1"/>
  <c r="AE132" i="7"/>
  <c r="Q132" i="7" s="1"/>
  <c r="G12" i="9" s="1"/>
  <c r="AD132" i="7"/>
  <c r="P132" i="7" s="1"/>
  <c r="X131" i="7"/>
  <c r="V131" i="7"/>
  <c r="Y131" i="7"/>
  <c r="G11" i="27" s="1"/>
  <c r="AO129" i="7"/>
  <c r="AN129" i="7"/>
  <c r="AA134" i="7"/>
  <c r="G14" i="28" s="1"/>
  <c r="Z134" i="7"/>
  <c r="AM131" i="7"/>
  <c r="AL131" i="7"/>
  <c r="AK131" i="7"/>
  <c r="AJ131" i="7"/>
  <c r="X130" i="7"/>
  <c r="V130" i="7"/>
  <c r="Y130" i="7"/>
  <c r="G10" i="27" s="1"/>
  <c r="AO128" i="7"/>
  <c r="AN128" i="7"/>
  <c r="AA133" i="7"/>
  <c r="G13" i="28" s="1"/>
  <c r="Z133" i="7"/>
  <c r="AM130" i="7"/>
  <c r="AL130" i="7"/>
  <c r="AK130" i="7"/>
  <c r="AJ130" i="7"/>
  <c r="X129" i="7"/>
  <c r="V129" i="7"/>
  <c r="Y129" i="7"/>
  <c r="G9" i="27" s="1"/>
  <c r="AO127" i="7"/>
  <c r="AN127" i="7"/>
  <c r="AM129" i="7"/>
  <c r="AL129" i="7"/>
  <c r="AK129" i="7"/>
  <c r="AJ129" i="7"/>
  <c r="AO126" i="7"/>
  <c r="AN126" i="7"/>
  <c r="Z131" i="7"/>
  <c r="AM128" i="7"/>
  <c r="AL128" i="7"/>
  <c r="AK128" i="7"/>
  <c r="AJ128" i="7"/>
  <c r="AO125" i="7"/>
  <c r="AN125" i="7"/>
  <c r="Z130" i="7"/>
  <c r="AM127" i="7"/>
  <c r="AL127" i="7"/>
  <c r="AK127" i="7"/>
  <c r="AJ127" i="7"/>
  <c r="AO124" i="7"/>
  <c r="AN124" i="7"/>
  <c r="Z129" i="7"/>
  <c r="AM126" i="7"/>
  <c r="AL126" i="7"/>
  <c r="AK126" i="7"/>
  <c r="AJ126" i="7"/>
  <c r="AM125" i="7"/>
  <c r="AL125" i="7"/>
  <c r="AK125" i="7"/>
  <c r="AJ125" i="7"/>
  <c r="AM124" i="7"/>
  <c r="AL124" i="7"/>
  <c r="AK124" i="7"/>
  <c r="AJ124" i="7"/>
  <c r="AO55" i="7"/>
  <c r="AN55" i="7"/>
  <c r="AO54" i="7"/>
  <c r="AN54" i="7"/>
  <c r="U25" i="7"/>
  <c r="E22" i="26" s="1"/>
  <c r="T25" i="7"/>
  <c r="S25" i="7"/>
  <c r="E22" i="24" s="1"/>
  <c r="R25" i="7"/>
  <c r="AO53" i="7"/>
  <c r="AN53" i="7"/>
  <c r="AM55" i="7"/>
  <c r="AL55" i="7"/>
  <c r="AK55" i="7"/>
  <c r="AJ55" i="7"/>
  <c r="AM54" i="7"/>
  <c r="AL54" i="7"/>
  <c r="AK54" i="7"/>
  <c r="AJ54" i="7"/>
  <c r="AO51" i="7"/>
  <c r="AN51" i="7"/>
  <c r="AO50" i="7"/>
  <c r="AN50" i="7"/>
  <c r="AI52" i="7"/>
  <c r="U24" i="7" s="1"/>
  <c r="E21" i="26" s="1"/>
  <c r="AH52" i="7"/>
  <c r="T24" i="7" s="1"/>
  <c r="AG52" i="7"/>
  <c r="S24" i="7" s="1"/>
  <c r="E21" i="24" s="1"/>
  <c r="AF52" i="7"/>
  <c r="R24" i="7" s="1"/>
  <c r="AD52" i="7"/>
  <c r="P24" i="7" s="1"/>
  <c r="AM51" i="7"/>
  <c r="AL51" i="7"/>
  <c r="AK51" i="7"/>
  <c r="AJ51" i="7"/>
  <c r="AO48" i="7"/>
  <c r="AN48" i="7"/>
  <c r="AM50" i="7"/>
  <c r="AL50" i="7"/>
  <c r="AK50" i="7"/>
  <c r="Y49" i="7"/>
  <c r="X49" i="7"/>
  <c r="W49" i="7"/>
  <c r="V49" i="7"/>
  <c r="AO47" i="7"/>
  <c r="AN47" i="7"/>
  <c r="U22" i="7"/>
  <c r="E19" i="26" s="1"/>
  <c r="T22" i="7"/>
  <c r="S22" i="7"/>
  <c r="E19" i="24" s="1"/>
  <c r="R22" i="7"/>
  <c r="P22" i="7"/>
  <c r="Y47" i="7"/>
  <c r="X47" i="7"/>
  <c r="W47" i="7"/>
  <c r="V47" i="7"/>
  <c r="AO46" i="7"/>
  <c r="AN46" i="7"/>
  <c r="AM48" i="7"/>
  <c r="AL48" i="7"/>
  <c r="AK48" i="7"/>
  <c r="AJ48" i="7"/>
  <c r="Y46" i="7"/>
  <c r="X46" i="7"/>
  <c r="W46" i="7"/>
  <c r="V46" i="7"/>
  <c r="AM47" i="7"/>
  <c r="AL47" i="7"/>
  <c r="AK47" i="7"/>
  <c r="AJ47" i="7"/>
  <c r="Y45" i="7"/>
  <c r="X45" i="7"/>
  <c r="W45" i="7"/>
  <c r="V45" i="7"/>
  <c r="AO44" i="7"/>
  <c r="AN44" i="7"/>
  <c r="Z49" i="7"/>
  <c r="E41" i="9"/>
  <c r="AO43" i="7"/>
  <c r="AN43" i="7"/>
  <c r="AA47" i="7"/>
  <c r="Z47" i="7"/>
  <c r="U21" i="7"/>
  <c r="E18" i="26" s="1"/>
  <c r="T21" i="7"/>
  <c r="S21" i="7"/>
  <c r="E18" i="24" s="1"/>
  <c r="R21" i="7"/>
  <c r="P21" i="7"/>
  <c r="Y43" i="7"/>
  <c r="E40" i="27" s="1"/>
  <c r="X43" i="7"/>
  <c r="W43" i="7"/>
  <c r="E40" i="25" s="1"/>
  <c r="V43" i="7"/>
  <c r="AO42" i="7"/>
  <c r="AN42" i="7"/>
  <c r="AA46" i="7"/>
  <c r="Z46" i="7"/>
  <c r="AL44" i="7"/>
  <c r="AJ44" i="7"/>
  <c r="Y42" i="7"/>
  <c r="E39" i="27" s="1"/>
  <c r="X42" i="7"/>
  <c r="W42" i="7"/>
  <c r="E39" i="25" s="1"/>
  <c r="V42" i="7"/>
  <c r="AN41" i="7"/>
  <c r="AA45" i="7"/>
  <c r="Z45" i="7"/>
  <c r="AM43" i="7"/>
  <c r="AL43" i="7"/>
  <c r="AK43" i="7"/>
  <c r="AJ43" i="7"/>
  <c r="Y41" i="7"/>
  <c r="E38" i="27" s="1"/>
  <c r="X41" i="7"/>
  <c r="W41" i="7"/>
  <c r="E38" i="25" s="1"/>
  <c r="V41" i="7"/>
  <c r="AM42" i="7"/>
  <c r="AL42" i="7"/>
  <c r="AK42" i="7"/>
  <c r="AJ42" i="7"/>
  <c r="Y40" i="7"/>
  <c r="E37" i="27" s="1"/>
  <c r="X40" i="7"/>
  <c r="W40" i="7"/>
  <c r="E37" i="25" s="1"/>
  <c r="V40" i="7"/>
  <c r="AA43" i="7"/>
  <c r="E40" i="28" s="1"/>
  <c r="Z43" i="7"/>
  <c r="AM41" i="7"/>
  <c r="AL41" i="7"/>
  <c r="AK41" i="7"/>
  <c r="Y39" i="7"/>
  <c r="E36" i="27" s="1"/>
  <c r="X39" i="7"/>
  <c r="W39" i="7"/>
  <c r="E36" i="25" s="1"/>
  <c r="V39" i="7"/>
  <c r="AA42" i="7"/>
  <c r="E39" i="28" s="1"/>
  <c r="Z42" i="7"/>
  <c r="Y38" i="7"/>
  <c r="E35" i="27" s="1"/>
  <c r="X38" i="7"/>
  <c r="V38" i="7"/>
  <c r="AO29" i="7"/>
  <c r="AA41" i="7"/>
  <c r="E38" i="28" s="1"/>
  <c r="Z41" i="7"/>
  <c r="Y37" i="7"/>
  <c r="E34" i="27" s="1"/>
  <c r="X37" i="7"/>
  <c r="W37" i="7"/>
  <c r="E34" i="25" s="1"/>
  <c r="V37" i="7"/>
  <c r="AO34" i="7"/>
  <c r="AA40" i="7"/>
  <c r="E37" i="28" s="1"/>
  <c r="Z40" i="7"/>
  <c r="E15" i="26"/>
  <c r="E15" i="24"/>
  <c r="Y36" i="7"/>
  <c r="E33" i="27" s="1"/>
  <c r="X36" i="7"/>
  <c r="V36" i="7"/>
  <c r="AO28" i="7"/>
  <c r="AN28" i="7"/>
  <c r="AA39" i="7"/>
  <c r="E36" i="28" s="1"/>
  <c r="Z39" i="7"/>
  <c r="AM29" i="7"/>
  <c r="AL29" i="7"/>
  <c r="AK29" i="7"/>
  <c r="AJ29" i="7"/>
  <c r="Y35" i="7"/>
  <c r="E32" i="27" s="1"/>
  <c r="X35" i="7"/>
  <c r="W35" i="7"/>
  <c r="E32" i="25" s="1"/>
  <c r="V35" i="7"/>
  <c r="AO35" i="7"/>
  <c r="Z38" i="7"/>
  <c r="Y34" i="7"/>
  <c r="E31" i="27" s="1"/>
  <c r="X34" i="7"/>
  <c r="W34" i="7"/>
  <c r="E31" i="25" s="1"/>
  <c r="V34" i="7"/>
  <c r="AO27" i="7"/>
  <c r="AN27" i="7"/>
  <c r="AA37" i="7"/>
  <c r="E34" i="28" s="1"/>
  <c r="Z37" i="7"/>
  <c r="AM28" i="7"/>
  <c r="AL28" i="7"/>
  <c r="AK28" i="7"/>
  <c r="AJ28" i="7"/>
  <c r="Y33" i="7"/>
  <c r="E30" i="27" s="1"/>
  <c r="X33" i="7"/>
  <c r="W33" i="7"/>
  <c r="E30" i="25" s="1"/>
  <c r="V33" i="7"/>
  <c r="AO26" i="7"/>
  <c r="AN26" i="7"/>
  <c r="Z36" i="7"/>
  <c r="AM35" i="7"/>
  <c r="AL35" i="7"/>
  <c r="AK35" i="7"/>
  <c r="AJ35" i="7"/>
  <c r="Y32" i="7"/>
  <c r="E29" i="27" s="1"/>
  <c r="X32" i="7"/>
  <c r="W32" i="7"/>
  <c r="E29" i="25" s="1"/>
  <c r="V32" i="7"/>
  <c r="AO25" i="7"/>
  <c r="AN25" i="7"/>
  <c r="AA35" i="7"/>
  <c r="E32" i="28" s="1"/>
  <c r="Z35" i="7"/>
  <c r="AM27" i="7"/>
  <c r="AL27" i="7"/>
  <c r="AK27" i="7"/>
  <c r="AJ27" i="7"/>
  <c r="Y31" i="7"/>
  <c r="E28" i="27" s="1"/>
  <c r="X31" i="7"/>
  <c r="W31" i="7"/>
  <c r="E28" i="25" s="1"/>
  <c r="V31" i="7"/>
  <c r="AO24" i="7"/>
  <c r="AN24" i="7"/>
  <c r="AA34" i="7"/>
  <c r="E31" i="28" s="1"/>
  <c r="Z34" i="7"/>
  <c r="AM26" i="7"/>
  <c r="AL26" i="7"/>
  <c r="AK26" i="7"/>
  <c r="AJ26" i="7"/>
  <c r="Y30" i="7"/>
  <c r="E27" i="27" s="1"/>
  <c r="X30" i="7"/>
  <c r="W30" i="7"/>
  <c r="E27" i="25" s="1"/>
  <c r="V30" i="7"/>
  <c r="AO33" i="7"/>
  <c r="AA33" i="7"/>
  <c r="E30" i="28" s="1"/>
  <c r="Z33" i="7"/>
  <c r="AM25" i="7"/>
  <c r="AL25" i="7"/>
  <c r="AK25" i="7"/>
  <c r="AJ25" i="7"/>
  <c r="Y29" i="7"/>
  <c r="E26" i="27" s="1"/>
  <c r="X29" i="7"/>
  <c r="W29" i="7"/>
  <c r="E26" i="25" s="1"/>
  <c r="V29" i="7"/>
  <c r="AO23" i="7"/>
  <c r="AN23" i="7"/>
  <c r="AA32" i="7"/>
  <c r="E29" i="28" s="1"/>
  <c r="Z32" i="7"/>
  <c r="AM24" i="7"/>
  <c r="AL24" i="7"/>
  <c r="AK24" i="7"/>
  <c r="AJ24" i="7"/>
  <c r="Y28" i="7"/>
  <c r="E25" i="27" s="1"/>
  <c r="X28" i="7"/>
  <c r="W28" i="7"/>
  <c r="E25" i="25" s="1"/>
  <c r="V28" i="7"/>
  <c r="AO32" i="7"/>
  <c r="AA31" i="7"/>
  <c r="E28" i="28" s="1"/>
  <c r="Z31" i="7"/>
  <c r="AM33" i="7"/>
  <c r="AL33" i="7"/>
  <c r="AJ33" i="7"/>
  <c r="Y27" i="7"/>
  <c r="E24" i="27" s="1"/>
  <c r="X27" i="7"/>
  <c r="W27" i="7"/>
  <c r="E24" i="25" s="1"/>
  <c r="V27" i="7"/>
  <c r="AO36" i="7"/>
  <c r="AA30" i="7"/>
  <c r="E27" i="28" s="1"/>
  <c r="Z30" i="7"/>
  <c r="AM23" i="7"/>
  <c r="AL23" i="7"/>
  <c r="AK23" i="7"/>
  <c r="AJ23" i="7"/>
  <c r="Y26" i="7"/>
  <c r="E23" i="27" s="1"/>
  <c r="X26" i="7"/>
  <c r="W26" i="7"/>
  <c r="E23" i="25" s="1"/>
  <c r="V26" i="7"/>
  <c r="AO22" i="7"/>
  <c r="AN22" i="7"/>
  <c r="AA29" i="7"/>
  <c r="E26" i="28" s="1"/>
  <c r="Z29" i="7"/>
  <c r="AM32" i="7"/>
  <c r="AL32" i="7"/>
  <c r="AO21" i="7"/>
  <c r="AA28" i="7"/>
  <c r="E25" i="28" s="1"/>
  <c r="Z28" i="7"/>
  <c r="AM36" i="7"/>
  <c r="AL36" i="7"/>
  <c r="AK36" i="7"/>
  <c r="AJ36" i="7"/>
  <c r="AO20" i="7"/>
  <c r="AA27" i="7"/>
  <c r="E24" i="28" s="1"/>
  <c r="Z27" i="7"/>
  <c r="AM22" i="7"/>
  <c r="AL22" i="7"/>
  <c r="AK22" i="7"/>
  <c r="AJ22" i="7"/>
  <c r="Y23" i="7"/>
  <c r="E20" i="27" s="1"/>
  <c r="X23" i="7"/>
  <c r="W23" i="7"/>
  <c r="E20" i="25" s="1"/>
  <c r="V23" i="7"/>
  <c r="AO19" i="7"/>
  <c r="AA26" i="7"/>
  <c r="E23" i="28" s="1"/>
  <c r="Z26" i="7"/>
  <c r="AM21" i="7"/>
  <c r="AL21" i="7"/>
  <c r="AK21" i="7"/>
  <c r="AJ21" i="7"/>
  <c r="AO18" i="7"/>
  <c r="AN18" i="7"/>
  <c r="AM20" i="7"/>
  <c r="AL20" i="7"/>
  <c r="AK20" i="7"/>
  <c r="AJ20" i="7"/>
  <c r="AO17" i="7"/>
  <c r="AN17" i="7"/>
  <c r="AM19" i="7"/>
  <c r="AL19" i="7"/>
  <c r="AK19" i="7"/>
  <c r="AJ19" i="7"/>
  <c r="AA23" i="7"/>
  <c r="E20" i="28" s="1"/>
  <c r="Z23" i="7"/>
  <c r="AM18" i="7"/>
  <c r="AL18" i="7"/>
  <c r="AK18" i="7"/>
  <c r="AJ18" i="7"/>
  <c r="Y17" i="7"/>
  <c r="E14" i="27" s="1"/>
  <c r="X17" i="7"/>
  <c r="W17" i="7"/>
  <c r="E14" i="25" s="1"/>
  <c r="V17" i="7"/>
  <c r="AM17" i="7"/>
  <c r="AL17" i="7"/>
  <c r="AK17" i="7"/>
  <c r="AJ17" i="7"/>
  <c r="Y16" i="7"/>
  <c r="E13" i="27" s="1"/>
  <c r="X16" i="7"/>
  <c r="W16" i="7"/>
  <c r="E13" i="25" s="1"/>
  <c r="V16" i="7"/>
  <c r="AO14" i="7"/>
  <c r="AN14" i="7"/>
  <c r="AL16" i="7"/>
  <c r="AO13" i="7"/>
  <c r="AN13" i="7"/>
  <c r="U15" i="7"/>
  <c r="E12" i="26" s="1"/>
  <c r="AH15" i="7"/>
  <c r="T15" i="7" s="1"/>
  <c r="AF15" i="7"/>
  <c r="R15" i="7" s="1"/>
  <c r="AE15" i="7"/>
  <c r="AD15" i="7"/>
  <c r="P15" i="7" s="1"/>
  <c r="X14" i="7"/>
  <c r="V14" i="7"/>
  <c r="Y14" i="7"/>
  <c r="E11" i="27" s="1"/>
  <c r="AO12" i="7"/>
  <c r="AN12" i="7"/>
  <c r="AA17" i="7"/>
  <c r="E14" i="28" s="1"/>
  <c r="Z17" i="7"/>
  <c r="AM14" i="7"/>
  <c r="AL14" i="7"/>
  <c r="AK14" i="7"/>
  <c r="AJ14" i="7"/>
  <c r="X13" i="7"/>
  <c r="V13" i="7"/>
  <c r="Y13" i="7"/>
  <c r="E10" i="27" s="1"/>
  <c r="AO11" i="7"/>
  <c r="AN11" i="7"/>
  <c r="AA16" i="7"/>
  <c r="E13" i="28" s="1"/>
  <c r="Z16" i="7"/>
  <c r="AM13" i="7"/>
  <c r="AL13" i="7"/>
  <c r="AK13" i="7"/>
  <c r="AJ13" i="7"/>
  <c r="X12" i="7"/>
  <c r="V12" i="7"/>
  <c r="W12" i="7"/>
  <c r="E9" i="25" s="1"/>
  <c r="AO10" i="7"/>
  <c r="AN10" i="7"/>
  <c r="AM12" i="7"/>
  <c r="AL12" i="7"/>
  <c r="AK12" i="7"/>
  <c r="AJ12" i="7"/>
  <c r="AO9" i="7"/>
  <c r="AN9" i="7"/>
  <c r="Z14" i="7"/>
  <c r="AM11" i="7"/>
  <c r="AL11" i="7"/>
  <c r="AK11" i="7"/>
  <c r="AJ11" i="7"/>
  <c r="AO8" i="7"/>
  <c r="AN8" i="7"/>
  <c r="Z13" i="7"/>
  <c r="AM10" i="7"/>
  <c r="AL10" i="7"/>
  <c r="AK10" i="7"/>
  <c r="AJ10" i="7"/>
  <c r="AO7" i="7"/>
  <c r="AN7" i="7"/>
  <c r="AM9" i="7"/>
  <c r="AL9" i="7"/>
  <c r="AK9" i="7"/>
  <c r="AJ9" i="7"/>
  <c r="AM8" i="7"/>
  <c r="AL8" i="7"/>
  <c r="AK8" i="7"/>
  <c r="AJ8" i="7"/>
  <c r="AM7" i="7"/>
  <c r="AL7" i="7"/>
  <c r="AK7" i="7"/>
  <c r="AJ7" i="7"/>
  <c r="Z70" i="7"/>
  <c r="AD73" i="7"/>
  <c r="P73" i="7" s="1"/>
  <c r="AO74" i="7"/>
  <c r="AN65" i="7"/>
  <c r="AO65" i="7"/>
  <c r="AO87" i="7"/>
  <c r="AO75" i="7"/>
  <c r="AO76" i="7"/>
  <c r="AO77" i="7"/>
  <c r="AO78" i="7"/>
  <c r="AO79" i="7"/>
  <c r="AO80" i="7"/>
  <c r="AO94" i="7"/>
  <c r="AO90" i="7"/>
  <c r="AO81" i="7"/>
  <c r="AO91" i="7"/>
  <c r="AO82" i="7"/>
  <c r="AO83" i="7"/>
  <c r="AO84" i="7"/>
  <c r="AO85" i="7"/>
  <c r="AO93" i="7"/>
  <c r="AO86" i="7"/>
  <c r="AO92" i="7"/>
  <c r="AN80" i="7"/>
  <c r="AN81" i="7"/>
  <c r="AN82" i="7"/>
  <c r="AN83" i="7"/>
  <c r="AN84" i="7"/>
  <c r="AN85" i="7"/>
  <c r="AN86" i="7"/>
  <c r="AN74" i="7"/>
  <c r="F15" i="26"/>
  <c r="AM77" i="7"/>
  <c r="AL77" i="7"/>
  <c r="AK77" i="7"/>
  <c r="AJ77" i="7"/>
  <c r="AM76" i="7"/>
  <c r="AL76" i="7"/>
  <c r="AK76" i="7"/>
  <c r="AJ76" i="7"/>
  <c r="AL75" i="7"/>
  <c r="AK75" i="7"/>
  <c r="AJ75" i="7"/>
  <c r="AM74" i="7"/>
  <c r="AL74" i="7"/>
  <c r="AK74" i="7"/>
  <c r="AJ74" i="7"/>
  <c r="AI103" i="7"/>
  <c r="U79" i="7" s="1"/>
  <c r="F18" i="26" s="1"/>
  <c r="AH103" i="7"/>
  <c r="T79" i="7" s="1"/>
  <c r="AG103" i="7"/>
  <c r="AF103" i="7"/>
  <c r="U73" i="7"/>
  <c r="F12" i="26" s="1"/>
  <c r="AH73" i="7"/>
  <c r="T73" i="7" s="1"/>
  <c r="AG73" i="7"/>
  <c r="S73" i="7" s="1"/>
  <c r="F12" i="24" s="1"/>
  <c r="AF73" i="7"/>
  <c r="R73" i="7" s="1"/>
  <c r="AE73" i="7"/>
  <c r="AO72" i="7"/>
  <c r="AN72" i="7"/>
  <c r="AM72" i="7"/>
  <c r="AL72" i="7"/>
  <c r="AK72" i="7"/>
  <c r="AJ72" i="7"/>
  <c r="AO71" i="7"/>
  <c r="AN71" i="7"/>
  <c r="AM71" i="7"/>
  <c r="AL71" i="7"/>
  <c r="AK71" i="7"/>
  <c r="AJ71" i="7"/>
  <c r="AO70" i="7"/>
  <c r="AN70" i="7"/>
  <c r="AM70" i="7"/>
  <c r="AL70" i="7"/>
  <c r="AK70" i="7"/>
  <c r="AJ70" i="7"/>
  <c r="AO69" i="7"/>
  <c r="AN69" i="7"/>
  <c r="AM69" i="7"/>
  <c r="AL69" i="7"/>
  <c r="AK69" i="7"/>
  <c r="AJ69" i="7"/>
  <c r="Y107" i="7"/>
  <c r="X107" i="7"/>
  <c r="W107" i="7"/>
  <c r="V107" i="7"/>
  <c r="AO68" i="7"/>
  <c r="AN68" i="7"/>
  <c r="AM68" i="7"/>
  <c r="AL68" i="7"/>
  <c r="AK68" i="7"/>
  <c r="AJ68" i="7"/>
  <c r="Y105" i="7"/>
  <c r="X105" i="7"/>
  <c r="W105" i="7"/>
  <c r="V105" i="7"/>
  <c r="AM67" i="7"/>
  <c r="AL67" i="7"/>
  <c r="AK67" i="7"/>
  <c r="AO67" i="7"/>
  <c r="AN67" i="7"/>
  <c r="Y104" i="7"/>
  <c r="X104" i="7"/>
  <c r="W104" i="7"/>
  <c r="V104" i="7"/>
  <c r="AO66" i="7"/>
  <c r="AN66" i="7"/>
  <c r="AM66" i="7"/>
  <c r="AL66" i="7"/>
  <c r="AK66" i="7"/>
  <c r="AJ66" i="7"/>
  <c r="Y103" i="7"/>
  <c r="X103" i="7"/>
  <c r="V103" i="7"/>
  <c r="Z107" i="7"/>
  <c r="AM65" i="7"/>
  <c r="AL65" i="7"/>
  <c r="AK65" i="7"/>
  <c r="AJ65" i="7"/>
  <c r="F41" i="9"/>
  <c r="AA105" i="7"/>
  <c r="Z105" i="7"/>
  <c r="U83" i="7"/>
  <c r="F22" i="26" s="1"/>
  <c r="T83" i="7"/>
  <c r="S83" i="7"/>
  <c r="F22" i="24" s="1"/>
  <c r="R83" i="7"/>
  <c r="Y101" i="7"/>
  <c r="F40" i="27" s="1"/>
  <c r="X101" i="7"/>
  <c r="W101" i="7"/>
  <c r="F40" i="25" s="1"/>
  <c r="V101" i="7"/>
  <c r="AO113" i="7"/>
  <c r="AN113" i="7"/>
  <c r="AA104" i="7"/>
  <c r="Z104" i="7"/>
  <c r="AM113" i="7"/>
  <c r="AL113" i="7"/>
  <c r="AK113" i="7"/>
  <c r="AJ113" i="7"/>
  <c r="Y100" i="7"/>
  <c r="F39" i="27" s="1"/>
  <c r="X100" i="7"/>
  <c r="W100" i="7"/>
  <c r="F39" i="25" s="1"/>
  <c r="V100" i="7"/>
  <c r="AO112" i="7"/>
  <c r="AN112" i="7"/>
  <c r="Z103" i="7"/>
  <c r="AM112" i="7"/>
  <c r="AL112" i="7"/>
  <c r="AK112" i="7"/>
  <c r="AJ112" i="7"/>
  <c r="Y99" i="7"/>
  <c r="F38" i="27" s="1"/>
  <c r="X99" i="7"/>
  <c r="W99" i="7"/>
  <c r="F38" i="25" s="1"/>
  <c r="V99" i="7"/>
  <c r="AO111" i="7"/>
  <c r="AN111" i="7"/>
  <c r="Y98" i="7"/>
  <c r="F37" i="27" s="1"/>
  <c r="X98" i="7"/>
  <c r="W98" i="7"/>
  <c r="F37" i="25" s="1"/>
  <c r="V98" i="7"/>
  <c r="AA101" i="7"/>
  <c r="F40" i="28" s="1"/>
  <c r="Z101" i="7"/>
  <c r="AI110" i="7"/>
  <c r="U82" i="7" s="1"/>
  <c r="F21" i="26" s="1"/>
  <c r="AH110" i="7"/>
  <c r="T82" i="7" s="1"/>
  <c r="AG110" i="7"/>
  <c r="S82" i="7" s="1"/>
  <c r="F21" i="24" s="1"/>
  <c r="AF110" i="7"/>
  <c r="R82" i="7" s="1"/>
  <c r="AE110" i="7"/>
  <c r="AD110" i="7"/>
  <c r="X97" i="7"/>
  <c r="V97" i="7"/>
  <c r="Y97" i="7"/>
  <c r="F36" i="27" s="1"/>
  <c r="AO109" i="7"/>
  <c r="AN109" i="7"/>
  <c r="AA100" i="7"/>
  <c r="F39" i="28" s="1"/>
  <c r="Z100" i="7"/>
  <c r="AM109" i="7"/>
  <c r="AL109" i="7"/>
  <c r="AK109" i="7"/>
  <c r="AJ109" i="7"/>
  <c r="Y96" i="7"/>
  <c r="F35" i="27" s="1"/>
  <c r="X96" i="7"/>
  <c r="V96" i="7"/>
  <c r="W96" i="7"/>
  <c r="F35" i="25" s="1"/>
  <c r="AO108" i="7"/>
  <c r="AA99" i="7"/>
  <c r="F38" i="28" s="1"/>
  <c r="Z99" i="7"/>
  <c r="AK108" i="7"/>
  <c r="AM108" i="7"/>
  <c r="AL108" i="7"/>
  <c r="Y95" i="7"/>
  <c r="F34" i="27" s="1"/>
  <c r="X95" i="7"/>
  <c r="W95" i="7"/>
  <c r="F34" i="25" s="1"/>
  <c r="V95" i="7"/>
  <c r="AA98" i="7"/>
  <c r="F37" i="28" s="1"/>
  <c r="Z98" i="7"/>
  <c r="T80" i="7"/>
  <c r="S80" i="7"/>
  <c r="F19" i="24" s="1"/>
  <c r="R80" i="7"/>
  <c r="Q80" i="7"/>
  <c r="P80" i="7"/>
  <c r="X94" i="7"/>
  <c r="W94" i="7"/>
  <c r="F33" i="25" s="1"/>
  <c r="V94" i="7"/>
  <c r="Y94" i="7"/>
  <c r="F33" i="27" s="1"/>
  <c r="AO106" i="7"/>
  <c r="AN106" i="7"/>
  <c r="AA97" i="7"/>
  <c r="F36" i="28" s="1"/>
  <c r="Z97" i="7"/>
  <c r="AM106" i="7"/>
  <c r="AL106" i="7"/>
  <c r="AK106" i="7"/>
  <c r="AJ106" i="7"/>
  <c r="Y93" i="7"/>
  <c r="F32" i="27" s="1"/>
  <c r="X93" i="7"/>
  <c r="W93" i="7"/>
  <c r="F32" i="25" s="1"/>
  <c r="V93" i="7"/>
  <c r="AO105" i="7"/>
  <c r="AN105" i="7"/>
  <c r="Z96" i="7"/>
  <c r="AM105" i="7"/>
  <c r="AL105" i="7"/>
  <c r="AK105" i="7"/>
  <c r="AJ105" i="7"/>
  <c r="X92" i="7"/>
  <c r="V92" i="7"/>
  <c r="AA92" i="7"/>
  <c r="F31" i="28" s="1"/>
  <c r="AO104" i="7"/>
  <c r="AN104" i="7"/>
  <c r="AA95" i="7"/>
  <c r="F34" i="28" s="1"/>
  <c r="Z95" i="7"/>
  <c r="X91" i="7"/>
  <c r="V91" i="7"/>
  <c r="Y91" i="7"/>
  <c r="F30" i="27" s="1"/>
  <c r="AA91" i="7"/>
  <c r="F30" i="28" s="1"/>
  <c r="AA94" i="7"/>
  <c r="F33" i="28" s="1"/>
  <c r="Z94" i="7"/>
  <c r="Y90" i="7"/>
  <c r="F29" i="27" s="1"/>
  <c r="X90" i="7"/>
  <c r="W90" i="7"/>
  <c r="F29" i="25" s="1"/>
  <c r="V90" i="7"/>
  <c r="AO102" i="7"/>
  <c r="AN102" i="7"/>
  <c r="AA93" i="7"/>
  <c r="F32" i="28" s="1"/>
  <c r="Z93" i="7"/>
  <c r="AL102" i="7"/>
  <c r="AJ102" i="7"/>
  <c r="Y89" i="7"/>
  <c r="F28" i="27" s="1"/>
  <c r="X89" i="7"/>
  <c r="W89" i="7"/>
  <c r="F28" i="25" s="1"/>
  <c r="V89" i="7"/>
  <c r="AO101" i="7"/>
  <c r="AN101" i="7"/>
  <c r="Z92" i="7"/>
  <c r="AM101" i="7"/>
  <c r="AL101" i="7"/>
  <c r="AK101" i="7"/>
  <c r="AJ101" i="7"/>
  <c r="Y88" i="7"/>
  <c r="F27" i="27" s="1"/>
  <c r="X88" i="7"/>
  <c r="W88" i="7"/>
  <c r="F27" i="25" s="1"/>
  <c r="V88" i="7"/>
  <c r="AO100" i="7"/>
  <c r="AN100" i="7"/>
  <c r="Z91" i="7"/>
  <c r="AM100" i="7"/>
  <c r="AL100" i="7"/>
  <c r="AK100" i="7"/>
  <c r="AJ100" i="7"/>
  <c r="Y87" i="7"/>
  <c r="F26" i="27" s="1"/>
  <c r="X87" i="7"/>
  <c r="W87" i="7"/>
  <c r="F26" i="25" s="1"/>
  <c r="V87" i="7"/>
  <c r="AN99" i="7"/>
  <c r="AA90" i="7"/>
  <c r="F29" i="28" s="1"/>
  <c r="Z90" i="7"/>
  <c r="AM99" i="7"/>
  <c r="AL99" i="7"/>
  <c r="AJ99" i="7"/>
  <c r="Y86" i="7"/>
  <c r="F25" i="27" s="1"/>
  <c r="X86" i="7"/>
  <c r="W86" i="7"/>
  <c r="F25" i="25" s="1"/>
  <c r="V86" i="7"/>
  <c r="AA89" i="7"/>
  <c r="F28" i="28" s="1"/>
  <c r="Z89" i="7"/>
  <c r="X85" i="7"/>
  <c r="W85" i="7"/>
  <c r="F24" i="25" s="1"/>
  <c r="V85" i="7"/>
  <c r="AA85" i="7"/>
  <c r="F24" i="28" s="1"/>
  <c r="AA88" i="7"/>
  <c r="F27" i="28" s="1"/>
  <c r="Z88" i="7"/>
  <c r="Y84" i="7"/>
  <c r="F23" i="27" s="1"/>
  <c r="X84" i="7"/>
  <c r="W84" i="7"/>
  <c r="F23" i="25" s="1"/>
  <c r="V84" i="7"/>
  <c r="AA87" i="7"/>
  <c r="F26" i="28" s="1"/>
  <c r="Z87" i="7"/>
  <c r="AA86" i="7"/>
  <c r="F25" i="28" s="1"/>
  <c r="Z86" i="7"/>
  <c r="AM87" i="7"/>
  <c r="AL87" i="7"/>
  <c r="AK87" i="7"/>
  <c r="AJ87" i="7"/>
  <c r="Z85" i="7"/>
  <c r="AM92" i="7"/>
  <c r="AL92" i="7"/>
  <c r="AK92" i="7"/>
  <c r="AJ92" i="7"/>
  <c r="Y81" i="7"/>
  <c r="F20" i="27" s="1"/>
  <c r="X81" i="7"/>
  <c r="W81" i="7"/>
  <c r="F20" i="25" s="1"/>
  <c r="V81" i="7"/>
  <c r="AA84" i="7"/>
  <c r="F23" i="28" s="1"/>
  <c r="Z84" i="7"/>
  <c r="AJ86" i="7"/>
  <c r="AM93" i="7"/>
  <c r="AL93" i="7"/>
  <c r="AK93" i="7"/>
  <c r="AJ93" i="7"/>
  <c r="AL85" i="7"/>
  <c r="AJ85" i="7"/>
  <c r="AM85" i="7"/>
  <c r="AA81" i="7"/>
  <c r="F20" i="28" s="1"/>
  <c r="Z81" i="7"/>
  <c r="AM84" i="7"/>
  <c r="AL84" i="7"/>
  <c r="AJ84" i="7"/>
  <c r="X75" i="7"/>
  <c r="V75" i="7"/>
  <c r="Y75" i="7"/>
  <c r="F14" i="27" s="1"/>
  <c r="AM83" i="7"/>
  <c r="AL83" i="7"/>
  <c r="AK83" i="7"/>
  <c r="AJ83" i="7"/>
  <c r="X74" i="7"/>
  <c r="V74" i="7"/>
  <c r="Y74" i="7"/>
  <c r="F13" i="27" s="1"/>
  <c r="AM82" i="7"/>
  <c r="AL82" i="7"/>
  <c r="AK82" i="7"/>
  <c r="AJ82" i="7"/>
  <c r="AL91" i="7"/>
  <c r="AK91" i="7"/>
  <c r="AJ91" i="7"/>
  <c r="X72" i="7"/>
  <c r="V72" i="7"/>
  <c r="W72" i="7"/>
  <c r="F11" i="25" s="1"/>
  <c r="AA75" i="7"/>
  <c r="F14" i="28" s="1"/>
  <c r="Z75" i="7"/>
  <c r="AL81" i="7"/>
  <c r="AJ81" i="7"/>
  <c r="X71" i="7"/>
  <c r="V71" i="7"/>
  <c r="Y71" i="7"/>
  <c r="F10" i="27" s="1"/>
  <c r="AA74" i="7"/>
  <c r="F13" i="28" s="1"/>
  <c r="Z74" i="7"/>
  <c r="AM90" i="7"/>
  <c r="AL90" i="7"/>
  <c r="AJ90" i="7"/>
  <c r="AK90" i="7"/>
  <c r="X70" i="7"/>
  <c r="V70" i="7"/>
  <c r="Y70" i="7"/>
  <c r="F9" i="27" s="1"/>
  <c r="AM94" i="7"/>
  <c r="AL94" i="7"/>
  <c r="AK94" i="7"/>
  <c r="AJ94" i="7"/>
  <c r="AA72" i="7"/>
  <c r="F11" i="28" s="1"/>
  <c r="Z72" i="7"/>
  <c r="AM80" i="7"/>
  <c r="AL80" i="7"/>
  <c r="AK80" i="7"/>
  <c r="AJ80" i="7"/>
  <c r="Z71" i="7"/>
  <c r="AM79" i="7"/>
  <c r="AL79" i="7"/>
  <c r="AK79" i="7"/>
  <c r="AJ79" i="7"/>
  <c r="AL78" i="7"/>
  <c r="AK78" i="7"/>
  <c r="AJ78" i="7"/>
  <c r="AM78" i="7"/>
  <c r="L21" i="24" l="1"/>
  <c r="Q526" i="7"/>
  <c r="N21" i="9" s="1"/>
  <c r="S254" i="7"/>
  <c r="I21" i="24" s="1"/>
  <c r="S132" i="7"/>
  <c r="G12" i="24" s="1"/>
  <c r="AN389" i="7"/>
  <c r="Q474" i="7"/>
  <c r="M22" i="9" s="1"/>
  <c r="AO504" i="7"/>
  <c r="Q255" i="7"/>
  <c r="I22" i="9" s="1"/>
  <c r="AO286" i="7"/>
  <c r="P473" i="7"/>
  <c r="Z473" i="7" s="1"/>
  <c r="AN500" i="7"/>
  <c r="Q188" i="7"/>
  <c r="H12" i="9" s="1"/>
  <c r="AO188" i="7"/>
  <c r="Q357" i="7"/>
  <c r="K12" i="9" s="1"/>
  <c r="AO356" i="7"/>
  <c r="AO173" i="7"/>
  <c r="Q254" i="7"/>
  <c r="I21" i="9" s="1"/>
  <c r="AO282" i="7"/>
  <c r="Q311" i="7"/>
  <c r="J22" i="9" s="1"/>
  <c r="AO342" i="7"/>
  <c r="P367" i="7"/>
  <c r="Z367" i="7" s="1"/>
  <c r="AN396" i="7"/>
  <c r="Q464" i="7"/>
  <c r="M12" i="9" s="1"/>
  <c r="AO464" i="7"/>
  <c r="Q367" i="7"/>
  <c r="K22" i="9" s="1"/>
  <c r="AO396" i="7"/>
  <c r="Q420" i="7"/>
  <c r="L22" i="9" s="1"/>
  <c r="AO450" i="7"/>
  <c r="G21" i="9"/>
  <c r="AO169" i="7"/>
  <c r="P470" i="7"/>
  <c r="AN493" i="7"/>
  <c r="AO338" i="7"/>
  <c r="P366" i="7"/>
  <c r="AN392" i="7"/>
  <c r="AO73" i="7"/>
  <c r="Q419" i="7"/>
  <c r="L21" i="9" s="1"/>
  <c r="AO446" i="7"/>
  <c r="AN497" i="7"/>
  <c r="P245" i="7"/>
  <c r="Z245" i="7" s="1"/>
  <c r="AN245" i="7"/>
  <c r="AO497" i="7"/>
  <c r="Q198" i="7"/>
  <c r="H22" i="9" s="1"/>
  <c r="AO230" i="7"/>
  <c r="AO301" i="7"/>
  <c r="P474" i="7"/>
  <c r="Z474" i="7" s="1"/>
  <c r="AN504" i="7"/>
  <c r="Q307" i="7"/>
  <c r="J18" i="9" s="1"/>
  <c r="AO331" i="7"/>
  <c r="Q410" i="7"/>
  <c r="L12" i="9" s="1"/>
  <c r="AO410" i="7"/>
  <c r="Q15" i="7"/>
  <c r="E12" i="9" s="1"/>
  <c r="AO15" i="7"/>
  <c r="S517" i="7"/>
  <c r="N12" i="24" s="1"/>
  <c r="AO517" i="7"/>
  <c r="U308" i="7"/>
  <c r="J19" i="26" s="1"/>
  <c r="AO335" i="7"/>
  <c r="U132" i="7"/>
  <c r="G12" i="26" s="1"/>
  <c r="AO132" i="7"/>
  <c r="S417" i="7"/>
  <c r="L19" i="24" s="1"/>
  <c r="AO443" i="7"/>
  <c r="Q252" i="7"/>
  <c r="I19" i="9" s="1"/>
  <c r="AO279" i="7"/>
  <c r="O17" i="26"/>
  <c r="S367" i="7"/>
  <c r="K22" i="24" s="1"/>
  <c r="Z138" i="7"/>
  <c r="Z21" i="7"/>
  <c r="Z523" i="7"/>
  <c r="Z76" i="7"/>
  <c r="R79" i="7"/>
  <c r="X79" i="7" s="1"/>
  <c r="AL103" i="7"/>
  <c r="S79" i="7"/>
  <c r="F18" i="24" s="1"/>
  <c r="AM103" i="7"/>
  <c r="AK103" i="7"/>
  <c r="Q251" i="7"/>
  <c r="I18" i="9" s="1"/>
  <c r="AA38" i="7"/>
  <c r="E35" i="28" s="1"/>
  <c r="W38" i="7"/>
  <c r="E35" i="25" s="1"/>
  <c r="Y527" i="7"/>
  <c r="N22" i="27" s="1"/>
  <c r="Q523" i="7"/>
  <c r="Q301" i="7"/>
  <c r="J12" i="9" s="1"/>
  <c r="Q470" i="7"/>
  <c r="W470" i="7" s="1"/>
  <c r="M18" i="25" s="1"/>
  <c r="AL551" i="7"/>
  <c r="AN558" i="7"/>
  <c r="Y364" i="7"/>
  <c r="K19" i="27" s="1"/>
  <c r="AJ554" i="7"/>
  <c r="Q310" i="7"/>
  <c r="J21" i="9" s="1"/>
  <c r="F19" i="9"/>
  <c r="AK279" i="7"/>
  <c r="AO558" i="7"/>
  <c r="AM551" i="7"/>
  <c r="AL558" i="7"/>
  <c r="Y25" i="7"/>
  <c r="E22" i="27" s="1"/>
  <c r="AM335" i="7"/>
  <c r="AJ275" i="7"/>
  <c r="AL493" i="7"/>
  <c r="AJ389" i="7"/>
  <c r="Y18" i="7"/>
  <c r="E15" i="27" s="1"/>
  <c r="AM446" i="7"/>
  <c r="X217" i="7"/>
  <c r="AK162" i="7"/>
  <c r="Y217" i="7"/>
  <c r="H41" i="27" s="1"/>
  <c r="X364" i="7"/>
  <c r="AL392" i="7"/>
  <c r="AM497" i="7"/>
  <c r="AN173" i="7"/>
  <c r="AL335" i="7"/>
  <c r="X252" i="7"/>
  <c r="Y419" i="7"/>
  <c r="L21" i="27" s="1"/>
  <c r="AJ223" i="7"/>
  <c r="AM226" i="7"/>
  <c r="Y141" i="7"/>
  <c r="G21" i="27" s="1"/>
  <c r="AK286" i="7"/>
  <c r="AO56" i="7"/>
  <c r="AK335" i="7"/>
  <c r="AK439" i="7"/>
  <c r="W416" i="7"/>
  <c r="L18" i="25" s="1"/>
  <c r="S308" i="7"/>
  <c r="J19" i="24" s="1"/>
  <c r="S197" i="7"/>
  <c r="H21" i="24" s="1"/>
  <c r="AN286" i="7"/>
  <c r="AN275" i="7"/>
  <c r="AK389" i="7"/>
  <c r="AJ497" i="7"/>
  <c r="X367" i="7"/>
  <c r="AL389" i="7"/>
  <c r="Y307" i="7"/>
  <c r="J18" i="27" s="1"/>
  <c r="AJ356" i="7"/>
  <c r="AL279" i="7"/>
  <c r="V526" i="7"/>
  <c r="AJ166" i="7"/>
  <c r="AM169" i="7"/>
  <c r="AO226" i="7"/>
  <c r="AK396" i="7"/>
  <c r="AJ439" i="7"/>
  <c r="AA514" i="7"/>
  <c r="N9" i="28" s="1"/>
  <c r="AM15" i="7"/>
  <c r="X138" i="7"/>
  <c r="AO392" i="7"/>
  <c r="P416" i="7"/>
  <c r="V416" i="7" s="1"/>
  <c r="AK500" i="7"/>
  <c r="W527" i="7"/>
  <c r="N22" i="25" s="1"/>
  <c r="AK551" i="7"/>
  <c r="AM554" i="7"/>
  <c r="Z198" i="7"/>
  <c r="Z252" i="7"/>
  <c r="AM162" i="7"/>
  <c r="AL173" i="7"/>
  <c r="AJ335" i="7"/>
  <c r="R366" i="7"/>
  <c r="AN450" i="7"/>
  <c r="P364" i="7"/>
  <c r="V364" i="7" s="1"/>
  <c r="V21" i="7"/>
  <c r="AJ45" i="7"/>
  <c r="R255" i="7"/>
  <c r="Z255" i="7" s="1"/>
  <c r="AA473" i="7"/>
  <c r="M21" i="28" s="1"/>
  <c r="AJ500" i="7"/>
  <c r="Q197" i="7"/>
  <c r="H21" i="9" s="1"/>
  <c r="S255" i="7"/>
  <c r="I22" i="24" s="1"/>
  <c r="P471" i="7"/>
  <c r="V311" i="7"/>
  <c r="AO385" i="7"/>
  <c r="M19" i="24"/>
  <c r="T251" i="7"/>
  <c r="Z251" i="7" s="1"/>
  <c r="AO551" i="7"/>
  <c r="AO52" i="7"/>
  <c r="I15" i="27"/>
  <c r="I15" i="28"/>
  <c r="I41" i="9"/>
  <c r="Q524" i="7"/>
  <c r="N19" i="9" s="1"/>
  <c r="AN230" i="7"/>
  <c r="AK331" i="7"/>
  <c r="AN342" i="7"/>
  <c r="AL356" i="7"/>
  <c r="X419" i="7"/>
  <c r="Y470" i="7"/>
  <c r="M18" i="27" s="1"/>
  <c r="N19" i="24"/>
  <c r="W526" i="7"/>
  <c r="N21" i="25" s="1"/>
  <c r="AO554" i="7"/>
  <c r="V197" i="7"/>
  <c r="X15" i="7"/>
  <c r="AM52" i="7"/>
  <c r="Q138" i="7"/>
  <c r="V161" i="7"/>
  <c r="AM166" i="7"/>
  <c r="AK230" i="7"/>
  <c r="AJ392" i="7"/>
  <c r="AL504" i="7"/>
  <c r="X526" i="7"/>
  <c r="Z527" i="7"/>
  <c r="AJ551" i="7"/>
  <c r="AL554" i="7"/>
  <c r="AK282" i="7"/>
  <c r="AN279" i="7"/>
  <c r="AK450" i="7"/>
  <c r="R470" i="7"/>
  <c r="X470" i="7" s="1"/>
  <c r="AO493" i="7"/>
  <c r="V24" i="7"/>
  <c r="X44" i="7"/>
  <c r="AO219" i="7"/>
  <c r="AN15" i="7"/>
  <c r="Y44" i="7"/>
  <c r="E41" i="27" s="1"/>
  <c r="AN56" i="7"/>
  <c r="H15" i="27"/>
  <c r="V251" i="7"/>
  <c r="AJ301" i="7"/>
  <c r="AM331" i="7"/>
  <c r="AL342" i="7"/>
  <c r="AM356" i="7"/>
  <c r="AM385" i="7"/>
  <c r="AN446" i="7"/>
  <c r="AA463" i="7"/>
  <c r="M11" i="28" s="1"/>
  <c r="AM493" i="7"/>
  <c r="AK504" i="7"/>
  <c r="AL282" i="7"/>
  <c r="AN338" i="7"/>
  <c r="X301" i="7"/>
  <c r="X310" i="7"/>
  <c r="AL450" i="7"/>
  <c r="AL56" i="7"/>
  <c r="AK132" i="7"/>
  <c r="AN226" i="7"/>
  <c r="AM282" i="7"/>
  <c r="AM338" i="7"/>
  <c r="AJ342" i="7"/>
  <c r="AM410" i="7"/>
  <c r="AL446" i="7"/>
  <c r="AJ464" i="7"/>
  <c r="AJ517" i="7"/>
  <c r="AL52" i="7"/>
  <c r="AK226" i="7"/>
  <c r="Z311" i="7"/>
  <c r="AL443" i="7"/>
  <c r="AL500" i="7"/>
  <c r="V523" i="7"/>
  <c r="X141" i="7"/>
  <c r="AL230" i="7"/>
  <c r="AM245" i="7"/>
  <c r="AM443" i="7"/>
  <c r="Y473" i="7"/>
  <c r="M21" i="27" s="1"/>
  <c r="Y526" i="7"/>
  <c r="N21" i="27" s="1"/>
  <c r="AJ558" i="7"/>
  <c r="X132" i="7"/>
  <c r="Z197" i="7"/>
  <c r="AA198" i="7"/>
  <c r="H22" i="28" s="1"/>
  <c r="X307" i="7"/>
  <c r="R357" i="7"/>
  <c r="X357" i="7" s="1"/>
  <c r="AM389" i="7"/>
  <c r="AM392" i="7"/>
  <c r="AK558" i="7"/>
  <c r="AL49" i="7"/>
  <c r="AK166" i="7"/>
  <c r="AL226" i="7"/>
  <c r="AJ230" i="7"/>
  <c r="AL301" i="7"/>
  <c r="Y310" i="7"/>
  <c r="J21" i="27" s="1"/>
  <c r="Y363" i="7"/>
  <c r="K18" i="27" s="1"/>
  <c r="AO45" i="7"/>
  <c r="AM49" i="7"/>
  <c r="V138" i="7"/>
  <c r="Y139" i="7"/>
  <c r="G19" i="27" s="1"/>
  <c r="X142" i="7"/>
  <c r="AL166" i="7"/>
  <c r="W217" i="7"/>
  <c r="H41" i="25" s="1"/>
  <c r="AM439" i="7"/>
  <c r="AJ493" i="7"/>
  <c r="K15" i="28"/>
  <c r="K15" i="27"/>
  <c r="X410" i="7"/>
  <c r="X474" i="7"/>
  <c r="AO500" i="7"/>
  <c r="X102" i="7"/>
  <c r="Y22" i="7"/>
  <c r="E19" i="27" s="1"/>
  <c r="Q24" i="7"/>
  <c r="AA24" i="7" s="1"/>
  <c r="E21" i="28" s="1"/>
  <c r="AA36" i="7"/>
  <c r="E33" i="28" s="1"/>
  <c r="AJ52" i="7"/>
  <c r="W142" i="7"/>
  <c r="G22" i="25" s="1"/>
  <c r="G22" i="9"/>
  <c r="AN169" i="7"/>
  <c r="AL188" i="7"/>
  <c r="AM223" i="7"/>
  <c r="X245" i="7"/>
  <c r="R363" i="7"/>
  <c r="Z363" i="7" s="1"/>
  <c r="U410" i="7"/>
  <c r="P419" i="7"/>
  <c r="V419" i="7" s="1"/>
  <c r="AN464" i="7"/>
  <c r="Y474" i="7"/>
  <c r="M22" i="27" s="1"/>
  <c r="X517" i="7"/>
  <c r="Y21" i="7"/>
  <c r="E18" i="27" s="1"/>
  <c r="X24" i="7"/>
  <c r="Q25" i="7"/>
  <c r="AA25" i="7" s="1"/>
  <c r="E22" i="28" s="1"/>
  <c r="Y251" i="7"/>
  <c r="I18" i="27" s="1"/>
  <c r="AJ282" i="7"/>
  <c r="AA298" i="7"/>
  <c r="J9" i="28" s="1"/>
  <c r="AK392" i="7"/>
  <c r="AJ410" i="7"/>
  <c r="AN410" i="7"/>
  <c r="AL464" i="7"/>
  <c r="X473" i="7"/>
  <c r="AN517" i="7"/>
  <c r="Y24" i="7"/>
  <c r="E21" i="27" s="1"/>
  <c r="X25" i="7"/>
  <c r="W36" i="7"/>
  <c r="E33" i="25" s="1"/>
  <c r="AK49" i="7"/>
  <c r="AL132" i="7"/>
  <c r="U188" i="7"/>
  <c r="H12" i="26" s="1"/>
  <c r="AJ245" i="7"/>
  <c r="X254" i="7"/>
  <c r="AJ279" i="7"/>
  <c r="X311" i="7"/>
  <c r="AK342" i="7"/>
  <c r="K12" i="24"/>
  <c r="AK410" i="7"/>
  <c r="AJ443" i="7"/>
  <c r="AM464" i="7"/>
  <c r="AA493" i="7"/>
  <c r="M41" i="28" s="1"/>
  <c r="Z526" i="7"/>
  <c r="AJ15" i="7"/>
  <c r="AN162" i="7"/>
  <c r="X195" i="7"/>
  <c r="AL245" i="7"/>
  <c r="AN331" i="7"/>
  <c r="AL410" i="7"/>
  <c r="AK443" i="7"/>
  <c r="AK517" i="7"/>
  <c r="AA129" i="7"/>
  <c r="G9" i="28" s="1"/>
  <c r="AL15" i="7"/>
  <c r="AK52" i="7"/>
  <c r="AN132" i="7"/>
  <c r="X161" i="7"/>
  <c r="AJ169" i="7"/>
  <c r="AA187" i="7"/>
  <c r="H11" i="28" s="1"/>
  <c r="X188" i="7"/>
  <c r="P194" i="7"/>
  <c r="V194" i="7" s="1"/>
  <c r="Y195" i="7"/>
  <c r="H19" i="27" s="1"/>
  <c r="AJ226" i="7"/>
  <c r="Y301" i="7"/>
  <c r="J12" i="27" s="1"/>
  <c r="AJ338" i="7"/>
  <c r="AJ385" i="7"/>
  <c r="AK493" i="7"/>
  <c r="AL517" i="7"/>
  <c r="X527" i="7"/>
  <c r="P25" i="7"/>
  <c r="Z25" i="7" s="1"/>
  <c r="Z73" i="7"/>
  <c r="AN45" i="7"/>
  <c r="W44" i="7"/>
  <c r="E41" i="25" s="1"/>
  <c r="AJ56" i="7"/>
  <c r="AL162" i="7"/>
  <c r="Y161" i="7"/>
  <c r="G41" i="27" s="1"/>
  <c r="AK169" i="7"/>
  <c r="AM188" i="7"/>
  <c r="AN188" i="7"/>
  <c r="AA194" i="7"/>
  <c r="H18" i="28" s="1"/>
  <c r="X197" i="7"/>
  <c r="AM279" i="7"/>
  <c r="AN301" i="7"/>
  <c r="V307" i="7"/>
  <c r="AL331" i="7"/>
  <c r="AK338" i="7"/>
  <c r="AM517" i="7"/>
  <c r="E9" i="28"/>
  <c r="AK56" i="7"/>
  <c r="AJ132" i="7"/>
  <c r="Q139" i="7"/>
  <c r="AA139" i="7" s="1"/>
  <c r="G19" i="28" s="1"/>
  <c r="V141" i="7"/>
  <c r="AL169" i="7"/>
  <c r="AJ173" i="7"/>
  <c r="AL338" i="7"/>
  <c r="AJ446" i="7"/>
  <c r="Q308" i="7"/>
  <c r="V310" i="7"/>
  <c r="AN356" i="7"/>
  <c r="AN439" i="7"/>
  <c r="AK446" i="7"/>
  <c r="AN547" i="7"/>
  <c r="AM132" i="7"/>
  <c r="AJ188" i="7"/>
  <c r="X198" i="7"/>
  <c r="AK223" i="7"/>
  <c r="AK301" i="7"/>
  <c r="AK497" i="7"/>
  <c r="AO547" i="7"/>
  <c r="AK554" i="7"/>
  <c r="AN554" i="7"/>
  <c r="X22" i="7"/>
  <c r="AL45" i="7"/>
  <c r="Y138" i="7"/>
  <c r="G18" i="27" s="1"/>
  <c r="AO166" i="7"/>
  <c r="AK188" i="7"/>
  <c r="W198" i="7"/>
  <c r="H22" i="25" s="1"/>
  <c r="AL223" i="7"/>
  <c r="AO245" i="7"/>
  <c r="AM275" i="7"/>
  <c r="AM301" i="7"/>
  <c r="Z307" i="7"/>
  <c r="Q363" i="7"/>
  <c r="AJ450" i="7"/>
  <c r="Y464" i="7"/>
  <c r="M12" i="27" s="1"/>
  <c r="AL497" i="7"/>
  <c r="AM500" i="7"/>
  <c r="AA300" i="7"/>
  <c r="J11" i="28" s="1"/>
  <c r="AA71" i="7"/>
  <c r="F10" i="28" s="1"/>
  <c r="AA409" i="7"/>
  <c r="L11" i="28" s="1"/>
  <c r="AA14" i="7"/>
  <c r="E11" i="28" s="1"/>
  <c r="Y244" i="7"/>
  <c r="I11" i="27" s="1"/>
  <c r="AA356" i="7"/>
  <c r="K11" i="28" s="1"/>
  <c r="W129" i="7"/>
  <c r="G9" i="25" s="1"/>
  <c r="W514" i="7"/>
  <c r="N9" i="25" s="1"/>
  <c r="AA516" i="7"/>
  <c r="N11" i="28" s="1"/>
  <c r="W161" i="7"/>
  <c r="G41" i="25" s="1"/>
  <c r="G41" i="9"/>
  <c r="W185" i="7"/>
  <c r="H9" i="25" s="1"/>
  <c r="W407" i="7"/>
  <c r="L9" i="25" s="1"/>
  <c r="W463" i="7"/>
  <c r="M11" i="25" s="1"/>
  <c r="W298" i="7"/>
  <c r="J9" i="25" s="1"/>
  <c r="Y407" i="7"/>
  <c r="L9" i="27" s="1"/>
  <c r="Y461" i="7"/>
  <c r="M9" i="27" s="1"/>
  <c r="Y356" i="7"/>
  <c r="K11" i="27" s="1"/>
  <c r="E9" i="9"/>
  <c r="Q21" i="7"/>
  <c r="AK15" i="7"/>
  <c r="Z517" i="7"/>
  <c r="V517" i="7"/>
  <c r="W517" i="7"/>
  <c r="N12" i="25" s="1"/>
  <c r="X523" i="7"/>
  <c r="Y523" i="7"/>
  <c r="N18" i="27" s="1"/>
  <c r="AA527" i="7"/>
  <c r="N22" i="28" s="1"/>
  <c r="W515" i="7"/>
  <c r="N10" i="25" s="1"/>
  <c r="P524" i="7"/>
  <c r="AN551" i="7"/>
  <c r="W516" i="7"/>
  <c r="N11" i="25" s="1"/>
  <c r="AA515" i="7"/>
  <c r="N10" i="28" s="1"/>
  <c r="R524" i="7"/>
  <c r="X524" i="7" s="1"/>
  <c r="Z546" i="7"/>
  <c r="AM558" i="7"/>
  <c r="N15" i="24"/>
  <c r="AA526" i="7"/>
  <c r="N21" i="28" s="1"/>
  <c r="AA546" i="7"/>
  <c r="N41" i="28" s="1"/>
  <c r="V527" i="7"/>
  <c r="X464" i="7"/>
  <c r="V464" i="7"/>
  <c r="Z464" i="7"/>
  <c r="AK464" i="7"/>
  <c r="AJ504" i="7"/>
  <c r="W462" i="7"/>
  <c r="M10" i="25" s="1"/>
  <c r="M19" i="9"/>
  <c r="AA462" i="7"/>
  <c r="M10" i="28" s="1"/>
  <c r="R471" i="7"/>
  <c r="Z493" i="7"/>
  <c r="AM504" i="7"/>
  <c r="M15" i="24"/>
  <c r="Z410" i="7"/>
  <c r="V410" i="7"/>
  <c r="AA416" i="7"/>
  <c r="L18" i="28" s="1"/>
  <c r="X416" i="7"/>
  <c r="Y416" i="7"/>
  <c r="L18" i="27" s="1"/>
  <c r="W408" i="7"/>
  <c r="L10" i="25" s="1"/>
  <c r="P417" i="7"/>
  <c r="AN443" i="7"/>
  <c r="Q417" i="7"/>
  <c r="L19" i="9" s="1"/>
  <c r="L15" i="9"/>
  <c r="AA408" i="7"/>
  <c r="L10" i="28" s="1"/>
  <c r="X417" i="7"/>
  <c r="R420" i="7"/>
  <c r="X420" i="7" s="1"/>
  <c r="Z439" i="7"/>
  <c r="AL439" i="7"/>
  <c r="AM450" i="7"/>
  <c r="Y409" i="7"/>
  <c r="L11" i="27" s="1"/>
  <c r="L15" i="24"/>
  <c r="S420" i="7"/>
  <c r="L22" i="24" s="1"/>
  <c r="AA439" i="7"/>
  <c r="L41" i="28" s="1"/>
  <c r="W354" i="7"/>
  <c r="K9" i="25" s="1"/>
  <c r="AK356" i="7"/>
  <c r="U366" i="7"/>
  <c r="AJ396" i="7"/>
  <c r="Y354" i="7"/>
  <c r="K9" i="27" s="1"/>
  <c r="K19" i="9"/>
  <c r="W366" i="7"/>
  <c r="K21" i="25" s="1"/>
  <c r="AK385" i="7"/>
  <c r="AO389" i="7"/>
  <c r="AL396" i="7"/>
  <c r="AA355" i="7"/>
  <c r="K10" i="28" s="1"/>
  <c r="Y355" i="7"/>
  <c r="K10" i="27" s="1"/>
  <c r="Z386" i="7"/>
  <c r="AL385" i="7"/>
  <c r="AM396" i="7"/>
  <c r="AA386" i="7"/>
  <c r="K41" i="28" s="1"/>
  <c r="Z301" i="7"/>
  <c r="V301" i="7"/>
  <c r="W299" i="7"/>
  <c r="J10" i="25" s="1"/>
  <c r="P308" i="7"/>
  <c r="AN335" i="7"/>
  <c r="W300" i="7"/>
  <c r="J11" i="25" s="1"/>
  <c r="AA299" i="7"/>
  <c r="J10" i="28" s="1"/>
  <c r="Z310" i="7"/>
  <c r="R308" i="7"/>
  <c r="X308" i="7" s="1"/>
  <c r="Z330" i="7"/>
  <c r="AM342" i="7"/>
  <c r="J15" i="24"/>
  <c r="J22" i="24"/>
  <c r="AA330" i="7"/>
  <c r="J41" i="28" s="1"/>
  <c r="S245" i="7"/>
  <c r="I12" i="24" s="1"/>
  <c r="AN282" i="7"/>
  <c r="W242" i="7"/>
  <c r="I9" i="25" s="1"/>
  <c r="AK245" i="7"/>
  <c r="U254" i="7"/>
  <c r="AJ286" i="7"/>
  <c r="AK275" i="7"/>
  <c r="AL286" i="7"/>
  <c r="AA243" i="7"/>
  <c r="I10" i="28" s="1"/>
  <c r="Y243" i="7"/>
  <c r="I10" i="27" s="1"/>
  <c r="Z274" i="7"/>
  <c r="AL275" i="7"/>
  <c r="AM286" i="7"/>
  <c r="S252" i="7"/>
  <c r="I19" i="24" s="1"/>
  <c r="I41" i="28"/>
  <c r="V252" i="7"/>
  <c r="P254" i="7"/>
  <c r="Z188" i="7"/>
  <c r="V188" i="7"/>
  <c r="Y194" i="7"/>
  <c r="H18" i="27" s="1"/>
  <c r="S188" i="7"/>
  <c r="H12" i="24" s="1"/>
  <c r="Y198" i="7"/>
  <c r="H22" i="27" s="1"/>
  <c r="W186" i="7"/>
  <c r="H10" i="25" s="1"/>
  <c r="P195" i="7"/>
  <c r="AN223" i="7"/>
  <c r="W187" i="7"/>
  <c r="H11" i="25" s="1"/>
  <c r="Q195" i="7"/>
  <c r="H19" i="9" s="1"/>
  <c r="AO223" i="7"/>
  <c r="AA186" i="7"/>
  <c r="H10" i="28" s="1"/>
  <c r="Z217" i="7"/>
  <c r="AM230" i="7"/>
  <c r="AA217" i="7"/>
  <c r="H41" i="28" s="1"/>
  <c r="V198" i="7"/>
  <c r="Z132" i="7"/>
  <c r="V132" i="7"/>
  <c r="Y142" i="7"/>
  <c r="G22" i="27" s="1"/>
  <c r="AA142" i="7"/>
  <c r="G22" i="28" s="1"/>
  <c r="W130" i="7"/>
  <c r="G10" i="25" s="1"/>
  <c r="P139" i="7"/>
  <c r="AJ162" i="7"/>
  <c r="AN166" i="7"/>
  <c r="AK173" i="7"/>
  <c r="AA130" i="7"/>
  <c r="G10" i="28" s="1"/>
  <c r="Z141" i="7"/>
  <c r="R139" i="7"/>
  <c r="X139" i="7" s="1"/>
  <c r="Z161" i="7"/>
  <c r="AM173" i="7"/>
  <c r="G15" i="24"/>
  <c r="AA141" i="7"/>
  <c r="G21" i="28" s="1"/>
  <c r="AA161" i="7"/>
  <c r="G41" i="28" s="1"/>
  <c r="Z22" i="7"/>
  <c r="V22" i="7"/>
  <c r="V15" i="7"/>
  <c r="Z15" i="7"/>
  <c r="S15" i="7"/>
  <c r="E12" i="24" s="1"/>
  <c r="AN52" i="7"/>
  <c r="Y12" i="7"/>
  <c r="E9" i="27" s="1"/>
  <c r="W14" i="7"/>
  <c r="E11" i="25" s="1"/>
  <c r="E15" i="9"/>
  <c r="Q22" i="7"/>
  <c r="E19" i="9" s="1"/>
  <c r="AO49" i="7"/>
  <c r="W13" i="7"/>
  <c r="E10" i="25" s="1"/>
  <c r="AA13" i="7"/>
  <c r="E10" i="28" s="1"/>
  <c r="X18" i="7"/>
  <c r="Z24" i="7"/>
  <c r="X21" i="7"/>
  <c r="Z44" i="7"/>
  <c r="V44" i="7"/>
  <c r="AM56" i="7"/>
  <c r="AN49" i="7"/>
  <c r="AA44" i="7"/>
  <c r="E41" i="28" s="1"/>
  <c r="AJ49" i="7"/>
  <c r="V102" i="7"/>
  <c r="AA70" i="7"/>
  <c r="F9" i="28" s="1"/>
  <c r="Y72" i="7"/>
  <c r="F11" i="27" s="1"/>
  <c r="W71" i="7"/>
  <c r="F10" i="25" s="1"/>
  <c r="AO110" i="7"/>
  <c r="Z102" i="7"/>
  <c r="AK114" i="7"/>
  <c r="Q82" i="7"/>
  <c r="AJ110" i="7"/>
  <c r="AO103" i="7"/>
  <c r="X80" i="7"/>
  <c r="AJ103" i="7"/>
  <c r="AO107" i="7"/>
  <c r="AO114" i="7"/>
  <c r="AM107" i="7"/>
  <c r="V80" i="7"/>
  <c r="Z80" i="7"/>
  <c r="W80" i="7"/>
  <c r="F19" i="25" s="1"/>
  <c r="Y83" i="7"/>
  <c r="F22" i="27" s="1"/>
  <c r="U80" i="7"/>
  <c r="Q83" i="7"/>
  <c r="W83" i="7" s="1"/>
  <c r="F22" i="25" s="1"/>
  <c r="AM114" i="7"/>
  <c r="X83" i="7"/>
  <c r="AJ114" i="7"/>
  <c r="AL114" i="7"/>
  <c r="AM110" i="7"/>
  <c r="AN110" i="7"/>
  <c r="AL110" i="7"/>
  <c r="P82" i="7"/>
  <c r="AN107" i="7"/>
  <c r="AL107" i="7"/>
  <c r="Y73" i="7"/>
  <c r="F12" i="27" s="1"/>
  <c r="AM73" i="7"/>
  <c r="X73" i="7"/>
  <c r="Q73" i="7"/>
  <c r="F12" i="9" s="1"/>
  <c r="P79" i="7"/>
  <c r="W102" i="7"/>
  <c r="F41" i="25" s="1"/>
  <c r="Y102" i="7"/>
  <c r="F41" i="27" s="1"/>
  <c r="AA102" i="7"/>
  <c r="F41" i="28" s="1"/>
  <c r="AK81" i="7"/>
  <c r="AK84" i="7"/>
  <c r="AN103" i="7"/>
  <c r="AA96" i="7"/>
  <c r="F35" i="28" s="1"/>
  <c r="AN108" i="7"/>
  <c r="W103" i="7"/>
  <c r="AM81" i="7"/>
  <c r="AN114" i="7"/>
  <c r="AK86" i="7"/>
  <c r="AK99" i="7"/>
  <c r="AJ107" i="7"/>
  <c r="AK110" i="7"/>
  <c r="W70" i="7"/>
  <c r="F9" i="25" s="1"/>
  <c r="AM91" i="7"/>
  <c r="AL86" i="7"/>
  <c r="P83" i="7"/>
  <c r="Z83" i="7" s="1"/>
  <c r="Y85" i="7"/>
  <c r="F24" i="27" s="1"/>
  <c r="W92" i="7"/>
  <c r="F31" i="25" s="1"/>
  <c r="AK107" i="7"/>
  <c r="AJ67" i="7"/>
  <c r="W74" i="7"/>
  <c r="F13" i="25" s="1"/>
  <c r="AM86" i="7"/>
  <c r="W91" i="7"/>
  <c r="F30" i="25" s="1"/>
  <c r="W97" i="7"/>
  <c r="F36" i="25" s="1"/>
  <c r="AA103" i="7"/>
  <c r="Y92" i="7"/>
  <c r="F31" i="27" s="1"/>
  <c r="W75" i="7"/>
  <c r="F14" i="25" s="1"/>
  <c r="AK85" i="7"/>
  <c r="Y82" i="7"/>
  <c r="F21" i="27" s="1"/>
  <c r="AK73" i="7"/>
  <c r="Q79" i="7"/>
  <c r="F18" i="9" s="1"/>
  <c r="AL73" i="7"/>
  <c r="W132" i="7" l="1"/>
  <c r="G12" i="25" s="1"/>
  <c r="V367" i="7"/>
  <c r="W474" i="7"/>
  <c r="M22" i="25" s="1"/>
  <c r="AA517" i="7"/>
  <c r="N12" i="28" s="1"/>
  <c r="AA474" i="7"/>
  <c r="M22" i="28" s="1"/>
  <c r="Y517" i="7"/>
  <c r="N12" i="27" s="1"/>
  <c r="V474" i="7"/>
  <c r="V473" i="7"/>
  <c r="V245" i="7"/>
  <c r="AA464" i="7"/>
  <c r="M12" i="28" s="1"/>
  <c r="W464" i="7"/>
  <c r="M12" i="25" s="1"/>
  <c r="AA251" i="7"/>
  <c r="I18" i="28" s="1"/>
  <c r="V366" i="7"/>
  <c r="Y132" i="7"/>
  <c r="G12" i="27" s="1"/>
  <c r="AA132" i="7"/>
  <c r="G12" i="28" s="1"/>
  <c r="W254" i="7"/>
  <c r="I21" i="25" s="1"/>
  <c r="Y367" i="7"/>
  <c r="K22" i="27" s="1"/>
  <c r="W141" i="7"/>
  <c r="G21" i="25" s="1"/>
  <c r="AA367" i="7"/>
  <c r="K22" i="28" s="1"/>
  <c r="AA419" i="7"/>
  <c r="L21" i="28" s="1"/>
  <c r="W367" i="7"/>
  <c r="K22" i="25" s="1"/>
  <c r="W419" i="7"/>
  <c r="L21" i="25" s="1"/>
  <c r="AA307" i="7"/>
  <c r="J18" i="28" s="1"/>
  <c r="Y79" i="7"/>
  <c r="F18" i="27" s="1"/>
  <c r="O18" i="27" s="1"/>
  <c r="W307" i="7"/>
  <c r="J18" i="25" s="1"/>
  <c r="Y417" i="7"/>
  <c r="L19" i="27" s="1"/>
  <c r="W410" i="7"/>
  <c r="L12" i="25" s="1"/>
  <c r="O17" i="24"/>
  <c r="O17" i="9"/>
  <c r="O9" i="28"/>
  <c r="M18" i="9"/>
  <c r="AA470" i="7"/>
  <c r="M18" i="28" s="1"/>
  <c r="AA21" i="7"/>
  <c r="E18" i="28" s="1"/>
  <c r="E18" i="9"/>
  <c r="AA523" i="7"/>
  <c r="N18" i="28" s="1"/>
  <c r="N18" i="9"/>
  <c r="G18" i="9"/>
  <c r="AA138" i="7"/>
  <c r="G18" i="28" s="1"/>
  <c r="K18" i="9"/>
  <c r="AA363" i="7"/>
  <c r="K18" i="28" s="1"/>
  <c r="Z470" i="7"/>
  <c r="O15" i="24"/>
  <c r="O9" i="25"/>
  <c r="AA301" i="7"/>
  <c r="J12" i="28" s="1"/>
  <c r="W251" i="7"/>
  <c r="I18" i="25" s="1"/>
  <c r="AA410" i="7"/>
  <c r="L12" i="28" s="1"/>
  <c r="L12" i="26"/>
  <c r="AA366" i="7"/>
  <c r="K21" i="28" s="1"/>
  <c r="K21" i="26"/>
  <c r="Y254" i="7"/>
  <c r="I21" i="27" s="1"/>
  <c r="I21" i="26"/>
  <c r="AA80" i="7"/>
  <c r="F19" i="28" s="1"/>
  <c r="F19" i="26"/>
  <c r="W523" i="7"/>
  <c r="N18" i="25" s="1"/>
  <c r="Y420" i="7"/>
  <c r="L22" i="27" s="1"/>
  <c r="Y357" i="7"/>
  <c r="K12" i="27" s="1"/>
  <c r="Y471" i="7"/>
  <c r="M19" i="27" s="1"/>
  <c r="Y524" i="7"/>
  <c r="N19" i="27" s="1"/>
  <c r="L15" i="27"/>
  <c r="Y311" i="7"/>
  <c r="J22" i="27" s="1"/>
  <c r="Y308" i="7"/>
  <c r="J19" i="27" s="1"/>
  <c r="J15" i="27"/>
  <c r="Y252" i="7"/>
  <c r="I19" i="27" s="1"/>
  <c r="Y197" i="7"/>
  <c r="H21" i="27" s="1"/>
  <c r="Y245" i="7"/>
  <c r="I12" i="27" s="1"/>
  <c r="Y255" i="7"/>
  <c r="I22" i="27" s="1"/>
  <c r="AA310" i="7"/>
  <c r="J21" i="28" s="1"/>
  <c r="W310" i="7"/>
  <c r="J21" i="25" s="1"/>
  <c r="W301" i="7"/>
  <c r="J12" i="25" s="1"/>
  <c r="G15" i="27"/>
  <c r="Y15" i="7"/>
  <c r="E12" i="27" s="1"/>
  <c r="Z194" i="7"/>
  <c r="Z366" i="7"/>
  <c r="Z416" i="7"/>
  <c r="AA308" i="7"/>
  <c r="J19" i="28" s="1"/>
  <c r="W524" i="7"/>
  <c r="N19" i="25" s="1"/>
  <c r="X251" i="7"/>
  <c r="W357" i="7"/>
  <c r="K12" i="25" s="1"/>
  <c r="W197" i="7"/>
  <c r="H21" i="25" s="1"/>
  <c r="Z419" i="7"/>
  <c r="AA197" i="7"/>
  <c r="H21" i="28" s="1"/>
  <c r="Y410" i="7"/>
  <c r="L12" i="27" s="1"/>
  <c r="AA255" i="7"/>
  <c r="I22" i="28" s="1"/>
  <c r="V357" i="7"/>
  <c r="Z357" i="7"/>
  <c r="X255" i="7"/>
  <c r="V255" i="7"/>
  <c r="AA254" i="7"/>
  <c r="I21" i="28" s="1"/>
  <c r="W473" i="7"/>
  <c r="M21" i="25" s="1"/>
  <c r="M21" i="9"/>
  <c r="X366" i="7"/>
  <c r="V25" i="7"/>
  <c r="Z364" i="7"/>
  <c r="W138" i="7"/>
  <c r="G18" i="25" s="1"/>
  <c r="W308" i="7"/>
  <c r="J19" i="25" s="1"/>
  <c r="J19" i="9"/>
  <c r="W255" i="7"/>
  <c r="I22" i="25" s="1"/>
  <c r="AA524" i="7"/>
  <c r="N19" i="28" s="1"/>
  <c r="V470" i="7"/>
  <c r="W194" i="7"/>
  <c r="H18" i="25" s="1"/>
  <c r="AA420" i="7"/>
  <c r="L22" i="28" s="1"/>
  <c r="AA357" i="7"/>
  <c r="K12" i="28" s="1"/>
  <c r="W24" i="7"/>
  <c r="E21" i="25" s="1"/>
  <c r="O21" i="25" s="1"/>
  <c r="E21" i="9"/>
  <c r="Y188" i="7"/>
  <c r="H12" i="27" s="1"/>
  <c r="X363" i="7"/>
  <c r="V363" i="7"/>
  <c r="V142" i="7"/>
  <c r="Z142" i="7"/>
  <c r="W363" i="7"/>
  <c r="K18" i="25" s="1"/>
  <c r="W420" i="7"/>
  <c r="L22" i="25" s="1"/>
  <c r="W21" i="7"/>
  <c r="E18" i="25" s="1"/>
  <c r="AA83" i="7"/>
  <c r="F22" i="28" s="1"/>
  <c r="F22" i="9"/>
  <c r="X471" i="7"/>
  <c r="W139" i="7"/>
  <c r="G19" i="25" s="1"/>
  <c r="G19" i="9"/>
  <c r="W25" i="7"/>
  <c r="E22" i="25" s="1"/>
  <c r="E22" i="9"/>
  <c r="F15" i="28"/>
  <c r="AA82" i="7"/>
  <c r="F21" i="28" s="1"/>
  <c r="F21" i="9"/>
  <c r="N15" i="28"/>
  <c r="Z524" i="7"/>
  <c r="V524" i="7"/>
  <c r="M15" i="28"/>
  <c r="Z471" i="7"/>
  <c r="W471" i="7"/>
  <c r="M19" i="25" s="1"/>
  <c r="AA471" i="7"/>
  <c r="M19" i="28" s="1"/>
  <c r="V471" i="7"/>
  <c r="V420" i="7"/>
  <c r="Z420" i="7"/>
  <c r="L15" i="28"/>
  <c r="W417" i="7"/>
  <c r="L19" i="25" s="1"/>
  <c r="AA417" i="7"/>
  <c r="L19" i="28" s="1"/>
  <c r="Z417" i="7"/>
  <c r="V417" i="7"/>
  <c r="Y366" i="7"/>
  <c r="K21" i="27" s="1"/>
  <c r="W364" i="7"/>
  <c r="K19" i="25" s="1"/>
  <c r="AA364" i="7"/>
  <c r="K19" i="28" s="1"/>
  <c r="AA311" i="7"/>
  <c r="J22" i="28" s="1"/>
  <c r="W311" i="7"/>
  <c r="J22" i="25" s="1"/>
  <c r="Z308" i="7"/>
  <c r="V308" i="7"/>
  <c r="J15" i="28"/>
  <c r="W252" i="7"/>
  <c r="I19" i="25" s="1"/>
  <c r="AA252" i="7"/>
  <c r="I19" i="28" s="1"/>
  <c r="W245" i="7"/>
  <c r="I12" i="25" s="1"/>
  <c r="AA245" i="7"/>
  <c r="I12" i="28" s="1"/>
  <c r="V254" i="7"/>
  <c r="Z254" i="7"/>
  <c r="W195" i="7"/>
  <c r="H19" i="25" s="1"/>
  <c r="AA195" i="7"/>
  <c r="H19" i="28" s="1"/>
  <c r="X194" i="7"/>
  <c r="H15" i="28"/>
  <c r="W188" i="7"/>
  <c r="H12" i="25" s="1"/>
  <c r="AA188" i="7"/>
  <c r="H12" i="28" s="1"/>
  <c r="Z195" i="7"/>
  <c r="V195" i="7"/>
  <c r="Z139" i="7"/>
  <c r="V139" i="7"/>
  <c r="G15" i="28"/>
  <c r="W15" i="7"/>
  <c r="E12" i="25" s="1"/>
  <c r="AA15" i="7"/>
  <c r="E12" i="28" s="1"/>
  <c r="V18" i="7"/>
  <c r="W22" i="7"/>
  <c r="E19" i="25" s="1"/>
  <c r="AA22" i="7"/>
  <c r="E19" i="28" s="1"/>
  <c r="W18" i="7"/>
  <c r="E15" i="25" s="1"/>
  <c r="O17" i="25" s="1"/>
  <c r="E15" i="28"/>
  <c r="W82" i="7"/>
  <c r="F21" i="25" s="1"/>
  <c r="AN73" i="7"/>
  <c r="Y80" i="7"/>
  <c r="F19" i="27" s="1"/>
  <c r="V73" i="7"/>
  <c r="AJ73" i="7"/>
  <c r="AA73" i="7"/>
  <c r="F12" i="28" s="1"/>
  <c r="W73" i="7"/>
  <c r="F12" i="25" s="1"/>
  <c r="Z82" i="7"/>
  <c r="X82" i="7"/>
  <c r="V82" i="7"/>
  <c r="Z79" i="7"/>
  <c r="V79" i="7"/>
  <c r="V83" i="7"/>
  <c r="O19" i="27" l="1"/>
  <c r="W79" i="7"/>
  <c r="F18" i="25" s="1"/>
  <c r="AA79" i="7"/>
  <c r="F18" i="28" s="1"/>
  <c r="O18" i="28" s="1"/>
  <c r="F15" i="27"/>
  <c r="O17" i="27" s="1"/>
  <c r="O74" i="29" l="1"/>
  <c r="O76" i="29" s="1"/>
  <c r="I586" i="29" l="1"/>
  <c r="J586" i="29"/>
  <c r="K586" i="29"/>
  <c r="M586" i="29"/>
  <c r="O586" i="29"/>
  <c r="P586" i="29"/>
  <c r="J518" i="29"/>
  <c r="K516" i="29"/>
  <c r="K518" i="29" s="1"/>
  <c r="L516" i="29"/>
  <c r="L518" i="29" s="1"/>
  <c r="M516" i="29"/>
  <c r="M518" i="29" s="1"/>
  <c r="O516" i="29"/>
  <c r="O518" i="29" s="1"/>
  <c r="I537" i="29"/>
  <c r="I539" i="29" s="1"/>
  <c r="J537" i="29"/>
  <c r="J539" i="29" s="1"/>
  <c r="L537" i="29"/>
  <c r="L539" i="29" s="1"/>
  <c r="M537" i="29"/>
  <c r="M539" i="29" s="1"/>
  <c r="N537" i="29"/>
  <c r="N539" i="29" s="1"/>
  <c r="O537" i="29"/>
  <c r="O539" i="29" s="1"/>
  <c r="P537" i="29"/>
  <c r="P539" i="29" s="1"/>
  <c r="I481" i="29"/>
  <c r="I483" i="29" s="1"/>
  <c r="K481" i="29"/>
  <c r="K483" i="29" s="1"/>
  <c r="L481" i="29"/>
  <c r="L483" i="29" s="1"/>
  <c r="M481" i="29"/>
  <c r="M483" i="29" s="1"/>
  <c r="N481" i="29"/>
  <c r="N483" i="29" s="1"/>
  <c r="O481" i="29"/>
  <c r="O483" i="29" s="1"/>
  <c r="J475" i="29"/>
  <c r="K475" i="29"/>
  <c r="L475" i="29"/>
  <c r="M475" i="29"/>
  <c r="O475" i="29"/>
  <c r="P475" i="29"/>
  <c r="I421" i="29"/>
  <c r="J421" i="29"/>
  <c r="M421" i="29"/>
  <c r="N421" i="29"/>
  <c r="O421" i="29"/>
  <c r="M362" i="29"/>
  <c r="M364" i="29" s="1"/>
  <c r="N362" i="29"/>
  <c r="N364" i="29" s="1"/>
  <c r="O362" i="29"/>
  <c r="O364" i="29" s="1"/>
  <c r="F365" i="14"/>
  <c r="I313" i="29"/>
  <c r="K311" i="29"/>
  <c r="K313" i="29" s="1"/>
  <c r="L313" i="29"/>
  <c r="N311" i="29"/>
  <c r="N313" i="29" s="1"/>
  <c r="O311" i="29"/>
  <c r="O313" i="29" s="1"/>
  <c r="L294" i="29"/>
  <c r="M294" i="29"/>
  <c r="O294" i="29"/>
  <c r="I197" i="29"/>
  <c r="J195" i="29"/>
  <c r="J197" i="29" s="1"/>
  <c r="K197" i="29"/>
  <c r="L195" i="29"/>
  <c r="L197" i="29" s="1"/>
  <c r="M195" i="29"/>
  <c r="M197" i="29" s="1"/>
  <c r="N195" i="29"/>
  <c r="N197" i="29" s="1"/>
  <c r="O195" i="29"/>
  <c r="O197" i="29" s="1"/>
  <c r="P197" i="29"/>
  <c r="I205" i="29"/>
  <c r="J205" i="29"/>
  <c r="K205" i="29"/>
  <c r="M205" i="29"/>
  <c r="N205" i="29"/>
  <c r="O205" i="29"/>
  <c r="P205" i="29"/>
  <c r="I185" i="29"/>
  <c r="J185" i="29"/>
  <c r="K185" i="29"/>
  <c r="L185" i="29"/>
  <c r="M185" i="29"/>
  <c r="N185" i="29"/>
  <c r="O185" i="29"/>
  <c r="P185" i="29"/>
  <c r="E205" i="14"/>
  <c r="G205" i="14"/>
  <c r="I148" i="29"/>
  <c r="I150" i="29" s="1"/>
  <c r="L148" i="29"/>
  <c r="L150" i="29" s="1"/>
  <c r="M148" i="29"/>
  <c r="M150" i="29" s="1"/>
  <c r="N148" i="29"/>
  <c r="N150" i="29" s="1"/>
  <c r="O150" i="29"/>
  <c r="P148" i="29"/>
  <c r="P150" i="29" s="1"/>
  <c r="I74" i="29"/>
  <c r="I76" i="29" s="1"/>
  <c r="J76" i="29"/>
  <c r="K74" i="29"/>
  <c r="K76" i="29" s="1"/>
  <c r="L74" i="29"/>
  <c r="L76" i="29" s="1"/>
  <c r="M74" i="29"/>
  <c r="M76" i="29" s="1"/>
  <c r="N74" i="29"/>
  <c r="N76" i="29" s="1"/>
  <c r="P74" i="29"/>
  <c r="P76" i="29" s="1"/>
  <c r="E423" i="14" l="1"/>
  <c r="E421" i="29" s="1"/>
  <c r="E419" i="29"/>
  <c r="G423" i="14"/>
  <c r="G421" i="29" s="1"/>
  <c r="G419" i="29"/>
  <c r="G432" i="29" s="1"/>
  <c r="G434" i="29" s="1"/>
  <c r="F423" i="14"/>
  <c r="F421" i="29" s="1"/>
  <c r="F419" i="29"/>
  <c r="G207" i="14"/>
  <c r="G205" i="29" s="1"/>
  <c r="G203" i="29"/>
  <c r="F207" i="14"/>
  <c r="F205" i="29" s="1"/>
  <c r="F203" i="29"/>
  <c r="E207" i="14"/>
  <c r="E205" i="29" s="1"/>
  <c r="E203" i="29"/>
  <c r="P690" i="29"/>
  <c r="P691" i="29" s="1"/>
  <c r="L690" i="29"/>
  <c r="L691" i="29" s="1"/>
  <c r="N690" i="29"/>
  <c r="N691" i="29" s="1"/>
  <c r="M690" i="29"/>
  <c r="M691" i="29" s="1"/>
  <c r="O690" i="29"/>
  <c r="O691" i="29" s="1"/>
  <c r="N682" i="29"/>
  <c r="N683" i="29" s="1"/>
  <c r="K690" i="29"/>
  <c r="K691" i="29" s="1"/>
  <c r="J690" i="29"/>
  <c r="J691" i="29" s="1"/>
  <c r="E434" i="14"/>
  <c r="E436" i="14" s="1"/>
  <c r="K682" i="29"/>
  <c r="K683" i="29" s="1"/>
  <c r="I690" i="29"/>
  <c r="I691" i="29" s="1"/>
  <c r="O682" i="29"/>
  <c r="O683" i="29" s="1"/>
  <c r="P651" i="29"/>
  <c r="P652" i="29" s="1"/>
  <c r="J647" i="29"/>
  <c r="J648" i="29" s="1"/>
  <c r="O647" i="29"/>
  <c r="O648" i="29" s="1"/>
  <c r="M647" i="29"/>
  <c r="M648" i="29" s="1"/>
  <c r="L647" i="29"/>
  <c r="L648" i="29" s="1"/>
  <c r="K647" i="29"/>
  <c r="K648" i="29" s="1"/>
  <c r="N622" i="29"/>
  <c r="N623" i="29" s="1"/>
  <c r="K630" i="29"/>
  <c r="K631" i="29" s="1"/>
  <c r="O622" i="29"/>
  <c r="O623" i="29" s="1"/>
  <c r="O384" i="29"/>
  <c r="O386" i="29" s="1"/>
  <c r="P630" i="29"/>
  <c r="P631" i="29" s="1"/>
  <c r="N384" i="29"/>
  <c r="N386" i="29" s="1"/>
  <c r="O630" i="29"/>
  <c r="O631" i="29" s="1"/>
  <c r="M384" i="29"/>
  <c r="M386" i="29" s="1"/>
  <c r="N630" i="29"/>
  <c r="N631" i="29" s="1"/>
  <c r="K384" i="29"/>
  <c r="K386" i="29" s="1"/>
  <c r="K622" i="29"/>
  <c r="K623" i="29" s="1"/>
  <c r="M630" i="29"/>
  <c r="M631" i="29" s="1"/>
  <c r="J630" i="29"/>
  <c r="J631" i="29" s="1"/>
  <c r="L630" i="29"/>
  <c r="L631" i="29" s="1"/>
  <c r="I630" i="29"/>
  <c r="N320" i="29"/>
  <c r="N322" i="29" s="1"/>
  <c r="O599" i="29"/>
  <c r="O601" i="29" s="1"/>
  <c r="K599" i="29"/>
  <c r="K601" i="29" s="1"/>
  <c r="N599" i="29"/>
  <c r="N601" i="29" s="1"/>
  <c r="P599" i="29"/>
  <c r="P601" i="29" s="1"/>
  <c r="J599" i="29"/>
  <c r="J601" i="29" s="1"/>
  <c r="I599" i="29"/>
  <c r="I601" i="29" s="1"/>
  <c r="L599" i="29"/>
  <c r="L601" i="29" s="1"/>
  <c r="O603" i="29"/>
  <c r="O605" i="29" s="1"/>
  <c r="P595" i="29"/>
  <c r="P597" i="29" s="1"/>
  <c r="N603" i="29"/>
  <c r="N605" i="29" s="1"/>
  <c r="M595" i="29"/>
  <c r="M597" i="29" s="1"/>
  <c r="M599" i="29"/>
  <c r="M601" i="29" s="1"/>
  <c r="I595" i="29"/>
  <c r="I597" i="29" s="1"/>
  <c r="I603" i="29"/>
  <c r="I605" i="29" s="1"/>
  <c r="K595" i="29"/>
  <c r="K597" i="29" s="1"/>
  <c r="G595" i="29"/>
  <c r="G597" i="29" s="1"/>
  <c r="O595" i="29"/>
  <c r="O597" i="29" s="1"/>
  <c r="M603" i="29"/>
  <c r="M605" i="29" s="1"/>
  <c r="N595" i="29"/>
  <c r="N597" i="29" s="1"/>
  <c r="L603" i="29"/>
  <c r="L605" i="29" s="1"/>
  <c r="K603" i="29"/>
  <c r="K605" i="29" s="1"/>
  <c r="L595" i="29"/>
  <c r="L597" i="29" s="1"/>
  <c r="J603" i="29"/>
  <c r="J605" i="29" s="1"/>
  <c r="J595" i="29"/>
  <c r="J597" i="29" s="1"/>
  <c r="H595" i="29"/>
  <c r="H597" i="29" s="1"/>
  <c r="P603" i="29"/>
  <c r="P605" i="29" s="1"/>
  <c r="L543" i="29"/>
  <c r="L545" i="29" s="1"/>
  <c r="N490" i="29"/>
  <c r="N492" i="29" s="1"/>
  <c r="L547" i="29"/>
  <c r="L549" i="29" s="1"/>
  <c r="N547" i="29"/>
  <c r="N549" i="29" s="1"/>
  <c r="M547" i="29"/>
  <c r="M549" i="29" s="1"/>
  <c r="K547" i="29"/>
  <c r="K549" i="29" s="1"/>
  <c r="J547" i="29"/>
  <c r="J549" i="29" s="1"/>
  <c r="I547" i="29"/>
  <c r="I549" i="29" s="1"/>
  <c r="N551" i="29"/>
  <c r="N553" i="29" s="1"/>
  <c r="O551" i="29"/>
  <c r="O553" i="29" s="1"/>
  <c r="O547" i="29"/>
  <c r="O549" i="29" s="1"/>
  <c r="M551" i="29"/>
  <c r="M553" i="29" s="1"/>
  <c r="J551" i="29"/>
  <c r="J553" i="29" s="1"/>
  <c r="N543" i="29"/>
  <c r="N545" i="29" s="1"/>
  <c r="K551" i="29"/>
  <c r="K553" i="29" s="1"/>
  <c r="L551" i="29"/>
  <c r="L553" i="29" s="1"/>
  <c r="O543" i="29"/>
  <c r="O545" i="29" s="1"/>
  <c r="P543" i="29"/>
  <c r="P545" i="29" s="1"/>
  <c r="G543" i="29"/>
  <c r="G545" i="29" s="1"/>
  <c r="M543" i="29"/>
  <c r="M545" i="29" s="1"/>
  <c r="K543" i="29"/>
  <c r="K545" i="29" s="1"/>
  <c r="P551" i="29"/>
  <c r="P553" i="29" s="1"/>
  <c r="H543" i="29"/>
  <c r="H545" i="29" s="1"/>
  <c r="P547" i="29"/>
  <c r="P549" i="29" s="1"/>
  <c r="J543" i="29"/>
  <c r="J545" i="29" s="1"/>
  <c r="I543" i="29"/>
  <c r="I545" i="29" s="1"/>
  <c r="I551" i="29"/>
  <c r="M490" i="29"/>
  <c r="M492" i="29" s="1"/>
  <c r="L490" i="29"/>
  <c r="L492" i="29" s="1"/>
  <c r="K490" i="29"/>
  <c r="K492" i="29" s="1"/>
  <c r="J490" i="29"/>
  <c r="J492" i="29" s="1"/>
  <c r="I490" i="29"/>
  <c r="I492" i="29" s="1"/>
  <c r="P490" i="29"/>
  <c r="P492" i="29" s="1"/>
  <c r="O490" i="29"/>
  <c r="O492" i="29" s="1"/>
  <c r="K486" i="29"/>
  <c r="K488" i="29" s="1"/>
  <c r="M486" i="29"/>
  <c r="M488" i="29" s="1"/>
  <c r="L494" i="29"/>
  <c r="L496" i="29" s="1"/>
  <c r="J494" i="29"/>
  <c r="J496" i="29" s="1"/>
  <c r="N486" i="29"/>
  <c r="N488" i="29" s="1"/>
  <c r="L486" i="29"/>
  <c r="L488" i="29" s="1"/>
  <c r="J486" i="29"/>
  <c r="J488" i="29" s="1"/>
  <c r="I486" i="29"/>
  <c r="I488" i="29" s="1"/>
  <c r="K432" i="29"/>
  <c r="K434" i="29" s="1"/>
  <c r="P494" i="29"/>
  <c r="P496" i="29" s="1"/>
  <c r="P486" i="29"/>
  <c r="P488" i="29" s="1"/>
  <c r="N494" i="29"/>
  <c r="N496" i="29" s="1"/>
  <c r="O486" i="29"/>
  <c r="O488" i="29" s="1"/>
  <c r="M494" i="29"/>
  <c r="M496" i="29" s="1"/>
  <c r="O494" i="29"/>
  <c r="O496" i="29" s="1"/>
  <c r="J380" i="29"/>
  <c r="J382" i="29" s="1"/>
  <c r="K494" i="29"/>
  <c r="K496" i="29" s="1"/>
  <c r="I494" i="29"/>
  <c r="I496" i="29" s="1"/>
  <c r="J436" i="29"/>
  <c r="J438" i="29" s="1"/>
  <c r="M436" i="29"/>
  <c r="M438" i="29" s="1"/>
  <c r="L436" i="29"/>
  <c r="L438" i="29" s="1"/>
  <c r="L440" i="29"/>
  <c r="L442" i="29" s="1"/>
  <c r="K440" i="29"/>
  <c r="K442" i="29" s="1"/>
  <c r="O440" i="29"/>
  <c r="O442" i="29" s="1"/>
  <c r="K436" i="29"/>
  <c r="K438" i="29" s="1"/>
  <c r="M432" i="29"/>
  <c r="M434" i="29" s="1"/>
  <c r="O436" i="29"/>
  <c r="O438" i="29" s="1"/>
  <c r="N432" i="29"/>
  <c r="N434" i="29" s="1"/>
  <c r="I432" i="29"/>
  <c r="I434" i="29" s="1"/>
  <c r="L432" i="29"/>
  <c r="L434" i="29" s="1"/>
  <c r="P432" i="29"/>
  <c r="P434" i="29" s="1"/>
  <c r="O432" i="29"/>
  <c r="O434" i="29" s="1"/>
  <c r="J432" i="29"/>
  <c r="J434" i="29" s="1"/>
  <c r="J440" i="29"/>
  <c r="J442" i="29" s="1"/>
  <c r="P440" i="29"/>
  <c r="P442" i="29" s="1"/>
  <c r="N436" i="29"/>
  <c r="N438" i="29" s="1"/>
  <c r="M440" i="29"/>
  <c r="M442" i="29" s="1"/>
  <c r="I436" i="29"/>
  <c r="I438" i="29" s="1"/>
  <c r="N440" i="29"/>
  <c r="N442" i="29" s="1"/>
  <c r="I440" i="29"/>
  <c r="P436" i="29"/>
  <c r="P438" i="29" s="1"/>
  <c r="I380" i="29"/>
  <c r="I382" i="29" s="1"/>
  <c r="H380" i="29"/>
  <c r="H382" i="29" s="1"/>
  <c r="M320" i="29"/>
  <c r="M322" i="29" s="1"/>
  <c r="O376" i="29"/>
  <c r="O378" i="29" s="1"/>
  <c r="N380" i="29"/>
  <c r="N382" i="29" s="1"/>
  <c r="K376" i="29"/>
  <c r="K378" i="29" s="1"/>
  <c r="L380" i="29"/>
  <c r="L382" i="29" s="1"/>
  <c r="K380" i="29"/>
  <c r="K382" i="29" s="1"/>
  <c r="J376" i="29"/>
  <c r="J378" i="29" s="1"/>
  <c r="H376" i="29"/>
  <c r="H378" i="29" s="1"/>
  <c r="G376" i="29"/>
  <c r="G378" i="29" s="1"/>
  <c r="I376" i="29"/>
  <c r="I378" i="29" s="1"/>
  <c r="M376" i="29"/>
  <c r="M378" i="29" s="1"/>
  <c r="N376" i="29"/>
  <c r="N378" i="29" s="1"/>
  <c r="L376" i="29"/>
  <c r="L378" i="29" s="1"/>
  <c r="O380" i="29"/>
  <c r="O382" i="29" s="1"/>
  <c r="P376" i="29"/>
  <c r="P378" i="29" s="1"/>
  <c r="M380" i="29"/>
  <c r="M382" i="29" s="1"/>
  <c r="G380" i="29"/>
  <c r="G382" i="29" s="1"/>
  <c r="L320" i="29"/>
  <c r="L322" i="29" s="1"/>
  <c r="K320" i="29"/>
  <c r="K322" i="29" s="1"/>
  <c r="K316" i="29"/>
  <c r="K318" i="29" s="1"/>
  <c r="I320" i="29"/>
  <c r="I322" i="29" s="1"/>
  <c r="J320" i="29"/>
  <c r="J322" i="29" s="1"/>
  <c r="O324" i="29"/>
  <c r="O326" i="29" s="1"/>
  <c r="P324" i="29"/>
  <c r="P326" i="29" s="1"/>
  <c r="N324" i="29"/>
  <c r="N326" i="29" s="1"/>
  <c r="P320" i="29"/>
  <c r="P322" i="29" s="1"/>
  <c r="O320" i="29"/>
  <c r="O322" i="29" s="1"/>
  <c r="L324" i="29"/>
  <c r="L326" i="29" s="1"/>
  <c r="O316" i="29"/>
  <c r="O318" i="29" s="1"/>
  <c r="N316" i="29"/>
  <c r="N318" i="29" s="1"/>
  <c r="K324" i="29"/>
  <c r="K326" i="29" s="1"/>
  <c r="J324" i="29"/>
  <c r="J326" i="29" s="1"/>
  <c r="J316" i="29"/>
  <c r="J318" i="29" s="1"/>
  <c r="I316" i="29"/>
  <c r="I318" i="29" s="1"/>
  <c r="G316" i="29"/>
  <c r="G318" i="29" s="1"/>
  <c r="P316" i="29"/>
  <c r="P318" i="29" s="1"/>
  <c r="M316" i="29"/>
  <c r="M318" i="29" s="1"/>
  <c r="M324" i="29"/>
  <c r="M326" i="29" s="1"/>
  <c r="L316" i="29"/>
  <c r="L318" i="29" s="1"/>
  <c r="I324" i="29"/>
  <c r="I326" i="29" s="1"/>
  <c r="H316" i="29"/>
  <c r="H318" i="29" s="1"/>
  <c r="I266" i="29"/>
  <c r="I268" i="29" s="1"/>
  <c r="H266" i="29"/>
  <c r="H268" i="29" s="1"/>
  <c r="K266" i="29"/>
  <c r="K268" i="29" s="1"/>
  <c r="K262" i="29"/>
  <c r="K264" i="29" s="1"/>
  <c r="M262" i="29"/>
  <c r="M264" i="29" s="1"/>
  <c r="L262" i="29"/>
  <c r="L264" i="29" s="1"/>
  <c r="J270" i="29"/>
  <c r="J272" i="29" s="1"/>
  <c r="I270" i="29"/>
  <c r="I272" i="29" s="1"/>
  <c r="G266" i="29"/>
  <c r="G268" i="29" s="1"/>
  <c r="P266" i="29"/>
  <c r="P268" i="29" s="1"/>
  <c r="G270" i="29"/>
  <c r="G272" i="29" s="1"/>
  <c r="H270" i="29"/>
  <c r="H272" i="29" s="1"/>
  <c r="O266" i="29"/>
  <c r="O268" i="29" s="1"/>
  <c r="P262" i="29"/>
  <c r="P264" i="29" s="1"/>
  <c r="N266" i="29"/>
  <c r="N268" i="29" s="1"/>
  <c r="J207" i="29"/>
  <c r="J209" i="29" s="1"/>
  <c r="O262" i="29"/>
  <c r="O264" i="29" s="1"/>
  <c r="M266" i="29"/>
  <c r="M268" i="29" s="1"/>
  <c r="N262" i="29"/>
  <c r="N264" i="29" s="1"/>
  <c r="L266" i="29"/>
  <c r="L268" i="29" s="1"/>
  <c r="J266" i="29"/>
  <c r="J268" i="29" s="1"/>
  <c r="J262" i="29"/>
  <c r="J264" i="29" s="1"/>
  <c r="I262" i="29"/>
  <c r="I264" i="29" s="1"/>
  <c r="G262" i="29"/>
  <c r="G264" i="29" s="1"/>
  <c r="H262" i="29"/>
  <c r="H264" i="29" s="1"/>
  <c r="P270" i="29"/>
  <c r="P272" i="29" s="1"/>
  <c r="O270" i="29"/>
  <c r="O272" i="29" s="1"/>
  <c r="N270" i="29"/>
  <c r="N272" i="29" s="1"/>
  <c r="M270" i="29"/>
  <c r="M272" i="29" s="1"/>
  <c r="L270" i="29"/>
  <c r="L272" i="29" s="1"/>
  <c r="K270" i="29"/>
  <c r="K272" i="29" s="1"/>
  <c r="N211" i="29"/>
  <c r="N213" i="29" s="1"/>
  <c r="L211" i="29"/>
  <c r="L213" i="29" s="1"/>
  <c r="I207" i="29"/>
  <c r="I209" i="29" s="1"/>
  <c r="M211" i="29"/>
  <c r="M213" i="29" s="1"/>
  <c r="J215" i="29"/>
  <c r="J217" i="29" s="1"/>
  <c r="N215" i="29"/>
  <c r="N217" i="29" s="1"/>
  <c r="L215" i="29"/>
  <c r="L217" i="29" s="1"/>
  <c r="K215" i="29"/>
  <c r="K217" i="29" s="1"/>
  <c r="M215" i="29"/>
  <c r="M217" i="29" s="1"/>
  <c r="K211" i="29"/>
  <c r="K213" i="29" s="1"/>
  <c r="J211" i="29"/>
  <c r="J213" i="29" s="1"/>
  <c r="O207" i="29"/>
  <c r="O209" i="29" s="1"/>
  <c r="N207" i="29"/>
  <c r="N209" i="29" s="1"/>
  <c r="M207" i="29"/>
  <c r="M209" i="29" s="1"/>
  <c r="L207" i="29"/>
  <c r="L209" i="29" s="1"/>
  <c r="K207" i="29"/>
  <c r="K209" i="29" s="1"/>
  <c r="O211" i="29"/>
  <c r="O213" i="29" s="1"/>
  <c r="P215" i="29"/>
  <c r="P217" i="29" s="1"/>
  <c r="O215" i="29"/>
  <c r="O217" i="29" s="1"/>
  <c r="P207" i="29"/>
  <c r="P209" i="29" s="1"/>
  <c r="I211" i="29"/>
  <c r="I213" i="29" s="1"/>
  <c r="I215" i="29"/>
  <c r="I217" i="29" s="1"/>
  <c r="P211" i="29"/>
  <c r="P213" i="29" s="1"/>
  <c r="H205" i="14"/>
  <c r="I553" i="29" l="1"/>
  <c r="I442" i="29"/>
  <c r="E432" i="29"/>
  <c r="E434" i="29" s="1"/>
  <c r="H207" i="14"/>
  <c r="H205" i="29" s="1"/>
  <c r="H203" i="29"/>
  <c r="O667" i="29"/>
  <c r="O668" i="29" s="1"/>
  <c r="P659" i="29"/>
  <c r="P660" i="29" s="1"/>
  <c r="P143" i="29"/>
  <c r="I143" i="29"/>
  <c r="J143" i="29"/>
  <c r="K143" i="29"/>
  <c r="M143" i="29"/>
  <c r="N143" i="29"/>
  <c r="O143" i="29"/>
  <c r="L156" i="29" l="1"/>
  <c r="L158" i="29" s="1"/>
  <c r="L143" i="29"/>
  <c r="J626" i="29"/>
  <c r="J627" i="29" s="1"/>
  <c r="J686" i="29"/>
  <c r="J687" i="29" s="1"/>
  <c r="M156" i="29"/>
  <c r="M158" i="29" s="1"/>
  <c r="K156" i="29"/>
  <c r="K158" i="29" s="1"/>
  <c r="J156" i="29"/>
  <c r="J158" i="29" s="1"/>
  <c r="N156" i="29"/>
  <c r="N158" i="29" s="1"/>
  <c r="P156" i="29"/>
  <c r="P158" i="29" s="1"/>
  <c r="O156" i="29"/>
  <c r="O158" i="29" s="1"/>
  <c r="I156" i="29"/>
  <c r="I158" i="29" s="1"/>
  <c r="H156" i="29"/>
  <c r="H158" i="29" s="1"/>
  <c r="P667" i="29" l="1"/>
  <c r="P668" i="29" s="1"/>
  <c r="N667" i="29"/>
  <c r="N668" i="29" s="1"/>
  <c r="M667" i="29"/>
  <c r="M668" i="29" s="1"/>
  <c r="L667" i="29"/>
  <c r="L668" i="29" s="1"/>
  <c r="K667" i="29"/>
  <c r="K668" i="29" s="1"/>
  <c r="J667" i="29"/>
  <c r="J668" i="29" s="1"/>
  <c r="I667" i="29"/>
  <c r="I668" i="29" s="1"/>
  <c r="P663" i="29"/>
  <c r="P664" i="29" s="1"/>
  <c r="O663" i="29"/>
  <c r="O664" i="29" s="1"/>
  <c r="N663" i="29"/>
  <c r="N664" i="29" s="1"/>
  <c r="M663" i="29"/>
  <c r="M664" i="29" s="1"/>
  <c r="L663" i="29"/>
  <c r="L664" i="29" s="1"/>
  <c r="K663" i="29"/>
  <c r="K664" i="29" s="1"/>
  <c r="J663" i="29"/>
  <c r="J664" i="29" s="1"/>
  <c r="I663" i="29"/>
  <c r="I664" i="29" s="1"/>
  <c r="O659" i="29"/>
  <c r="O660" i="29" s="1"/>
  <c r="N659" i="29"/>
  <c r="N660" i="29" s="1"/>
  <c r="M659" i="29"/>
  <c r="M660" i="29" s="1"/>
  <c r="L659" i="29"/>
  <c r="L660" i="29" s="1"/>
  <c r="K659" i="29"/>
  <c r="K660" i="29" s="1"/>
  <c r="J659" i="29"/>
  <c r="J660" i="29" s="1"/>
  <c r="I659" i="29"/>
  <c r="I660" i="29" s="1"/>
  <c r="P655" i="29"/>
  <c r="P656" i="29" s="1"/>
  <c r="O655" i="29"/>
  <c r="O656" i="29" s="1"/>
  <c r="N655" i="29"/>
  <c r="N656" i="29" s="1"/>
  <c r="M655" i="29"/>
  <c r="M656" i="29" s="1"/>
  <c r="L655" i="29"/>
  <c r="L656" i="29" s="1"/>
  <c r="K655" i="29"/>
  <c r="K656" i="29" s="1"/>
  <c r="J655" i="29"/>
  <c r="J656" i="29" s="1"/>
  <c r="I655" i="29"/>
  <c r="I656" i="29" s="1"/>
  <c r="O651" i="29"/>
  <c r="O652" i="29" s="1"/>
  <c r="N651" i="29"/>
  <c r="N652" i="29" s="1"/>
  <c r="M651" i="29"/>
  <c r="M652" i="29" s="1"/>
  <c r="L651" i="29"/>
  <c r="L652" i="29" s="1"/>
  <c r="K651" i="29"/>
  <c r="K652" i="29" s="1"/>
  <c r="J651" i="29"/>
  <c r="J652" i="29" s="1"/>
  <c r="I651" i="29"/>
  <c r="I652" i="29" s="1"/>
  <c r="N87" i="29"/>
  <c r="I87" i="29"/>
  <c r="F76" i="29" l="1"/>
  <c r="F74" i="29"/>
  <c r="E75" i="14"/>
  <c r="E76" i="29" s="1"/>
  <c r="E74" i="29"/>
  <c r="E97" i="29" s="1"/>
  <c r="E99" i="29" s="1"/>
  <c r="L682" i="29"/>
  <c r="L683" i="29" s="1"/>
  <c r="L131" i="29"/>
  <c r="J682" i="29"/>
  <c r="J683" i="29" s="1"/>
  <c r="J131" i="29"/>
  <c r="I682" i="29"/>
  <c r="I683" i="29" s="1"/>
  <c r="I131" i="29"/>
  <c r="L686" i="29"/>
  <c r="L687" i="29" s="1"/>
  <c r="L87" i="29"/>
  <c r="G682" i="29"/>
  <c r="G683" i="29" s="1"/>
  <c r="M682" i="29"/>
  <c r="M683" i="29" s="1"/>
  <c r="M131" i="29"/>
  <c r="K686" i="29"/>
  <c r="K687" i="29" s="1"/>
  <c r="K87" i="29"/>
  <c r="P682" i="29"/>
  <c r="P683" i="29" s="1"/>
  <c r="P131" i="29"/>
  <c r="M686" i="29"/>
  <c r="M687" i="29" s="1"/>
  <c r="M87" i="29"/>
  <c r="O686" i="29"/>
  <c r="O687" i="29" s="1"/>
  <c r="O87" i="29"/>
  <c r="P686" i="29"/>
  <c r="P687" i="29" s="1"/>
  <c r="P87" i="29"/>
  <c r="F682" i="29"/>
  <c r="F683" i="29" s="1"/>
  <c r="E624" i="14"/>
  <c r="E625" i="14" s="1"/>
  <c r="I626" i="29"/>
  <c r="I627" i="29" s="1"/>
  <c r="I686" i="29"/>
  <c r="I687" i="29" s="1"/>
  <c r="N626" i="29"/>
  <c r="N627" i="29" s="1"/>
  <c r="N686" i="29"/>
  <c r="N687" i="29" s="1"/>
  <c r="P626" i="29"/>
  <c r="P627" i="29" s="1"/>
  <c r="F622" i="29"/>
  <c r="F623" i="29" s="1"/>
  <c r="G622" i="29"/>
  <c r="G623" i="29" s="1"/>
  <c r="I622" i="29"/>
  <c r="L626" i="29"/>
  <c r="L627" i="29" s="1"/>
  <c r="J622" i="29"/>
  <c r="J623" i="29" s="1"/>
  <c r="K626" i="29"/>
  <c r="K627" i="29" s="1"/>
  <c r="M626" i="29"/>
  <c r="M627" i="29" s="1"/>
  <c r="L160" i="29"/>
  <c r="L162" i="29" s="1"/>
  <c r="L152" i="29"/>
  <c r="L154" i="29" s="1"/>
  <c r="L622" i="29"/>
  <c r="L623" i="29" s="1"/>
  <c r="M622" i="29"/>
  <c r="M623" i="29" s="1"/>
  <c r="O626" i="29"/>
  <c r="O627" i="29" s="1"/>
  <c r="P622" i="29"/>
  <c r="P623" i="29" s="1"/>
  <c r="I97" i="29"/>
  <c r="I99" i="29" s="1"/>
  <c r="N97" i="29"/>
  <c r="N99" i="29" s="1"/>
  <c r="H160" i="29"/>
  <c r="H162" i="29" s="1"/>
  <c r="H152" i="29"/>
  <c r="H154" i="29" s="1"/>
  <c r="I160" i="29"/>
  <c r="I162" i="29" s="1"/>
  <c r="I152" i="29"/>
  <c r="I154" i="29" s="1"/>
  <c r="J160" i="29"/>
  <c r="J162" i="29" s="1"/>
  <c r="J152" i="29"/>
  <c r="J154" i="29" s="1"/>
  <c r="K152" i="29"/>
  <c r="K154" i="29" s="1"/>
  <c r="K160" i="29"/>
  <c r="K162" i="29" s="1"/>
  <c r="G152" i="29"/>
  <c r="G154" i="29" s="1"/>
  <c r="M152" i="29"/>
  <c r="M154" i="29" s="1"/>
  <c r="M160" i="29"/>
  <c r="M162" i="29" s="1"/>
  <c r="N152" i="29"/>
  <c r="N154" i="29" s="1"/>
  <c r="N160" i="29"/>
  <c r="N162" i="29" s="1"/>
  <c r="O152" i="29"/>
  <c r="O154" i="29" s="1"/>
  <c r="O160" i="29"/>
  <c r="O162" i="29" s="1"/>
  <c r="P152" i="29"/>
  <c r="P154" i="29" s="1"/>
  <c r="P160" i="29"/>
  <c r="P162" i="29" s="1"/>
  <c r="E156" i="29"/>
  <c r="E158" i="29" s="1"/>
  <c r="J105" i="29"/>
  <c r="J107" i="29" s="1"/>
  <c r="M97" i="29"/>
  <c r="M99" i="29" s="1"/>
  <c r="E160" i="29"/>
  <c r="E162" i="29" s="1"/>
  <c r="F595" i="29"/>
  <c r="F597" i="29" s="1"/>
  <c r="F266" i="29"/>
  <c r="F268" i="29" s="1"/>
  <c r="F543" i="29"/>
  <c r="F545" i="29" s="1"/>
  <c r="E266" i="29"/>
  <c r="E268" i="29" s="1"/>
  <c r="E316" i="29"/>
  <c r="E318" i="29" s="1"/>
  <c r="O105" i="29"/>
  <c r="O107" i="29" s="1"/>
  <c r="F316" i="29"/>
  <c r="F318" i="29" s="1"/>
  <c r="E101" i="29"/>
  <c r="E103" i="29" s="1"/>
  <c r="F270" i="29"/>
  <c r="F272" i="29" s="1"/>
  <c r="F380" i="29"/>
  <c r="F382" i="29" s="1"/>
  <c r="L97" i="29"/>
  <c r="L99" i="29" s="1"/>
  <c r="E262" i="29"/>
  <c r="E264" i="29" s="1"/>
  <c r="E543" i="29"/>
  <c r="E545" i="29" s="1"/>
  <c r="F262" i="29"/>
  <c r="F264" i="29" s="1"/>
  <c r="P105" i="29"/>
  <c r="P107" i="29" s="1"/>
  <c r="P101" i="29"/>
  <c r="E270" i="29"/>
  <c r="E272" i="29" s="1"/>
  <c r="J97" i="29"/>
  <c r="J99" i="29" s="1"/>
  <c r="K105" i="29"/>
  <c r="K107" i="29" s="1"/>
  <c r="K97" i="29"/>
  <c r="K99" i="29" s="1"/>
  <c r="H101" i="29"/>
  <c r="I101" i="29"/>
  <c r="J101" i="29"/>
  <c r="J638" i="29" s="1"/>
  <c r="J639" i="29" s="1"/>
  <c r="K101" i="29"/>
  <c r="L101" i="29"/>
  <c r="M101" i="29"/>
  <c r="I105" i="29"/>
  <c r="G97" i="29"/>
  <c r="G99" i="29" s="1"/>
  <c r="H97" i="29"/>
  <c r="H99" i="29" s="1"/>
  <c r="G101" i="29"/>
  <c r="G103" i="29" s="1"/>
  <c r="E152" i="29"/>
  <c r="E154" i="29" s="1"/>
  <c r="E595" i="29"/>
  <c r="E597" i="29" s="1"/>
  <c r="G105" i="29"/>
  <c r="G107" i="29" s="1"/>
  <c r="F152" i="29"/>
  <c r="F154" i="29" s="1"/>
  <c r="F376" i="29"/>
  <c r="F378" i="29" s="1"/>
  <c r="L105" i="29"/>
  <c r="L107" i="29" s="1"/>
  <c r="H105" i="29"/>
  <c r="H107" i="29" s="1"/>
  <c r="F432" i="29"/>
  <c r="F434" i="29" s="1"/>
  <c r="O97" i="29"/>
  <c r="O99" i="29" s="1"/>
  <c r="N101" i="29"/>
  <c r="M105" i="29"/>
  <c r="M107" i="29" s="1"/>
  <c r="P97" i="29"/>
  <c r="P99" i="29" s="1"/>
  <c r="O101" i="29"/>
  <c r="N105" i="29"/>
  <c r="N107" i="29" s="1"/>
  <c r="I702" i="29" l="1"/>
  <c r="I107" i="29"/>
  <c r="E682" i="29"/>
  <c r="E683" i="29" s="1"/>
  <c r="E105" i="29"/>
  <c r="E107" i="29" s="1"/>
  <c r="E622" i="29"/>
  <c r="E623" i="29" s="1"/>
  <c r="H103" i="29"/>
  <c r="O698" i="29"/>
  <c r="O699" i="29" s="1"/>
  <c r="O103" i="29"/>
  <c r="P698" i="29"/>
  <c r="P699" i="29" s="1"/>
  <c r="P103" i="29"/>
  <c r="N698" i="29"/>
  <c r="N699" i="29" s="1"/>
  <c r="N103" i="29"/>
  <c r="K698" i="29"/>
  <c r="K699" i="29" s="1"/>
  <c r="K103" i="29"/>
  <c r="L698" i="29"/>
  <c r="L699" i="29" s="1"/>
  <c r="L103" i="29"/>
  <c r="J698" i="29"/>
  <c r="J699" i="29" s="1"/>
  <c r="J103" i="29"/>
  <c r="M698" i="29"/>
  <c r="M699" i="29" s="1"/>
  <c r="M103" i="29"/>
  <c r="I698" i="29"/>
  <c r="I699" i="29" s="1"/>
  <c r="I103" i="29"/>
  <c r="N694" i="29"/>
  <c r="N695" i="29" s="1"/>
  <c r="J694" i="29"/>
  <c r="J695" i="29" s="1"/>
  <c r="O702" i="29"/>
  <c r="I694" i="29"/>
  <c r="I695" i="29" s="1"/>
  <c r="M702" i="29"/>
  <c r="M694" i="29"/>
  <c r="M695" i="29" s="1"/>
  <c r="J702" i="29"/>
  <c r="L694" i="29"/>
  <c r="L695" i="29" s="1"/>
  <c r="O694" i="29"/>
  <c r="O695" i="29" s="1"/>
  <c r="N702" i="29"/>
  <c r="K694" i="29"/>
  <c r="K695" i="29" s="1"/>
  <c r="P702" i="29"/>
  <c r="P694" i="29"/>
  <c r="P695" i="29" s="1"/>
  <c r="L702" i="29"/>
  <c r="K702" i="29"/>
  <c r="P638" i="29"/>
  <c r="P639" i="29" s="1"/>
  <c r="I638" i="29"/>
  <c r="I639" i="29" s="1"/>
  <c r="N638" i="29"/>
  <c r="N639" i="29" s="1"/>
  <c r="O638" i="29"/>
  <c r="O639" i="29" s="1"/>
  <c r="M638" i="29"/>
  <c r="M639" i="29" s="1"/>
  <c r="L638" i="29"/>
  <c r="L639" i="29" s="1"/>
  <c r="K638" i="29"/>
  <c r="K639" i="29" s="1"/>
  <c r="J634" i="29"/>
  <c r="J635" i="29" s="1"/>
  <c r="K634" i="29"/>
  <c r="K635" i="29" s="1"/>
  <c r="I634" i="29"/>
  <c r="I635" i="29" s="1"/>
  <c r="J642" i="29"/>
  <c r="J643" i="29" s="1"/>
  <c r="M634" i="29"/>
  <c r="M635" i="29" s="1"/>
  <c r="P642" i="29"/>
  <c r="P643" i="29" s="1"/>
  <c r="L634" i="29"/>
  <c r="L635" i="29" s="1"/>
  <c r="O642" i="29"/>
  <c r="O643" i="29" s="1"/>
  <c r="I642" i="29"/>
  <c r="I643" i="29" s="1"/>
  <c r="K642" i="29"/>
  <c r="K643" i="29" s="1"/>
  <c r="O634" i="29"/>
  <c r="O635" i="29" s="1"/>
  <c r="L642" i="29"/>
  <c r="L643" i="29" s="1"/>
  <c r="N642" i="29"/>
  <c r="N643" i="29" s="1"/>
  <c r="M642" i="29"/>
  <c r="M643" i="29" s="1"/>
  <c r="P634" i="29"/>
  <c r="P635" i="29" s="1"/>
  <c r="N634" i="29"/>
  <c r="N635" i="29" s="1"/>
  <c r="P703" i="29" l="1"/>
  <c r="L703" i="29"/>
  <c r="M703" i="29"/>
  <c r="J703" i="29"/>
  <c r="N703" i="29"/>
  <c r="K703" i="29"/>
  <c r="O703" i="29"/>
  <c r="I703" i="29"/>
  <c r="M44" i="24"/>
  <c r="M43" i="24"/>
  <c r="M42" i="24"/>
  <c r="E375" i="14"/>
  <c r="E374" i="29" s="1"/>
  <c r="F375" i="14"/>
  <c r="F374" i="29" s="1"/>
  <c r="M44" i="9" l="1"/>
  <c r="M42" i="9"/>
  <c r="M43" i="9"/>
  <c r="K44" i="9"/>
  <c r="K42" i="9"/>
  <c r="K43" i="9"/>
  <c r="J42" i="9"/>
  <c r="J43" i="9"/>
  <c r="J44" i="9"/>
  <c r="J43" i="26"/>
  <c r="J44" i="26"/>
  <c r="J42" i="26"/>
  <c r="N45" i="9"/>
  <c r="M45" i="24" l="1"/>
  <c r="H44" i="9" l="1"/>
  <c r="E197" i="14"/>
  <c r="G197" i="14"/>
  <c r="G199" i="14" l="1"/>
  <c r="G197" i="29" s="1"/>
  <c r="G195" i="29"/>
  <c r="E199" i="14"/>
  <c r="E197" i="29" s="1"/>
  <c r="E195" i="29"/>
  <c r="F199" i="14"/>
  <c r="F197" i="29" s="1"/>
  <c r="F195" i="29"/>
  <c r="H45" i="26"/>
  <c r="G44" i="24"/>
  <c r="G43" i="24"/>
  <c r="G42" i="24"/>
  <c r="E42" i="24"/>
  <c r="G45" i="26"/>
  <c r="G626" i="29" l="1"/>
  <c r="G627" i="29" s="1"/>
  <c r="G215" i="29"/>
  <c r="G211" i="29"/>
  <c r="G207" i="29"/>
  <c r="E207" i="29"/>
  <c r="E215" i="29"/>
  <c r="E626" i="29"/>
  <c r="E627" i="29" s="1"/>
  <c r="E211" i="29"/>
  <c r="F211" i="29"/>
  <c r="F215" i="29"/>
  <c r="F207" i="29"/>
  <c r="G45" i="9"/>
  <c r="F45" i="24"/>
  <c r="H152" i="14"/>
  <c r="H154" i="14" s="1"/>
  <c r="F45" i="9"/>
  <c r="E42" i="9"/>
  <c r="G213" i="29" l="1"/>
  <c r="G217" i="29"/>
  <c r="G209" i="29"/>
  <c r="G634" i="29"/>
  <c r="G635" i="29" s="1"/>
  <c r="E213" i="29"/>
  <c r="E217" i="29"/>
  <c r="E209" i="29"/>
  <c r="E634" i="29"/>
  <c r="E635" i="29" s="1"/>
  <c r="F209" i="29"/>
  <c r="F217" i="29"/>
  <c r="F213" i="29"/>
  <c r="F45" i="25"/>
  <c r="E483" i="14"/>
  <c r="E44" i="9"/>
  <c r="E485" i="14" l="1"/>
  <c r="E483" i="29" s="1"/>
  <c r="E481" i="29"/>
  <c r="L42" i="26"/>
  <c r="E44" i="24"/>
  <c r="G96" i="14"/>
  <c r="G98" i="14" s="1"/>
  <c r="E44" i="25" l="1"/>
  <c r="O9" i="26" l="1"/>
  <c r="AN56" i="27" l="1"/>
  <c r="O40" i="26"/>
  <c r="O39" i="26"/>
  <c r="O38" i="26"/>
  <c r="O35" i="26"/>
  <c r="O33" i="26"/>
  <c r="O32" i="26"/>
  <c r="O31" i="26"/>
  <c r="O29" i="26"/>
  <c r="O27" i="26"/>
  <c r="O26" i="26"/>
  <c r="O25" i="26"/>
  <c r="O23" i="26"/>
  <c r="O21" i="26"/>
  <c r="O19" i="26"/>
  <c r="O18" i="26"/>
  <c r="O14" i="26"/>
  <c r="O13" i="26"/>
  <c r="O11" i="26"/>
  <c r="O10" i="26"/>
  <c r="O30" i="26" l="1"/>
  <c r="O37" i="26"/>
  <c r="O34" i="26"/>
  <c r="O20" i="26"/>
  <c r="O22" i="26"/>
  <c r="O28" i="26"/>
  <c r="O24" i="26"/>
  <c r="O36" i="26"/>
  <c r="O35" i="24"/>
  <c r="O38" i="24"/>
  <c r="O22" i="24" l="1"/>
  <c r="O39" i="24" l="1"/>
  <c r="O26" i="24"/>
  <c r="O27" i="24" l="1"/>
  <c r="O25" i="24"/>
  <c r="O34" i="24"/>
  <c r="O11" i="24"/>
  <c r="O36" i="24"/>
  <c r="O23" i="24"/>
  <c r="O28" i="24"/>
  <c r="O19" i="24" l="1"/>
  <c r="O18" i="24"/>
  <c r="O37" i="24"/>
  <c r="O32" i="24"/>
  <c r="O30" i="24"/>
  <c r="O33" i="24" l="1"/>
  <c r="O9" i="24"/>
  <c r="O24" i="24"/>
  <c r="O29" i="24"/>
  <c r="O13" i="24"/>
  <c r="O31" i="24"/>
  <c r="O20" i="24"/>
  <c r="O14" i="24"/>
  <c r="O40" i="24"/>
  <c r="O35" i="27" l="1"/>
  <c r="O33" i="27"/>
  <c r="O39" i="27" l="1"/>
  <c r="O38" i="27"/>
  <c r="O37" i="27"/>
  <c r="O36" i="27"/>
  <c r="O34" i="27"/>
  <c r="O32" i="27"/>
  <c r="O30" i="27"/>
  <c r="O29" i="27"/>
  <c r="O28" i="27"/>
  <c r="O27" i="27"/>
  <c r="O26" i="27"/>
  <c r="O27" i="28"/>
  <c r="O22" i="28"/>
  <c r="O41" i="26"/>
  <c r="O12" i="26" l="1"/>
  <c r="O38" i="28"/>
  <c r="O26" i="28"/>
  <c r="O13" i="27"/>
  <c r="O40" i="28"/>
  <c r="O32" i="28"/>
  <c r="O25" i="27"/>
  <c r="O24" i="27"/>
  <c r="O34" i="28"/>
  <c r="O22" i="27"/>
  <c r="O37" i="28"/>
  <c r="O23" i="28"/>
  <c r="O23" i="27"/>
  <c r="O10" i="27"/>
  <c r="O28" i="28"/>
  <c r="O41" i="24"/>
  <c r="O41" i="27"/>
  <c r="O36" i="28"/>
  <c r="O41" i="25"/>
  <c r="O15" i="26"/>
  <c r="O26" i="25"/>
  <c r="O38" i="25"/>
  <c r="O34" i="25"/>
  <c r="O22" i="25"/>
  <c r="O25" i="25"/>
  <c r="O35" i="25"/>
  <c r="O37" i="25"/>
  <c r="O27" i="25"/>
  <c r="O31" i="25"/>
  <c r="O32" i="25"/>
  <c r="O23" i="25"/>
  <c r="O28" i="25"/>
  <c r="O36" i="25"/>
  <c r="O20" i="27"/>
  <c r="O12" i="24"/>
  <c r="O14" i="28"/>
  <c r="O9" i="9"/>
  <c r="O29" i="28"/>
  <c r="O30" i="28"/>
  <c r="O14" i="27"/>
  <c r="O31" i="27"/>
  <c r="O40" i="27"/>
  <c r="O13" i="28"/>
  <c r="O19" i="28"/>
  <c r="O31" i="28"/>
  <c r="O33" i="28"/>
  <c r="O35" i="28"/>
  <c r="O25" i="28"/>
  <c r="O10" i="28"/>
  <c r="O39" i="28"/>
  <c r="O20" i="28" l="1"/>
  <c r="O9" i="27"/>
  <c r="O11" i="27"/>
  <c r="O24" i="28"/>
  <c r="O30" i="25"/>
  <c r="O10" i="25"/>
  <c r="O24" i="25"/>
  <c r="O40" i="25"/>
  <c r="O29" i="25"/>
  <c r="O19" i="25"/>
  <c r="O18" i="25"/>
  <c r="O14" i="25"/>
  <c r="O20" i="25"/>
  <c r="O39" i="25"/>
  <c r="O13" i="25"/>
  <c r="O33" i="25"/>
  <c r="O12" i="27"/>
  <c r="O41" i="28"/>
  <c r="O15" i="28" l="1"/>
  <c r="O15" i="27"/>
  <c r="O12" i="28"/>
  <c r="O15" i="25"/>
  <c r="O12" i="25"/>
  <c r="G593" i="14" l="1"/>
  <c r="G588" i="14"/>
  <c r="G586" i="29" s="1"/>
  <c r="E593" i="14"/>
  <c r="F593" i="14"/>
  <c r="E588" i="14"/>
  <c r="E586" i="29" s="1"/>
  <c r="F483" i="14"/>
  <c r="G483" i="14"/>
  <c r="G429" i="14"/>
  <c r="E150" i="14"/>
  <c r="E150" i="29" s="1"/>
  <c r="G148" i="14"/>
  <c r="G485" i="14" l="1"/>
  <c r="G483" i="29" s="1"/>
  <c r="G481" i="29"/>
  <c r="F595" i="14"/>
  <c r="F593" i="29" s="1"/>
  <c r="F591" i="29"/>
  <c r="F485" i="14"/>
  <c r="F483" i="29" s="1"/>
  <c r="F481" i="29"/>
  <c r="E595" i="14"/>
  <c r="E593" i="29" s="1"/>
  <c r="E591" i="29"/>
  <c r="G595" i="14"/>
  <c r="G593" i="29" s="1"/>
  <c r="G591" i="29"/>
  <c r="F431" i="14"/>
  <c r="F429" i="29" s="1"/>
  <c r="F427" i="29"/>
  <c r="G431" i="14"/>
  <c r="G429" i="29" s="1"/>
  <c r="G427" i="29"/>
  <c r="E431" i="14"/>
  <c r="E429" i="29" s="1"/>
  <c r="E427" i="29"/>
  <c r="G150" i="14"/>
  <c r="G150" i="29" s="1"/>
  <c r="G148" i="29"/>
  <c r="F150" i="14"/>
  <c r="F150" i="29" s="1"/>
  <c r="F148" i="29"/>
  <c r="N42" i="26"/>
  <c r="N44" i="26"/>
  <c r="N43" i="26"/>
  <c r="N43" i="24"/>
  <c r="N44" i="24"/>
  <c r="N42" i="24"/>
  <c r="L43" i="26"/>
  <c r="L44" i="26"/>
  <c r="K43" i="26"/>
  <c r="K42" i="26"/>
  <c r="K44" i="26"/>
  <c r="I44" i="24"/>
  <c r="I43" i="24"/>
  <c r="I42" i="24"/>
  <c r="H44" i="24"/>
  <c r="H43" i="24"/>
  <c r="H42" i="24"/>
  <c r="F44" i="26"/>
  <c r="F43" i="26"/>
  <c r="F42" i="26"/>
  <c r="F45" i="26"/>
  <c r="G601" i="14"/>
  <c r="G603" i="14" s="1"/>
  <c r="H156" i="14"/>
  <c r="H158" i="14" s="1"/>
  <c r="H160" i="14"/>
  <c r="H162" i="14" s="1"/>
  <c r="F601" i="14"/>
  <c r="F603" i="14" s="1"/>
  <c r="E601" i="14"/>
  <c r="E603" i="14" s="1"/>
  <c r="H593" i="14"/>
  <c r="H485" i="14" l="1"/>
  <c r="H483" i="29" s="1"/>
  <c r="H481" i="29"/>
  <c r="G599" i="29"/>
  <c r="G601" i="29" s="1"/>
  <c r="G603" i="29"/>
  <c r="G605" i="29" s="1"/>
  <c r="H595" i="14"/>
  <c r="H593" i="29" s="1"/>
  <c r="H591" i="29"/>
  <c r="E599" i="29"/>
  <c r="E601" i="29" s="1"/>
  <c r="E603" i="29"/>
  <c r="E605" i="29" s="1"/>
  <c r="E440" i="29"/>
  <c r="E442" i="29" s="1"/>
  <c r="E436" i="29"/>
  <c r="E438" i="29" s="1"/>
  <c r="F599" i="29"/>
  <c r="F601" i="29" s="1"/>
  <c r="F603" i="29"/>
  <c r="F605" i="29" s="1"/>
  <c r="F440" i="29"/>
  <c r="F442" i="29" s="1"/>
  <c r="F436" i="29"/>
  <c r="F438" i="29" s="1"/>
  <c r="G440" i="29"/>
  <c r="G442" i="29" s="1"/>
  <c r="G436" i="29"/>
  <c r="G438" i="29" s="1"/>
  <c r="F156" i="29"/>
  <c r="F158" i="29" s="1"/>
  <c r="F160" i="29"/>
  <c r="F162" i="29" s="1"/>
  <c r="G156" i="29"/>
  <c r="G160" i="29"/>
  <c r="N43" i="27"/>
  <c r="N44" i="27"/>
  <c r="N42" i="27"/>
  <c r="M45" i="9"/>
  <c r="L45" i="26"/>
  <c r="F45" i="27"/>
  <c r="E45" i="26"/>
  <c r="N45" i="26"/>
  <c r="F45" i="28"/>
  <c r="H429" i="14"/>
  <c r="H599" i="29" l="1"/>
  <c r="H601" i="29" s="1"/>
  <c r="H603" i="29"/>
  <c r="H605" i="29" s="1"/>
  <c r="H431" i="14"/>
  <c r="H429" i="29" s="1"/>
  <c r="H427" i="29"/>
  <c r="H423" i="14"/>
  <c r="H421" i="29" s="1"/>
  <c r="H419" i="29"/>
  <c r="G158" i="29"/>
  <c r="G162" i="29"/>
  <c r="K45" i="26"/>
  <c r="K45" i="24"/>
  <c r="J43" i="24"/>
  <c r="H440" i="29" l="1"/>
  <c r="H442" i="29" s="1"/>
  <c r="H432" i="29"/>
  <c r="H436" i="29"/>
  <c r="H438" i="29" s="1"/>
  <c r="N42" i="9"/>
  <c r="J45" i="9"/>
  <c r="J44" i="24"/>
  <c r="J42" i="24"/>
  <c r="H588" i="14"/>
  <c r="H586" i="29" s="1"/>
  <c r="F597" i="14"/>
  <c r="F599" i="14" s="1"/>
  <c r="N43" i="9"/>
  <c r="G597" i="14"/>
  <c r="G599" i="14" s="1"/>
  <c r="N44" i="9"/>
  <c r="E381" i="14"/>
  <c r="E383" i="14" s="1"/>
  <c r="E597" i="14"/>
  <c r="E599" i="14" s="1"/>
  <c r="E605" i="14"/>
  <c r="E607" i="14" s="1"/>
  <c r="G381" i="14"/>
  <c r="G383" i="14" s="1"/>
  <c r="F381" i="14"/>
  <c r="F383" i="14" s="1"/>
  <c r="H438" i="14"/>
  <c r="H440" i="14" s="1"/>
  <c r="G605" i="14"/>
  <c r="G607" i="14" s="1"/>
  <c r="F605" i="14"/>
  <c r="F607" i="14" s="1"/>
  <c r="H434" i="29" l="1"/>
  <c r="N43" i="25"/>
  <c r="N42" i="25"/>
  <c r="N44" i="25"/>
  <c r="N45" i="24"/>
  <c r="H601" i="14"/>
  <c r="J42" i="27"/>
  <c r="J43" i="27"/>
  <c r="J44" i="27"/>
  <c r="H605" i="14"/>
  <c r="H607" i="14" s="1"/>
  <c r="N42" i="28"/>
  <c r="N43" i="28"/>
  <c r="N44" i="28"/>
  <c r="H597" i="14"/>
  <c r="H599" i="14" s="1"/>
  <c r="K45" i="27"/>
  <c r="H540" i="14"/>
  <c r="G540" i="14"/>
  <c r="F540" i="14"/>
  <c r="E540" i="14"/>
  <c r="E544" i="14"/>
  <c r="E546" i="14" s="1"/>
  <c r="K42" i="24"/>
  <c r="K43" i="24"/>
  <c r="K44" i="24"/>
  <c r="F477" i="14" l="1"/>
  <c r="F475" i="29" s="1"/>
  <c r="F473" i="29"/>
  <c r="E477" i="14"/>
  <c r="E475" i="29" s="1"/>
  <c r="E473" i="29"/>
  <c r="G477" i="14"/>
  <c r="G475" i="29" s="1"/>
  <c r="G473" i="29"/>
  <c r="H542" i="14"/>
  <c r="H539" i="29" s="1"/>
  <c r="H537" i="29"/>
  <c r="G542" i="14"/>
  <c r="G539" i="29" s="1"/>
  <c r="G537" i="29"/>
  <c r="F542" i="14"/>
  <c r="F539" i="29" s="1"/>
  <c r="F537" i="29"/>
  <c r="E542" i="14"/>
  <c r="E539" i="29" s="1"/>
  <c r="E537" i="29"/>
  <c r="N45" i="27"/>
  <c r="H603" i="14"/>
  <c r="N45" i="28"/>
  <c r="M42" i="25"/>
  <c r="N45" i="25"/>
  <c r="F656" i="14"/>
  <c r="F657" i="14" s="1"/>
  <c r="M43" i="26"/>
  <c r="G492" i="14"/>
  <c r="G494" i="14" s="1"/>
  <c r="L44" i="24"/>
  <c r="E656" i="14"/>
  <c r="E657" i="14" s="1"/>
  <c r="M42" i="26"/>
  <c r="G656" i="14"/>
  <c r="G657" i="14" s="1"/>
  <c r="M44" i="26"/>
  <c r="F492" i="14"/>
  <c r="F494" i="14" s="1"/>
  <c r="L43" i="24"/>
  <c r="L43" i="9"/>
  <c r="L45" i="9"/>
  <c r="M45" i="26"/>
  <c r="E492" i="14"/>
  <c r="E494" i="14" s="1"/>
  <c r="L42" i="24"/>
  <c r="L44" i="9"/>
  <c r="L42" i="9"/>
  <c r="G438" i="14"/>
  <c r="G440" i="14" s="1"/>
  <c r="G652" i="14"/>
  <c r="G653" i="14" s="1"/>
  <c r="E438" i="14"/>
  <c r="E440" i="14" s="1"/>
  <c r="E652" i="14"/>
  <c r="E653" i="14" s="1"/>
  <c r="F438" i="14"/>
  <c r="F440" i="14" s="1"/>
  <c r="F652" i="14"/>
  <c r="F653" i="14" s="1"/>
  <c r="F544" i="14"/>
  <c r="F546" i="14" s="1"/>
  <c r="G544" i="14"/>
  <c r="G546" i="14" s="1"/>
  <c r="H473" i="29"/>
  <c r="H552" i="14"/>
  <c r="H554" i="14" s="1"/>
  <c r="H544" i="14"/>
  <c r="H546" i="14" s="1"/>
  <c r="G548" i="14"/>
  <c r="G550" i="14" s="1"/>
  <c r="H548" i="14"/>
  <c r="H550" i="14" s="1"/>
  <c r="F488" i="14"/>
  <c r="F490" i="14" s="1"/>
  <c r="F548" i="14"/>
  <c r="F550" i="14" s="1"/>
  <c r="G488" i="14"/>
  <c r="G490" i="14" s="1"/>
  <c r="E488" i="14"/>
  <c r="E490" i="14" s="1"/>
  <c r="E496" i="14"/>
  <c r="E498" i="14" s="1"/>
  <c r="G434" i="14"/>
  <c r="G436" i="14" s="1"/>
  <c r="E548" i="14"/>
  <c r="E550" i="14" s="1"/>
  <c r="F496" i="14"/>
  <c r="F498" i="14" s="1"/>
  <c r="G496" i="14"/>
  <c r="G498" i="14" s="1"/>
  <c r="E552" i="14"/>
  <c r="E554" i="14" s="1"/>
  <c r="F552" i="14"/>
  <c r="F554" i="14" s="1"/>
  <c r="G552" i="14"/>
  <c r="G554" i="14" s="1"/>
  <c r="G486" i="29" l="1"/>
  <c r="G490" i="29"/>
  <c r="G492" i="29" s="1"/>
  <c r="G494" i="29"/>
  <c r="G496" i="29" s="1"/>
  <c r="G651" i="29"/>
  <c r="G652" i="29" s="1"/>
  <c r="G686" i="29"/>
  <c r="G687" i="29" s="1"/>
  <c r="E490" i="29"/>
  <c r="E492" i="29" s="1"/>
  <c r="E494" i="29"/>
  <c r="E496" i="29" s="1"/>
  <c r="E486" i="29"/>
  <c r="E651" i="29"/>
  <c r="E652" i="29" s="1"/>
  <c r="E686" i="29"/>
  <c r="E687" i="29" s="1"/>
  <c r="F486" i="29"/>
  <c r="F490" i="29"/>
  <c r="F492" i="29" s="1"/>
  <c r="F651" i="29"/>
  <c r="F652" i="29" s="1"/>
  <c r="F494" i="29"/>
  <c r="F496" i="29" s="1"/>
  <c r="H490" i="29"/>
  <c r="H492" i="29" s="1"/>
  <c r="H494" i="29"/>
  <c r="H496" i="29" s="1"/>
  <c r="H486" i="29"/>
  <c r="H651" i="29"/>
  <c r="H652" i="29" s="1"/>
  <c r="H547" i="29"/>
  <c r="H551" i="29"/>
  <c r="H655" i="29"/>
  <c r="H656" i="29" s="1"/>
  <c r="G551" i="29"/>
  <c r="G547" i="29"/>
  <c r="G655" i="29"/>
  <c r="G656" i="29" s="1"/>
  <c r="F551" i="29"/>
  <c r="F655" i="29"/>
  <c r="F656" i="29" s="1"/>
  <c r="F547" i="29"/>
  <c r="E547" i="29"/>
  <c r="E551" i="29"/>
  <c r="E655" i="29"/>
  <c r="E656" i="29" s="1"/>
  <c r="H477" i="14"/>
  <c r="H475" i="29" s="1"/>
  <c r="K44" i="25"/>
  <c r="K42" i="27"/>
  <c r="K43" i="27"/>
  <c r="K44" i="27"/>
  <c r="M43" i="27"/>
  <c r="M44" i="27"/>
  <c r="M42" i="27"/>
  <c r="L42" i="28"/>
  <c r="L44" i="25"/>
  <c r="L43" i="25"/>
  <c r="L43" i="28"/>
  <c r="L42" i="27"/>
  <c r="L43" i="27"/>
  <c r="M44" i="28"/>
  <c r="L44" i="27"/>
  <c r="M44" i="25"/>
  <c r="M43" i="25"/>
  <c r="L42" i="25"/>
  <c r="M43" i="28"/>
  <c r="M42" i="28"/>
  <c r="L44" i="28"/>
  <c r="M45" i="28"/>
  <c r="M45" i="25"/>
  <c r="H488" i="14"/>
  <c r="H490" i="14" s="1"/>
  <c r="L45" i="24"/>
  <c r="M45" i="27"/>
  <c r="H496" i="14"/>
  <c r="H498" i="14" s="1"/>
  <c r="F664" i="14"/>
  <c r="F665" i="14" s="1"/>
  <c r="E664" i="14"/>
  <c r="E665" i="14" s="1"/>
  <c r="G664" i="14"/>
  <c r="G665" i="14" s="1"/>
  <c r="H492" i="14"/>
  <c r="H494" i="14" s="1"/>
  <c r="F434" i="14"/>
  <c r="F436" i="14" s="1"/>
  <c r="H375" i="14"/>
  <c r="H374" i="29" s="1"/>
  <c r="E488" i="29" l="1"/>
  <c r="E659" i="29"/>
  <c r="E660" i="29" s="1"/>
  <c r="E694" i="29"/>
  <c r="E695" i="29" s="1"/>
  <c r="F488" i="29"/>
  <c r="F659" i="29"/>
  <c r="F660" i="29" s="1"/>
  <c r="H488" i="29"/>
  <c r="H659" i="29"/>
  <c r="H660" i="29" s="1"/>
  <c r="G488" i="29"/>
  <c r="G659" i="29"/>
  <c r="G660" i="29" s="1"/>
  <c r="G694" i="29"/>
  <c r="G695" i="29" s="1"/>
  <c r="H553" i="29"/>
  <c r="H667" i="29"/>
  <c r="H668" i="29" s="1"/>
  <c r="H549" i="29"/>
  <c r="H663" i="29"/>
  <c r="H664" i="29" s="1"/>
  <c r="G549" i="29"/>
  <c r="G663" i="29"/>
  <c r="G664" i="29" s="1"/>
  <c r="G553" i="29"/>
  <c r="G667" i="29"/>
  <c r="G668" i="29" s="1"/>
  <c r="F549" i="29"/>
  <c r="F663" i="29"/>
  <c r="F664" i="29" s="1"/>
  <c r="F553" i="29"/>
  <c r="F667" i="29"/>
  <c r="F668" i="29" s="1"/>
  <c r="E553" i="29"/>
  <c r="E667" i="29"/>
  <c r="E668" i="29" s="1"/>
  <c r="E549" i="29"/>
  <c r="E663" i="29"/>
  <c r="E664" i="29" s="1"/>
  <c r="K43" i="25"/>
  <c r="L45" i="28"/>
  <c r="K45" i="9"/>
  <c r="J45" i="26"/>
  <c r="L45" i="27"/>
  <c r="L45" i="25"/>
  <c r="H656" i="14"/>
  <c r="H657" i="14" s="1"/>
  <c r="G377" i="14"/>
  <c r="G379" i="14" s="1"/>
  <c r="G648" i="14"/>
  <c r="G649" i="14" s="1"/>
  <c r="K42" i="25"/>
  <c r="E442" i="14"/>
  <c r="E444" i="14" s="1"/>
  <c r="H648" i="14"/>
  <c r="H649" i="14" s="1"/>
  <c r="K42" i="28" l="1"/>
  <c r="G660" i="14"/>
  <c r="G661" i="14" s="1"/>
  <c r="J44" i="25"/>
  <c r="H434" i="14"/>
  <c r="H436" i="14" s="1"/>
  <c r="H442" i="14"/>
  <c r="H444" i="14" s="1"/>
  <c r="E315" i="14"/>
  <c r="G315" i="14"/>
  <c r="H315" i="14"/>
  <c r="G43" i="26"/>
  <c r="E317" i="14" l="1"/>
  <c r="E313" i="29" s="1"/>
  <c r="E311" i="29"/>
  <c r="F317" i="14"/>
  <c r="F313" i="29" s="1"/>
  <c r="F311" i="29"/>
  <c r="G317" i="14"/>
  <c r="G313" i="29" s="1"/>
  <c r="G311" i="29"/>
  <c r="G630" i="29" s="1"/>
  <c r="H317" i="14"/>
  <c r="H313" i="29" s="1"/>
  <c r="H311" i="29"/>
  <c r="H45" i="9"/>
  <c r="F44" i="9"/>
  <c r="G327" i="14"/>
  <c r="G329" i="14" s="1"/>
  <c r="F327" i="14"/>
  <c r="F329" i="14" s="1"/>
  <c r="E327" i="14"/>
  <c r="E329" i="14" s="1"/>
  <c r="I45" i="26"/>
  <c r="O45" i="26" s="1"/>
  <c r="F323" i="14"/>
  <c r="F325" i="14" s="1"/>
  <c r="I43" i="26"/>
  <c r="K45" i="25"/>
  <c r="G323" i="14"/>
  <c r="G325" i="14" s="1"/>
  <c r="I44" i="26"/>
  <c r="E323" i="14"/>
  <c r="E325" i="14" s="1"/>
  <c r="I42" i="26"/>
  <c r="K45" i="28"/>
  <c r="G319" i="14"/>
  <c r="G321" i="14" s="1"/>
  <c r="I44" i="9"/>
  <c r="F319" i="14"/>
  <c r="F321" i="14" s="1"/>
  <c r="I43" i="9"/>
  <c r="E319" i="14"/>
  <c r="E321" i="14" s="1"/>
  <c r="I42" i="9"/>
  <c r="F320" i="29" l="1"/>
  <c r="F322" i="29" s="1"/>
  <c r="F324" i="29"/>
  <c r="F326" i="29" s="1"/>
  <c r="F630" i="29"/>
  <c r="F631" i="29" s="1"/>
  <c r="F690" i="29"/>
  <c r="F691" i="29" s="1"/>
  <c r="G320" i="29"/>
  <c r="G324" i="29"/>
  <c r="G631" i="29"/>
  <c r="G690" i="29"/>
  <c r="G691" i="29" s="1"/>
  <c r="H324" i="29"/>
  <c r="H326" i="29" s="1"/>
  <c r="H320" i="29"/>
  <c r="H322" i="29" s="1"/>
  <c r="H630" i="29"/>
  <c r="H631" i="29" s="1"/>
  <c r="H690" i="29"/>
  <c r="H691" i="29" s="1"/>
  <c r="E630" i="29"/>
  <c r="E631" i="29" s="1"/>
  <c r="E324" i="29"/>
  <c r="E320" i="29"/>
  <c r="E690" i="29"/>
  <c r="E691" i="29" s="1"/>
  <c r="I44" i="25"/>
  <c r="I43" i="25"/>
  <c r="I42" i="25"/>
  <c r="I43" i="27"/>
  <c r="I42" i="27"/>
  <c r="I44" i="27"/>
  <c r="I45" i="9"/>
  <c r="G442" i="14"/>
  <c r="G444" i="14" s="1"/>
  <c r="I42" i="28"/>
  <c r="G265" i="14"/>
  <c r="G267" i="14" s="1"/>
  <c r="G44" i="26"/>
  <c r="G42" i="26"/>
  <c r="F213" i="14"/>
  <c r="F215" i="14" s="1"/>
  <c r="F187" i="14"/>
  <c r="F185" i="29" s="1"/>
  <c r="G326" i="29" l="1"/>
  <c r="G642" i="29"/>
  <c r="G643" i="29" s="1"/>
  <c r="G702" i="29"/>
  <c r="G703" i="29" s="1"/>
  <c r="G322" i="29"/>
  <c r="G638" i="29"/>
  <c r="G639" i="29" s="1"/>
  <c r="G698" i="29"/>
  <c r="G699" i="29" s="1"/>
  <c r="E322" i="29"/>
  <c r="E638" i="29"/>
  <c r="E639" i="29" s="1"/>
  <c r="E698" i="29"/>
  <c r="E699" i="29" s="1"/>
  <c r="E326" i="29"/>
  <c r="E642" i="29"/>
  <c r="E643" i="29" s="1"/>
  <c r="E702" i="29"/>
  <c r="E703" i="29" s="1"/>
  <c r="K44" i="28"/>
  <c r="H44" i="25"/>
  <c r="H42" i="9"/>
  <c r="G43" i="27"/>
  <c r="G43" i="9"/>
  <c r="G44" i="9"/>
  <c r="G42" i="9"/>
  <c r="F44" i="24"/>
  <c r="O44" i="24" s="1"/>
  <c r="F42" i="9"/>
  <c r="F43" i="9"/>
  <c r="G269" i="14"/>
  <c r="G271" i="14" s="1"/>
  <c r="H44" i="26"/>
  <c r="E269" i="14"/>
  <c r="E271" i="14" s="1"/>
  <c r="H42" i="26"/>
  <c r="E156" i="14"/>
  <c r="E158" i="14" s="1"/>
  <c r="F42" i="24"/>
  <c r="O42" i="24" s="1"/>
  <c r="F156" i="14"/>
  <c r="F158" i="14" s="1"/>
  <c r="F43" i="24"/>
  <c r="F269" i="14"/>
  <c r="F271" i="14" s="1"/>
  <c r="H43" i="26"/>
  <c r="F265" i="14"/>
  <c r="F267" i="14" s="1"/>
  <c r="H43" i="9"/>
  <c r="G682" i="14"/>
  <c r="G683" i="14" s="1"/>
  <c r="G686" i="14"/>
  <c r="G687" i="14" s="1"/>
  <c r="F152" i="14"/>
  <c r="F154" i="14" s="1"/>
  <c r="F377" i="14"/>
  <c r="F379" i="14" s="1"/>
  <c r="F648" i="14"/>
  <c r="F649" i="14" s="1"/>
  <c r="E377" i="14"/>
  <c r="E379" i="14" s="1"/>
  <c r="E209" i="14"/>
  <c r="E211" i="14" s="1"/>
  <c r="F209" i="14"/>
  <c r="F211" i="14" s="1"/>
  <c r="G156" i="14"/>
  <c r="G158" i="14" s="1"/>
  <c r="G628" i="14"/>
  <c r="G629" i="14" s="1"/>
  <c r="G152" i="14"/>
  <c r="G154" i="14" s="1"/>
  <c r="G209" i="14"/>
  <c r="G211" i="14" s="1"/>
  <c r="G624" i="14"/>
  <c r="E273" i="14"/>
  <c r="E275" i="14" s="1"/>
  <c r="E265" i="14"/>
  <c r="E267" i="14" s="1"/>
  <c r="E152" i="14"/>
  <c r="E154" i="14" s="1"/>
  <c r="E160" i="14"/>
  <c r="E162" i="14" s="1"/>
  <c r="G213" i="14"/>
  <c r="G215" i="14" s="1"/>
  <c r="E213" i="14"/>
  <c r="E215" i="14" s="1"/>
  <c r="F442" i="14"/>
  <c r="F444" i="14" s="1"/>
  <c r="E385" i="14"/>
  <c r="E387" i="14" s="1"/>
  <c r="E217" i="14"/>
  <c r="E219" i="14" s="1"/>
  <c r="F160" i="14"/>
  <c r="F162" i="14" s="1"/>
  <c r="G385" i="14"/>
  <c r="G387" i="14" s="1"/>
  <c r="F385" i="14"/>
  <c r="F387" i="14" s="1"/>
  <c r="G273" i="14"/>
  <c r="G275" i="14" s="1"/>
  <c r="I44" i="28"/>
  <c r="I43" i="28"/>
  <c r="F273" i="14"/>
  <c r="F275" i="14" s="1"/>
  <c r="G160" i="14"/>
  <c r="G162" i="14" s="1"/>
  <c r="G217" i="14"/>
  <c r="G219" i="14" s="1"/>
  <c r="F217" i="14"/>
  <c r="F219" i="14" s="1"/>
  <c r="H199" i="14" l="1"/>
  <c r="H197" i="29" s="1"/>
  <c r="H195" i="29"/>
  <c r="K43" i="28"/>
  <c r="G625" i="14"/>
  <c r="J43" i="28"/>
  <c r="H45" i="24"/>
  <c r="H42" i="27"/>
  <c r="H43" i="27"/>
  <c r="H44" i="27"/>
  <c r="H42" i="28"/>
  <c r="H42" i="25"/>
  <c r="H43" i="25"/>
  <c r="H43" i="28"/>
  <c r="H44" i="28"/>
  <c r="F43" i="27"/>
  <c r="F42" i="27"/>
  <c r="G42" i="27"/>
  <c r="F43" i="28"/>
  <c r="G44" i="27"/>
  <c r="F44" i="25"/>
  <c r="F43" i="25"/>
  <c r="F42" i="28"/>
  <c r="F42" i="25"/>
  <c r="G44" i="25"/>
  <c r="F44" i="27"/>
  <c r="G42" i="25"/>
  <c r="F44" i="28"/>
  <c r="G43" i="25"/>
  <c r="G43" i="28"/>
  <c r="G42" i="28"/>
  <c r="G44" i="28"/>
  <c r="G45" i="24"/>
  <c r="E45" i="24"/>
  <c r="I45" i="24"/>
  <c r="H327" i="14"/>
  <c r="H329" i="14" s="1"/>
  <c r="E668" i="14"/>
  <c r="E669" i="14" s="1"/>
  <c r="J42" i="28"/>
  <c r="H652" i="14"/>
  <c r="H653" i="14" s="1"/>
  <c r="J45" i="24"/>
  <c r="E660" i="14"/>
  <c r="E661" i="14" s="1"/>
  <c r="J42" i="25"/>
  <c r="G668" i="14"/>
  <c r="G669" i="14" s="1"/>
  <c r="J44" i="28"/>
  <c r="F660" i="14"/>
  <c r="F661" i="14" s="1"/>
  <c r="J43" i="25"/>
  <c r="H690" i="14"/>
  <c r="H691" i="14" s="1"/>
  <c r="G694" i="14"/>
  <c r="G695" i="14" s="1"/>
  <c r="F668" i="14"/>
  <c r="F669" i="14" s="1"/>
  <c r="H381" i="14"/>
  <c r="H383" i="14" s="1"/>
  <c r="H377" i="14"/>
  <c r="H379" i="14" s="1"/>
  <c r="H385" i="14"/>
  <c r="H387" i="14" s="1"/>
  <c r="H632" i="14"/>
  <c r="H633" i="14" s="1"/>
  <c r="G636" i="14"/>
  <c r="G637" i="14" s="1"/>
  <c r="H269" i="14"/>
  <c r="H271" i="14" s="1"/>
  <c r="H273" i="14"/>
  <c r="H275" i="14" s="1"/>
  <c r="H265" i="14"/>
  <c r="H267" i="14" s="1"/>
  <c r="H213" i="14"/>
  <c r="H215" i="14" s="1"/>
  <c r="H209" i="14"/>
  <c r="H211" i="14" s="1"/>
  <c r="H217" i="14"/>
  <c r="H219" i="14" s="1"/>
  <c r="H323" i="14"/>
  <c r="H325" i="14" s="1"/>
  <c r="H319" i="14"/>
  <c r="H321" i="14" s="1"/>
  <c r="H207" i="29" l="1"/>
  <c r="H211" i="29"/>
  <c r="H215" i="29"/>
  <c r="H626" i="29"/>
  <c r="H627" i="29" s="1"/>
  <c r="H686" i="29"/>
  <c r="H687" i="29" s="1"/>
  <c r="O44" i="25"/>
  <c r="J45" i="28"/>
  <c r="J45" i="27"/>
  <c r="J45" i="25"/>
  <c r="O45" i="24"/>
  <c r="G45" i="27"/>
  <c r="G45" i="25"/>
  <c r="G45" i="28"/>
  <c r="I45" i="28"/>
  <c r="I45" i="27"/>
  <c r="I45" i="25"/>
  <c r="H45" i="25"/>
  <c r="H45" i="28"/>
  <c r="H45" i="27"/>
  <c r="H664" i="14"/>
  <c r="H665" i="14" s="1"/>
  <c r="H668" i="14"/>
  <c r="H669" i="14" s="1"/>
  <c r="H660" i="14"/>
  <c r="H661" i="14" s="1"/>
  <c r="H217" i="29" l="1"/>
  <c r="H642" i="29"/>
  <c r="H643" i="29" s="1"/>
  <c r="H702" i="29"/>
  <c r="H703" i="29" s="1"/>
  <c r="H213" i="29"/>
  <c r="H698" i="29"/>
  <c r="H699" i="29" s="1"/>
  <c r="H638" i="29"/>
  <c r="H639" i="29" s="1"/>
  <c r="H209" i="29"/>
  <c r="H634" i="29"/>
  <c r="H635" i="29" s="1"/>
  <c r="H694" i="29"/>
  <c r="H695" i="29" s="1"/>
  <c r="E43" i="26"/>
  <c r="O43" i="26" s="1"/>
  <c r="E42" i="26"/>
  <c r="O42" i="26" s="1"/>
  <c r="G690" i="14"/>
  <c r="G691" i="14" s="1"/>
  <c r="E44" i="26"/>
  <c r="O44" i="26" s="1"/>
  <c r="E632" i="14"/>
  <c r="E633" i="14" s="1"/>
  <c r="E690" i="14"/>
  <c r="E691" i="14" s="1"/>
  <c r="F632" i="14"/>
  <c r="F633" i="14" s="1"/>
  <c r="F690" i="14"/>
  <c r="F691" i="14" s="1"/>
  <c r="G100" i="14"/>
  <c r="G102" i="14" s="1"/>
  <c r="G632" i="14"/>
  <c r="G633" i="14" s="1"/>
  <c r="G640" i="14" l="1"/>
  <c r="G641" i="14" s="1"/>
  <c r="E44" i="27"/>
  <c r="O44" i="27" s="1"/>
  <c r="G698" i="14"/>
  <c r="G699" i="14" s="1"/>
  <c r="H686" i="14" l="1"/>
  <c r="H687" i="14" s="1"/>
  <c r="E686" i="14"/>
  <c r="E687" i="14" s="1"/>
  <c r="E682" i="14"/>
  <c r="E683" i="14" s="1"/>
  <c r="F86" i="14" l="1"/>
  <c r="F87" i="29" s="1"/>
  <c r="F85" i="29"/>
  <c r="E43" i="24"/>
  <c r="O43" i="24" s="1"/>
  <c r="F682" i="14"/>
  <c r="F683" i="14" s="1"/>
  <c r="E43" i="9"/>
  <c r="O43" i="9" s="1"/>
  <c r="F686" i="14"/>
  <c r="F687" i="14" s="1"/>
  <c r="E96" i="14"/>
  <c r="F98" i="14"/>
  <c r="F624" i="14"/>
  <c r="E100" i="14"/>
  <c r="E102" i="14" s="1"/>
  <c r="E628" i="14"/>
  <c r="E629" i="14" s="1"/>
  <c r="F102" i="14"/>
  <c r="F628" i="14"/>
  <c r="F629" i="14" s="1"/>
  <c r="H100" i="14"/>
  <c r="H102" i="14" s="1"/>
  <c r="H628" i="14"/>
  <c r="H629" i="14" s="1"/>
  <c r="E104" i="14"/>
  <c r="E106" i="14" s="1"/>
  <c r="G104" i="14"/>
  <c r="G106" i="14" s="1"/>
  <c r="F106" i="14"/>
  <c r="F101" i="29" l="1"/>
  <c r="F105" i="29"/>
  <c r="F97" i="29"/>
  <c r="F626" i="29"/>
  <c r="F627" i="29" s="1"/>
  <c r="F686" i="29"/>
  <c r="F687" i="29" s="1"/>
  <c r="E636" i="14"/>
  <c r="E637" i="14" s="1"/>
  <c r="E98" i="14"/>
  <c r="F625" i="14"/>
  <c r="E42" i="25"/>
  <c r="O42" i="25" s="1"/>
  <c r="E43" i="25"/>
  <c r="O43" i="25" s="1"/>
  <c r="E42" i="28"/>
  <c r="O42" i="28" s="1"/>
  <c r="E43" i="28"/>
  <c r="O43" i="28" s="1"/>
  <c r="E45" i="27"/>
  <c r="O45" i="27" s="1"/>
  <c r="E44" i="28"/>
  <c r="O44" i="28" s="1"/>
  <c r="E45" i="9"/>
  <c r="H682" i="14"/>
  <c r="H683" i="14" s="1"/>
  <c r="E640" i="14"/>
  <c r="E641" i="14" s="1"/>
  <c r="E42" i="27"/>
  <c r="O42" i="27" s="1"/>
  <c r="F640" i="14"/>
  <c r="F641" i="14" s="1"/>
  <c r="E43" i="27"/>
  <c r="O43" i="27" s="1"/>
  <c r="H698" i="14"/>
  <c r="H699" i="14" s="1"/>
  <c r="H640" i="14"/>
  <c r="H641" i="14" s="1"/>
  <c r="E702" i="14"/>
  <c r="E703" i="14" s="1"/>
  <c r="E644" i="14"/>
  <c r="E645" i="14" s="1"/>
  <c r="H104" i="14"/>
  <c r="H106" i="14" s="1"/>
  <c r="E698" i="14"/>
  <c r="E699" i="14" s="1"/>
  <c r="F698" i="14"/>
  <c r="F699" i="14" s="1"/>
  <c r="F636" i="14"/>
  <c r="F637" i="14" s="1"/>
  <c r="F694" i="14"/>
  <c r="F695" i="14" s="1"/>
  <c r="E694" i="14"/>
  <c r="E695" i="14" s="1"/>
  <c r="H624" i="14"/>
  <c r="F644" i="14"/>
  <c r="F645" i="14" s="1"/>
  <c r="H96" i="14"/>
  <c r="H98" i="14" s="1"/>
  <c r="G644" i="14"/>
  <c r="G645" i="14" s="1"/>
  <c r="F702" i="14"/>
  <c r="F703" i="14" s="1"/>
  <c r="G702" i="14"/>
  <c r="G703" i="14" s="1"/>
  <c r="F99" i="29" l="1"/>
  <c r="F634" i="29"/>
  <c r="F635" i="29" s="1"/>
  <c r="F694" i="29"/>
  <c r="F695" i="29" s="1"/>
  <c r="F107" i="29"/>
  <c r="F642" i="29"/>
  <c r="F643" i="29" s="1"/>
  <c r="F702" i="29"/>
  <c r="F703" i="29" s="1"/>
  <c r="F103" i="29"/>
  <c r="F638" i="29"/>
  <c r="F639" i="29" s="1"/>
  <c r="F698" i="29"/>
  <c r="F699" i="29" s="1"/>
  <c r="H625" i="14"/>
  <c r="H694" i="14"/>
  <c r="H695" i="14" s="1"/>
  <c r="E45" i="25"/>
  <c r="O45" i="25" s="1"/>
  <c r="E45" i="28"/>
  <c r="O45" i="28" s="1"/>
  <c r="H702" i="14"/>
  <c r="H703" i="14" s="1"/>
  <c r="H644" i="14"/>
  <c r="H645" i="14" s="1"/>
  <c r="H636" i="14"/>
  <c r="H637" i="14" s="1"/>
  <c r="O37" i="9" l="1"/>
  <c r="O41" i="9"/>
  <c r="O36" i="9"/>
  <c r="O38" i="9"/>
  <c r="O27" i="9"/>
  <c r="O35" i="9"/>
  <c r="O30" i="9"/>
  <c r="O24" i="9"/>
  <c r="O34" i="9"/>
  <c r="O32" i="9"/>
  <c r="O28" i="9"/>
  <c r="O33" i="9"/>
  <c r="O31" i="9"/>
  <c r="O29" i="9"/>
  <c r="O13" i="9"/>
  <c r="O25" i="9"/>
  <c r="O26" i="9"/>
  <c r="O23" i="9"/>
  <c r="O14" i="9"/>
  <c r="O39" i="9"/>
  <c r="O40" i="9"/>
  <c r="O18" i="9"/>
  <c r="O10" i="9" l="1"/>
  <c r="O22" i="9"/>
  <c r="O21" i="9" l="1"/>
  <c r="O12" i="9" l="1"/>
  <c r="O19" i="9"/>
  <c r="O15" i="9"/>
  <c r="O44" i="9" l="1"/>
  <c r="O42" i="9"/>
  <c r="O45" i="9" l="1"/>
  <c r="O21" i="24" l="1"/>
  <c r="O21" i="28" l="1"/>
  <c r="O21" i="27"/>
  <c r="G11" i="9" l="1"/>
  <c r="O11" i="9" s="1"/>
  <c r="W131" i="7"/>
  <c r="G11" i="25" s="1"/>
  <c r="O11" i="25" s="1"/>
  <c r="AA131" i="7"/>
  <c r="G11" i="28" s="1"/>
  <c r="O11" i="28" s="1"/>
</calcChain>
</file>

<file path=xl/sharedStrings.xml><?xml version="1.0" encoding="utf-8"?>
<sst xmlns="http://schemas.openxmlformats.org/spreadsheetml/2006/main" count="5579" uniqueCount="1021">
  <si>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</si>
  <si>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</si>
  <si>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</si>
  <si>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</si>
  <si>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</si>
  <si>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</si>
  <si>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</si>
  <si>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</si>
  <si>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</si>
  <si>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</si>
  <si>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</si>
  <si>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</si>
  <si>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</si>
  <si>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</si>
  <si>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</si>
  <si>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</si>
  <si>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</si>
  <si>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</si>
  <si>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</si>
  <si>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</si>
  <si>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</si>
  <si>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</si>
  <si>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</si>
  <si>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</si>
  <si>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</si>
  <si>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</si>
  <si>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</si>
  <si>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</si>
  <si>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</si>
  <si>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</si>
  <si>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</si>
  <si>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</si>
  <si>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</si>
  <si>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</si>
  <si>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</si>
  <si>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</si>
  <si>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</si>
  <si>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</si>
  <si>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</si>
  <si>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</si>
  <si>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</si>
  <si>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</si>
  <si>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</si>
  <si>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</si>
  <si>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</si>
  <si>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</si>
  <si>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</si>
  <si>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</si>
  <si>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</si>
  <si>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</si>
  <si>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</si>
  <si>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</si>
  <si>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</si>
  <si>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</si>
  <si>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</si>
  <si>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</si>
  <si>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</si>
  <si>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</si>
  <si>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</si>
  <si>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</si>
  <si>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</si>
  <si>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</si>
  <si>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</si>
  <si>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</si>
  <si>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</si>
  <si>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</si>
  <si>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</si>
  <si>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</si>
  <si>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</si>
  <si>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</si>
  <si>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</si>
  <si>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</si>
  <si>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</si>
  <si>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</si>
  <si>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</si>
  <si>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</si>
  <si>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</si>
  <si>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</si>
  <si>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сахар песок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</si>
  <si>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</si>
  <si>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</si>
  <si>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</si>
  <si>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</si>
  <si>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</si>
  <si>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</si>
  <si>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</si>
  <si>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</si>
  <si>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</si>
  <si>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</si>
  <si>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</si>
  <si>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</si>
  <si>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</si>
  <si>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</si>
  <si>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</si>
  <si>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</si>
  <si>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</si>
  <si>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</si>
  <si>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</si>
  <si>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</si>
  <si>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</si>
  <si>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</si>
  <si>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</si>
  <si>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</si>
  <si>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</si>
  <si>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</si>
  <si>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</si>
  <si>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</si>
  <si>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</si>
  <si>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</si>
  <si>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</si>
  <si>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</si>
  <si>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</si>
  <si>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</si>
  <si>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</si>
  <si>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</si>
  <si>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</si>
  <si>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</si>
  <si>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</si>
  <si>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</si>
  <si>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</si>
  <si>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</si>
  <si>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</si>
  <si>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</si>
  <si>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</si>
  <si>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</si>
  <si>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</si>
  <si>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</si>
  <si>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</si>
  <si>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</si>
  <si>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</si>
  <si>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</si>
  <si>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</si>
  <si>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</si>
  <si>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</si>
  <si>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</si>
  <si>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</si>
  <si>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</si>
  <si>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</si>
  <si>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</si>
  <si>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</si>
  <si>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</si>
  <si>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</si>
  <si>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</si>
  <si>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</si>
  <si>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</si>
  <si>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</si>
  <si>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</si>
  <si>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</si>
  <si>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</si>
  <si>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</si>
  <si>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</si>
  <si>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</si>
  <si>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</si>
  <si>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</si>
  <si>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</si>
  <si>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</si>
  <si>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</si>
  <si>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</si>
  <si>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</si>
  <si>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</si>
  <si>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</si>
  <si>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</si>
  <si>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</si>
  <si>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</si>
  <si>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</si>
  <si>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</si>
  <si>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</si>
  <si>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</si>
  <si>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</si>
  <si>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</si>
  <si>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</si>
  <si>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</si>
  <si>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</si>
  <si>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</si>
  <si>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</si>
  <si>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</si>
  <si>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</si>
  <si>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</si>
  <si>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</si>
  <si>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</si>
  <si>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</si>
  <si>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</si>
  <si>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</si>
  <si>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</si>
  <si>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</si>
  <si>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</si>
  <si>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</si>
  <si>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</si>
  <si>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</si>
  <si>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</si>
  <si>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</si>
  <si>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</si>
  <si>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</si>
  <si>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</si>
  <si>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</si>
  <si>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</si>
  <si>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</si>
  <si>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</si>
  <si>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</si>
  <si>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</si>
  <si>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</si>
  <si>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</si>
  <si>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</si>
  <si>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</si>
  <si>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</si>
  <si>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>Бутерброд с сыром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</si>
  <si>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</si>
  <si>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</si>
  <si>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</si>
  <si>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</si>
  <si>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</si>
  <si>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</si>
  <si>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</si>
  <si>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 xml:space="preserve">  3 - й   день</t>
  </si>
  <si>
    <t xml:space="preserve">  5 - й   день</t>
  </si>
  <si>
    <t>6- й   день</t>
  </si>
  <si>
    <t xml:space="preserve">  7 - й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</si>
  <si>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</si>
  <si>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</si>
  <si>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</si>
  <si>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</si>
  <si>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</si>
  <si>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</si>
  <si>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</si>
  <si>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</si>
  <si>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</si>
  <si>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</si>
  <si>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</si>
  <si>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</si>
  <si>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</si>
  <si>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</si>
  <si>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</si>
  <si>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</si>
  <si>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</si>
  <si>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</si>
  <si>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</si>
  <si>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</si>
  <si>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</si>
  <si>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</si>
  <si>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</si>
  <si>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</si>
  <si>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</si>
  <si>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</si>
  <si>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</si>
  <si>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</si>
  <si>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</si>
  <si>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</si>
  <si>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</si>
  <si>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</si>
  <si>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</si>
  <si>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</si>
  <si>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</si>
  <si>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</si>
  <si>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</si>
  <si>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</si>
  <si>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</si>
  <si>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</si>
  <si>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</si>
  <si>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</si>
  <si>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</si>
  <si>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</si>
  <si>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</si>
  <si>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</si>
  <si>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</si>
  <si>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 xml:space="preserve"> 1   -   2-я   неделя</t>
  </si>
  <si>
    <t>ТК</t>
  </si>
  <si>
    <t>яйца шт/гр.</t>
  </si>
  <si>
    <t xml:space="preserve">№ 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</si>
  <si>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</si>
  <si>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</si>
  <si>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</si>
  <si>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</si>
  <si>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</si>
  <si>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</si>
  <si>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54-1з/22</t>
  </si>
  <si>
    <t>54-1хн/22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</si>
  <si>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</si>
  <si>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</si>
  <si>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</si>
  <si>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</si>
  <si>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</si>
  <si>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</si>
  <si>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</si>
  <si>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</si>
  <si>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</si>
  <si>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</si>
  <si>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</si>
  <si>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</si>
  <si>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</si>
  <si>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</si>
  <si>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</si>
  <si>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</si>
  <si>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</si>
  <si>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</si>
  <si>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</si>
  <si>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</si>
  <si>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</si>
  <si>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</si>
  <si>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</si>
  <si>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</si>
  <si>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</si>
  <si>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</si>
  <si>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</si>
  <si>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</si>
  <si>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</si>
  <si>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</si>
  <si>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</si>
  <si>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</si>
  <si>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</si>
  <si>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помидор солён.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</si>
  <si>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</si>
  <si>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</si>
  <si>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</si>
  <si>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</si>
  <si>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</si>
  <si>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</si>
  <si>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</si>
  <si>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</si>
  <si>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</si>
  <si>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</si>
  <si>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</si>
  <si>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</si>
  <si>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</si>
  <si>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</si>
  <si>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</si>
  <si>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</si>
  <si>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</si>
  <si>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</si>
  <si>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</si>
  <si>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</si>
  <si>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</si>
  <si>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</si>
  <si>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</si>
  <si>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</si>
  <si>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</si>
  <si>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</si>
  <si>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</si>
  <si>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</si>
  <si>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</si>
  <si>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</si>
  <si>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</si>
  <si>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</si>
  <si>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</si>
  <si>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джем абрикосовый</t>
  </si>
  <si>
    <t>джем абрикос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</si>
  <si>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</si>
  <si>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</si>
  <si>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</si>
  <si>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</si>
  <si>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</si>
  <si>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</si>
  <si>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</si>
  <si>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</si>
  <si>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</si>
  <si>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</si>
  <si>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</si>
  <si>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 xml:space="preserve"> 2 - й день</t>
  </si>
  <si>
    <t>4- й   день</t>
  </si>
  <si>
    <t>ванилин</t>
  </si>
  <si>
    <t>291/17</t>
  </si>
  <si>
    <t>Плов из птицы</t>
  </si>
  <si>
    <t>Крупа рисовая</t>
  </si>
  <si>
    <t>8- й   день</t>
  </si>
  <si>
    <t>Энерг-ая</t>
  </si>
  <si>
    <t>470 / 21</t>
  </si>
  <si>
    <t>сухарь панир</t>
  </si>
  <si>
    <t xml:space="preserve"> молоко</t>
  </si>
  <si>
    <t>томат-пюре</t>
  </si>
  <si>
    <t>149 / 17</t>
  </si>
  <si>
    <t>152/17</t>
  </si>
  <si>
    <t>яблоки св.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</si>
  <si>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</si>
  <si>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</si>
  <si>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</si>
  <si>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</si>
  <si>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</si>
  <si>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</si>
  <si>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</si>
  <si>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</si>
  <si>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</si>
  <si>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</si>
  <si>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</si>
  <si>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</si>
  <si>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</si>
  <si>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</si>
  <si>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</si>
  <si>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</si>
  <si>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</si>
  <si>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</si>
  <si>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</si>
  <si>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</si>
  <si>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</si>
  <si>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</si>
  <si>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</si>
  <si>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</si>
  <si>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</si>
  <si>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</si>
  <si>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276/17</t>
  </si>
  <si>
    <t>ЗАВТРАКИ  -  ОБЕДЫ -  ПОЛДНИКИ</t>
  </si>
  <si>
    <t>ОВОЩИ солёные</t>
  </si>
  <si>
    <t xml:space="preserve">ОВОЩИ солёные </t>
  </si>
  <si>
    <t>масса готовой заварки 50 гр.</t>
  </si>
  <si>
    <t xml:space="preserve">Пюре картофельное 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</si>
  <si>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</si>
  <si>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</si>
  <si>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</si>
  <si>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</si>
  <si>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 xml:space="preserve">               10 - ТИДНЕВКА</t>
  </si>
  <si>
    <t>гречка</t>
  </si>
  <si>
    <t>Плоды свежие (яблоко) **</t>
  </si>
  <si>
    <t>9- й день</t>
  </si>
  <si>
    <t>10 - й день</t>
  </si>
  <si>
    <t>чеснок св.</t>
  </si>
  <si>
    <t>сухарь панированный</t>
  </si>
  <si>
    <t>692/22</t>
  </si>
  <si>
    <t xml:space="preserve">Сок </t>
  </si>
  <si>
    <t>зелень свежая</t>
  </si>
  <si>
    <t>куркума</t>
  </si>
  <si>
    <t>Свекольник со сметаной</t>
  </si>
  <si>
    <t>сухофр/изюм</t>
  </si>
  <si>
    <t>огурец св.</t>
  </si>
  <si>
    <t>Капуста белокач</t>
  </si>
  <si>
    <t>завтрак</t>
  </si>
  <si>
    <t>обед</t>
  </si>
  <si>
    <t>460 / 21</t>
  </si>
  <si>
    <t>Овощи консервированные</t>
  </si>
  <si>
    <t xml:space="preserve">                               Возрастная категория:      с   7  до 11 лет</t>
  </si>
  <si>
    <t xml:space="preserve">      Возрастная категория:      с   7  до 11 лет</t>
  </si>
  <si>
    <t>7 - 11 л</t>
  </si>
  <si>
    <t xml:space="preserve">      Возрастная категория:   7 - 11  лет </t>
  </si>
  <si>
    <t xml:space="preserve">  Возрастная категория: 7 - 11  лет </t>
  </si>
  <si>
    <t xml:space="preserve">                               Возрастная категория:         7  -  11   лет</t>
  </si>
  <si>
    <t xml:space="preserve"> 2 - я неделя</t>
  </si>
  <si>
    <t>1 - я неделя</t>
  </si>
  <si>
    <t xml:space="preserve"> 1 - я неделя</t>
  </si>
  <si>
    <t>возрастная категория 7-11 лет</t>
  </si>
  <si>
    <t xml:space="preserve">возрастная категория 7 - 11  лет </t>
  </si>
  <si>
    <t xml:space="preserve"> 1 - й день</t>
  </si>
  <si>
    <t>птица филе заморозка</t>
  </si>
  <si>
    <t>53-19з/22</t>
  </si>
  <si>
    <t>Масло сливочное (порциями)</t>
  </si>
  <si>
    <t>морковь св.</t>
  </si>
  <si>
    <t>перец св.</t>
  </si>
  <si>
    <t>сухари панирован</t>
  </si>
  <si>
    <t xml:space="preserve">Кондитерское изделие </t>
  </si>
  <si>
    <t>нарезка</t>
  </si>
  <si>
    <t>перец сладкий</t>
  </si>
  <si>
    <t>2 - й день</t>
  </si>
  <si>
    <t>546/22</t>
  </si>
  <si>
    <t xml:space="preserve">Тефтели из говядины </t>
  </si>
  <si>
    <t>говядина б/к замор</t>
  </si>
  <si>
    <t xml:space="preserve"> с соусом</t>
  </si>
  <si>
    <t>645/22</t>
  </si>
  <si>
    <t xml:space="preserve">морковь       </t>
  </si>
  <si>
    <t>масса полуфабриката 60 гр.</t>
  </si>
  <si>
    <t>Кофейный напиток</t>
  </si>
  <si>
    <t xml:space="preserve"> с молоком</t>
  </si>
  <si>
    <t>масса готовых тефтелий 50 гр.</t>
  </si>
  <si>
    <t>687 /22</t>
  </si>
  <si>
    <t xml:space="preserve">вода </t>
  </si>
  <si>
    <t>курага</t>
  </si>
  <si>
    <t>сухофр/курага</t>
  </si>
  <si>
    <t>68 /22</t>
  </si>
  <si>
    <t>Морковь по-корейски</t>
  </si>
  <si>
    <t>255/17</t>
  </si>
  <si>
    <t xml:space="preserve">морковь  св.     </t>
  </si>
  <si>
    <t>чеснок свежий.</t>
  </si>
  <si>
    <t>Икра свекольная</t>
  </si>
  <si>
    <t>свёкла</t>
  </si>
  <si>
    <t>СОУС: вода</t>
  </si>
  <si>
    <t>м/сливоч</t>
  </si>
  <si>
    <t>334/22</t>
  </si>
  <si>
    <t xml:space="preserve">лук репчат.       </t>
  </si>
  <si>
    <t>капуста св.</t>
  </si>
  <si>
    <t>м/растительное для пассер.</t>
  </si>
  <si>
    <t>м/растительное для/против</t>
  </si>
  <si>
    <t>горошек конс</t>
  </si>
  <si>
    <t>лим./кислота</t>
  </si>
  <si>
    <t>специи зелень сушёная</t>
  </si>
  <si>
    <t>масса пассер. лука 4,8 г.</t>
  </si>
  <si>
    <t>масса пассер. томата 9 г.</t>
  </si>
  <si>
    <t>масса р-ра лим/ кислоты 7,2 г.</t>
  </si>
  <si>
    <t>268 / 21</t>
  </si>
  <si>
    <t>157 / 21</t>
  </si>
  <si>
    <t>Сахар-песок</t>
  </si>
  <si>
    <t>горошек зелёный</t>
  </si>
  <si>
    <t>7- й   день</t>
  </si>
  <si>
    <t>Пюре картофельное</t>
  </si>
  <si>
    <t>312 /17</t>
  </si>
  <si>
    <t>лек репчатый</t>
  </si>
  <si>
    <t>сок абрикосовый</t>
  </si>
  <si>
    <t>8 - й день</t>
  </si>
  <si>
    <t>Каша рисовая</t>
  </si>
  <si>
    <t>Чай фруктовый</t>
  </si>
  <si>
    <t>молочная жидкая</t>
  </si>
  <si>
    <t>Сыр твёрдых сортов в нарезке</t>
  </si>
  <si>
    <t xml:space="preserve">Каша рисовая молочная </t>
  </si>
  <si>
    <t>жидкая</t>
  </si>
  <si>
    <t>783 /22</t>
  </si>
  <si>
    <t>костромской</t>
  </si>
  <si>
    <t>Чай с сахаром</t>
  </si>
  <si>
    <t xml:space="preserve">  9- й день</t>
  </si>
  <si>
    <t>Компот из смеси</t>
  </si>
  <si>
    <t>сухофруктов</t>
  </si>
  <si>
    <t xml:space="preserve"> вода питьевая</t>
  </si>
  <si>
    <t>смесь сух-в</t>
  </si>
  <si>
    <t>Соль йодированная</t>
  </si>
  <si>
    <t>томатная-паста</t>
  </si>
  <si>
    <t>10 - й   день</t>
  </si>
  <si>
    <t>масса готовой заварки 45 гр.</t>
  </si>
  <si>
    <t>Каша вязкая гречневая</t>
  </si>
  <si>
    <t>Суп картофельный с крупой</t>
  </si>
  <si>
    <t>114/21</t>
  </si>
  <si>
    <t>500 / 22</t>
  </si>
  <si>
    <t>масса пассер морков 7,2 г.</t>
  </si>
  <si>
    <t>масса пассер лука 4 г.</t>
  </si>
  <si>
    <t>Капуста белок.</t>
  </si>
  <si>
    <t>лимон/кислота</t>
  </si>
  <si>
    <t>перец  сладк. св.</t>
  </si>
  <si>
    <t xml:space="preserve">Говядина тушёная </t>
  </si>
  <si>
    <t>с капустой</t>
  </si>
  <si>
    <t>Рыба запечённая</t>
  </si>
  <si>
    <t>113 /21</t>
  </si>
  <si>
    <t xml:space="preserve">картофель  </t>
  </si>
  <si>
    <t>444/22</t>
  </si>
  <si>
    <t>312/17</t>
  </si>
  <si>
    <t xml:space="preserve">  Пюре картофельное  </t>
  </si>
  <si>
    <t>корень петрушки</t>
  </si>
  <si>
    <t>смесь сухофруктов</t>
  </si>
  <si>
    <t>масса после тепл. обр. 1,94 г.</t>
  </si>
  <si>
    <t>Рассольник ленинградский</t>
  </si>
  <si>
    <t>100 / 21</t>
  </si>
  <si>
    <t>масса пассер морков 7 г.</t>
  </si>
  <si>
    <t>огурцы солёные</t>
  </si>
  <si>
    <t>масса припущ. огурцов 10,2 г.</t>
  </si>
  <si>
    <t>масса пассер лука 2 г.</t>
  </si>
  <si>
    <t>крупа перловая</t>
  </si>
  <si>
    <t>Котлеты школьные</t>
  </si>
  <si>
    <t>93 / 21</t>
  </si>
  <si>
    <t>со сметаной</t>
  </si>
  <si>
    <t>капуста бел/кач.</t>
  </si>
  <si>
    <t>филе птицы</t>
  </si>
  <si>
    <t xml:space="preserve">морковь   </t>
  </si>
  <si>
    <t>масса припущен. морков 7 г.</t>
  </si>
  <si>
    <t>масса припущен. лука 4 г.</t>
  </si>
  <si>
    <t>масса припущен. томата 3,8 г.</t>
  </si>
  <si>
    <t>масса 2 % р-ра лим/косл.  3 г.</t>
  </si>
  <si>
    <t>корень петрушка</t>
  </si>
  <si>
    <t>масса припущен. петрушки. 1,8 г.</t>
  </si>
  <si>
    <t>с бобовыми</t>
  </si>
  <si>
    <t xml:space="preserve"> Суп картофельный</t>
  </si>
  <si>
    <t xml:space="preserve"> с бобовыми</t>
  </si>
  <si>
    <t>Суп картофельный</t>
  </si>
  <si>
    <t>сок фруктовый</t>
  </si>
  <si>
    <t>149 /21</t>
  </si>
  <si>
    <t>Наггетсы</t>
  </si>
  <si>
    <t>595/22</t>
  </si>
  <si>
    <t>яйцо  шт/гр.</t>
  </si>
  <si>
    <t>Сухари панированные</t>
  </si>
  <si>
    <t xml:space="preserve">       Наггетсы</t>
  </si>
  <si>
    <t>381/22</t>
  </si>
  <si>
    <t>Ризотто</t>
  </si>
  <si>
    <t>перец сладкий св.</t>
  </si>
  <si>
    <t>с молоком</t>
  </si>
  <si>
    <t>Морковь с яблоком</t>
  </si>
  <si>
    <t>22 / 21</t>
  </si>
  <si>
    <t>яблоко св.</t>
  </si>
  <si>
    <t>масса припущен. морков 7,2 г.</t>
  </si>
  <si>
    <t>сухарь пан.</t>
  </si>
  <si>
    <t>Сок персиковый)</t>
  </si>
  <si>
    <t>тома-пюре</t>
  </si>
  <si>
    <t>98 /21</t>
  </si>
  <si>
    <t>масса пассер лука 4,4 г.</t>
  </si>
  <si>
    <t>м/ растительное</t>
  </si>
  <si>
    <t>масса 2% р-ра лим/кислоты 3 г.</t>
  </si>
  <si>
    <t>масса пассер томат 1,6 г.</t>
  </si>
  <si>
    <t>масса припущен. лука 6 гр.</t>
  </si>
  <si>
    <t>горошек зел</t>
  </si>
  <si>
    <t>116 /21</t>
  </si>
  <si>
    <t>филе птиц</t>
  </si>
  <si>
    <t>крупа гречка</t>
  </si>
  <si>
    <t>капуста белокач.</t>
  </si>
  <si>
    <t>рис</t>
  </si>
  <si>
    <t xml:space="preserve">Кондитерские изделия </t>
  </si>
  <si>
    <t>чай с молоком</t>
  </si>
  <si>
    <t>Чай с молоком</t>
  </si>
  <si>
    <t>Омлет натуральный и /овощи</t>
  </si>
  <si>
    <t xml:space="preserve"> консервирован. отварные</t>
  </si>
  <si>
    <t xml:space="preserve">Масло сливочное </t>
  </si>
  <si>
    <t xml:space="preserve">Рулет с макаронами и / </t>
  </si>
  <si>
    <t>лавр. /лист</t>
  </si>
  <si>
    <t>сухари панир.</t>
  </si>
  <si>
    <t>соус сметанный с томатом</t>
  </si>
  <si>
    <t>331/17</t>
  </si>
  <si>
    <t>котлетная масса 63,08 г.</t>
  </si>
  <si>
    <t>м/растительное для смаз. Противня</t>
  </si>
  <si>
    <t>яйца  шт./ гр.</t>
  </si>
  <si>
    <t>Сухарь панированный</t>
  </si>
  <si>
    <t>525 /22</t>
  </si>
  <si>
    <t>масса припущен. Капусты 39,97 гр.</t>
  </si>
  <si>
    <t>масса отварного риса  8,46 гр.</t>
  </si>
  <si>
    <t>масса пассер лука 4,18 гр.</t>
  </si>
  <si>
    <t>масса п / ф 79,8 гр.</t>
  </si>
  <si>
    <t>Кисломолочный напиток</t>
  </si>
  <si>
    <t>кефир</t>
  </si>
  <si>
    <t xml:space="preserve">Котлеты картофельные </t>
  </si>
  <si>
    <t xml:space="preserve">сухарь панирован. </t>
  </si>
  <si>
    <t xml:space="preserve">Котлеты картофельные с творогом </t>
  </si>
  <si>
    <t xml:space="preserve"> с творогом </t>
  </si>
  <si>
    <t>857/22</t>
  </si>
  <si>
    <t>птицы с соусом молочным</t>
  </si>
  <si>
    <t>614/22</t>
  </si>
  <si>
    <t>Хлеб пш.</t>
  </si>
  <si>
    <t>Вода</t>
  </si>
  <si>
    <t>Соль</t>
  </si>
  <si>
    <t>М/ сливочное</t>
  </si>
  <si>
    <t>Мука пш.</t>
  </si>
  <si>
    <t>яйца шт/гр</t>
  </si>
  <si>
    <t>масса п/ф 108 гр.</t>
  </si>
  <si>
    <t>Котлеты морковные</t>
  </si>
  <si>
    <t>Кефир</t>
  </si>
  <si>
    <t>150/17</t>
  </si>
  <si>
    <t>лук репч.</t>
  </si>
  <si>
    <t xml:space="preserve">морковь </t>
  </si>
  <si>
    <t xml:space="preserve">соль </t>
  </si>
  <si>
    <t>сухари пан</t>
  </si>
  <si>
    <t xml:space="preserve">Биточки из печени </t>
  </si>
  <si>
    <t xml:space="preserve">             Биточки из печени </t>
  </si>
  <si>
    <t>Биточек рисовый с морковью</t>
  </si>
  <si>
    <t>0,045 шт.</t>
  </si>
  <si>
    <t>крупа рис</t>
  </si>
  <si>
    <t>масса готовой каши 85,865 г.</t>
  </si>
  <si>
    <t>масса пассер. Морк. 12,235 г.</t>
  </si>
  <si>
    <t>масса п/ф 102,6 гр.</t>
  </si>
  <si>
    <t>193 / 17</t>
  </si>
  <si>
    <t>сыр костромской</t>
  </si>
  <si>
    <t>301 / 21</t>
  </si>
  <si>
    <t>Рыба, запечённая с яйцом</t>
  </si>
  <si>
    <t xml:space="preserve">            Рыба запечённая с яйцом</t>
  </si>
  <si>
    <t xml:space="preserve">Зразы картофельные </t>
  </si>
  <si>
    <t>картофель отварн. протёртый  108 гр.</t>
  </si>
  <si>
    <t>масса фарша 24 гр.</t>
  </si>
  <si>
    <t>масса п / ф 136 гр. г.</t>
  </si>
  <si>
    <t xml:space="preserve">                Зразы картофельные </t>
  </si>
  <si>
    <t xml:space="preserve">котлеты морковные с творогом </t>
  </si>
  <si>
    <t xml:space="preserve">с творогом </t>
  </si>
  <si>
    <t>какао</t>
  </si>
  <si>
    <t>Яблоки</t>
  </si>
  <si>
    <t xml:space="preserve">Крахмал </t>
  </si>
  <si>
    <t xml:space="preserve">Яблоки </t>
  </si>
  <si>
    <t>Компот из яблок с лимоном</t>
  </si>
  <si>
    <t>827/22</t>
  </si>
  <si>
    <t>Лимоны</t>
  </si>
  <si>
    <t>0,138шт.</t>
  </si>
  <si>
    <t>масса котлетной массы 67,09 г.</t>
  </si>
  <si>
    <t>масса п/ф 121 гр.</t>
  </si>
  <si>
    <t>0,105 шт.</t>
  </si>
  <si>
    <t>Бутерброд с сыром   (сыр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</si>
  <si>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</si>
  <si>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Голубцы с соусом</t>
  </si>
  <si>
    <t xml:space="preserve">            Голубцы с соусом</t>
  </si>
  <si>
    <t>Биточек рисовый с моркрвью /  и соус шоколадный</t>
  </si>
  <si>
    <t>масса отварной печени 18,38 гр.</t>
  </si>
  <si>
    <t>масса готовой каши 48,04 гр.</t>
  </si>
  <si>
    <t>масса пассер морков 31,2 г.</t>
  </si>
  <si>
    <t>Говядина тушёная с капустой</t>
  </si>
  <si>
    <t>Каша рисовая молочная жидкая</t>
  </si>
  <si>
    <t>Суп картофельный с бобовыми</t>
  </si>
  <si>
    <t>Котлеты морковные с творогом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</si>
  <si>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</si>
  <si>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Котлеты рубленные из</t>
  </si>
  <si>
    <t>сыр твёрдый</t>
  </si>
  <si>
    <t>ТТК/478/22</t>
  </si>
  <si>
    <t>Хлеб пш. (батон)***</t>
  </si>
  <si>
    <t>сок персиковый</t>
  </si>
  <si>
    <t>кондитерка печенье</t>
  </si>
  <si>
    <t>кондитерка мармелад</t>
  </si>
  <si>
    <t>печень*</t>
  </si>
  <si>
    <t>Суп куриный</t>
  </si>
  <si>
    <t>278/22</t>
  </si>
  <si>
    <t xml:space="preserve">птица филе бедро </t>
  </si>
  <si>
    <t>лапша</t>
  </si>
  <si>
    <t>бульон</t>
  </si>
  <si>
    <t>вода для бульона</t>
  </si>
  <si>
    <t>кукуруза</t>
  </si>
  <si>
    <t>157/21</t>
  </si>
  <si>
    <t>52 /22</t>
  </si>
  <si>
    <t>54-20з/22</t>
  </si>
  <si>
    <t>Горошек зелёный</t>
  </si>
  <si>
    <t>консервированный</t>
  </si>
  <si>
    <t>масса полуфабриката 112,5 гр.</t>
  </si>
  <si>
    <r>
      <rPr>
        <b/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</si>
  <si>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 xml:space="preserve"> ПЕРИОД:     З И М А  -  В Е С Н А </t>
  </si>
  <si>
    <t>2025 -___г.г.</t>
  </si>
  <si>
    <t>2025 г.</t>
  </si>
  <si>
    <t xml:space="preserve">   Возрастная категория:      с   7  до 11 лет                    Сезон:    ЗИМА  -  ВЕСНА  2025 -____г.г.</t>
  </si>
  <si>
    <t>2025.</t>
  </si>
  <si>
    <t xml:space="preserve"> ПЕРИОД:     З И М А   -  В Е С Н А </t>
  </si>
  <si>
    <t>Сезон :   ЗИМА - ВЕСНА  2025 -____г.г.</t>
  </si>
  <si>
    <t xml:space="preserve">     ДЛЯ  УЧАЩИХСЯ  В ОБЩЕОБРАЗОВАТЕЛЬНОМ УЧРЕЖДЕНИЕ   З А В Т Р А К О В  -  О Б Е Д О В    И    П О Л Д Н И К О В</t>
  </si>
  <si>
    <t xml:space="preserve">   Возрастная категория:      с   7  до 11 лет                   </t>
  </si>
  <si>
    <t xml:space="preserve">      Сезон:    ЗИМА  -  ВЕСНА  2025 -____г.г.</t>
  </si>
  <si>
    <t>ВСЕГО овощей</t>
  </si>
  <si>
    <t>ЗИМА - ВЕСНА    2025 г.</t>
  </si>
  <si>
    <r>
      <t xml:space="preserve">порциями </t>
    </r>
    <r>
      <rPr>
        <b/>
        <sz val="9"/>
        <color rgb="FF000000"/>
        <rFont val="Calibri"/>
        <family val="2"/>
        <charset val="204"/>
      </rPr>
      <t>(капуста квашеная)</t>
    </r>
  </si>
  <si>
    <t>сухарь панирован</t>
  </si>
  <si>
    <t xml:space="preserve">     Суп куриный</t>
  </si>
  <si>
    <t>масса отварных макарон 107,143 гр.</t>
  </si>
  <si>
    <t>Сок фруктовый (персиковыйй)</t>
  </si>
  <si>
    <t>масса отварной птицы 10 г.</t>
  </si>
  <si>
    <t xml:space="preserve">Борщ с капустой и </t>
  </si>
  <si>
    <t>95 / 21</t>
  </si>
  <si>
    <t>томат</t>
  </si>
  <si>
    <t>Икра кабачковая *</t>
  </si>
  <si>
    <t>(промышленного производства)</t>
  </si>
  <si>
    <t>150/ 21</t>
  </si>
  <si>
    <t>Сок  фруктовый (яблочный)</t>
  </si>
  <si>
    <t xml:space="preserve">       Котлеты рубленные из птицы с соусом молочным</t>
  </si>
  <si>
    <t>Масса готового соуса 23 г.</t>
  </si>
  <si>
    <t>масса готов. голубцов 72, гр.</t>
  </si>
  <si>
    <t>256 / 21</t>
  </si>
  <si>
    <t>Макароны отварные и/овощи</t>
  </si>
  <si>
    <t>консервирован. отварные</t>
  </si>
  <si>
    <t>масса готовой печени 50,67 гр.</t>
  </si>
  <si>
    <t>масса готового соуса  39,33 гр.</t>
  </si>
  <si>
    <t>Макароны отварные</t>
  </si>
  <si>
    <t>и / овощи консервированные</t>
  </si>
  <si>
    <t>отварные</t>
  </si>
  <si>
    <t xml:space="preserve">Капуста  тушёная </t>
  </si>
  <si>
    <t>321 / 17</t>
  </si>
  <si>
    <t>555/22</t>
  </si>
  <si>
    <t>Чиполлети из говядины</t>
  </si>
  <si>
    <t>масса пасерован. лука 9 гр.</t>
  </si>
  <si>
    <t>масса припущен. овощей 135 г.</t>
  </si>
  <si>
    <t>масса п/ф соуса 54 г.</t>
  </si>
  <si>
    <t>масса готового соуса 45 г.</t>
  </si>
  <si>
    <t>4 - й день</t>
  </si>
  <si>
    <t>сок персик</t>
  </si>
  <si>
    <t>СОУС; сметана</t>
  </si>
  <si>
    <t xml:space="preserve">      Борщ из свежей капусты со сметаной</t>
  </si>
  <si>
    <t>459 / 21</t>
  </si>
  <si>
    <t>Чай с лимоном</t>
  </si>
  <si>
    <t>лимон</t>
  </si>
  <si>
    <t>457 / 21</t>
  </si>
  <si>
    <t>Чай с  сахаром</t>
  </si>
  <si>
    <t>Каша вязкая (гречневая )</t>
  </si>
  <si>
    <t>469 / 21</t>
  </si>
  <si>
    <t>Молоко кипячёное</t>
  </si>
  <si>
    <t>182 / 17</t>
  </si>
  <si>
    <t>200 /10</t>
  </si>
  <si>
    <t>масса омлетн. Смеси 144 гр.</t>
  </si>
  <si>
    <t>Бифштекс по-домашнему</t>
  </si>
  <si>
    <t>523/22</t>
  </si>
  <si>
    <t>масса полуфабриката 108 г.</t>
  </si>
  <si>
    <t xml:space="preserve">     Бифштекс по-домашнему</t>
  </si>
  <si>
    <t xml:space="preserve">Омлет с сыром  </t>
  </si>
  <si>
    <t>огурец</t>
  </si>
  <si>
    <t>205/17</t>
  </si>
  <si>
    <t>Макароны с овощами</t>
  </si>
  <si>
    <t>масса готовых. Макарон 115,7 г.</t>
  </si>
  <si>
    <t>масса готовых. Овощей 34,3 г.</t>
  </si>
  <si>
    <t>сгущённое молоко</t>
  </si>
  <si>
    <t>масса припущен. овощей 79 г.</t>
  </si>
  <si>
    <t>54-31з/22</t>
  </si>
  <si>
    <t xml:space="preserve">Капуста с </t>
  </si>
  <si>
    <t>54-32з/22</t>
  </si>
  <si>
    <t>481/21</t>
  </si>
  <si>
    <t>Кисель   витаминный</t>
  </si>
  <si>
    <t>Кисель витаминный</t>
  </si>
  <si>
    <t>шиповник сушёный</t>
  </si>
  <si>
    <t>Капуста с морковью в нарезке</t>
  </si>
  <si>
    <t>Масса  соуса 43,61 гр.</t>
  </si>
  <si>
    <t>соус</t>
  </si>
  <si>
    <t xml:space="preserve"> вода</t>
  </si>
  <si>
    <t>103/17</t>
  </si>
  <si>
    <t>крупа манная</t>
  </si>
  <si>
    <t xml:space="preserve">Мука пшеничная </t>
  </si>
  <si>
    <t>Молоко</t>
  </si>
  <si>
    <t xml:space="preserve">Соль </t>
  </si>
  <si>
    <t>Масло сливочное</t>
  </si>
  <si>
    <t>418/22</t>
  </si>
  <si>
    <t>Суп из овощей со сметаной</t>
  </si>
  <si>
    <t>картофелем со сметаной</t>
  </si>
  <si>
    <t>горох лущен</t>
  </si>
  <si>
    <t>3 / 17</t>
  </si>
  <si>
    <t>м/сливочное , хлеб пш.)</t>
  </si>
  <si>
    <t>5 / 20</t>
  </si>
  <si>
    <t>Борщ из свежей капусты со сметаной</t>
  </si>
  <si>
    <t>Картофель по- деревенски с сыром</t>
  </si>
  <si>
    <t>Тефтели из говядины с соусом</t>
  </si>
  <si>
    <t xml:space="preserve"> картофелем со сметаной</t>
  </si>
  <si>
    <t>Борщ с капустой и</t>
  </si>
  <si>
    <t>хлеб пшеничный)</t>
  </si>
  <si>
    <t>Котлеты картофельные с творогом</t>
  </si>
  <si>
    <t>149/17</t>
  </si>
  <si>
    <t>Кондитерское изделие (печенье)</t>
  </si>
  <si>
    <t>Фрукты свежие (яблоко)</t>
  </si>
  <si>
    <t>Кондитерские изделия (печенье)</t>
  </si>
  <si>
    <t xml:space="preserve">Горошек зелёный </t>
  </si>
  <si>
    <t>Огурец в нарезке</t>
  </si>
  <si>
    <t>Фрукты свежие (яблоки)</t>
  </si>
  <si>
    <t xml:space="preserve">Плоды свежие (яблоко) </t>
  </si>
  <si>
    <t>порциями (капуста квашеная)</t>
  </si>
  <si>
    <t>Хлеб пш. (батон)</t>
  </si>
  <si>
    <t xml:space="preserve">Икра свекольная </t>
  </si>
  <si>
    <t xml:space="preserve">Морковь по-корейски </t>
  </si>
  <si>
    <t xml:space="preserve">Морковь с яблоком </t>
  </si>
  <si>
    <t>Икра кабачковая  (Пром.производства)</t>
  </si>
  <si>
    <t xml:space="preserve">Хлеб пш. (батон ) </t>
  </si>
  <si>
    <t xml:space="preserve">и соус шоколадный </t>
  </si>
  <si>
    <t>Плоды свежие (яблоко)</t>
  </si>
  <si>
    <t xml:space="preserve">Огурец с капустой </t>
  </si>
  <si>
    <t>морковь по - корейски</t>
  </si>
  <si>
    <t>капуста квашеная</t>
  </si>
  <si>
    <t>огурец в нарезке</t>
  </si>
  <si>
    <t>икра свекольная</t>
  </si>
  <si>
    <t>морковь с яблоком</t>
  </si>
  <si>
    <t>капуста с морковью в нарезке</t>
  </si>
  <si>
    <t xml:space="preserve">огурец с капустой </t>
  </si>
  <si>
    <t>свекла с яблоком</t>
  </si>
  <si>
    <t>икра кабачковая</t>
  </si>
  <si>
    <t>и  /  соус абрикосовый</t>
  </si>
  <si>
    <t>749/ 22</t>
  </si>
  <si>
    <t>749 / 22</t>
  </si>
  <si>
    <t xml:space="preserve"> (печенье)</t>
  </si>
  <si>
    <t xml:space="preserve">Икра кабачковая </t>
  </si>
  <si>
    <t>Огурец с капустой</t>
  </si>
  <si>
    <t>Огурец  в нарезке</t>
  </si>
  <si>
    <t xml:space="preserve">(печенье) </t>
  </si>
  <si>
    <t>и **соус шоколадный</t>
  </si>
  <si>
    <t>Отвар шиповника</t>
  </si>
  <si>
    <t>морковью в нарезке</t>
  </si>
  <si>
    <t>СОУС: лук репчат.</t>
  </si>
  <si>
    <t xml:space="preserve">     Говядина тушёная с капустой</t>
  </si>
  <si>
    <t xml:space="preserve">СУХОФРУКТЫ </t>
  </si>
  <si>
    <t>меню  10 - тидневка  ЗИМА - ВЕСНА  2025 г.   СанПиН 2.3./2.4.  3590 - 20</t>
  </si>
  <si>
    <t xml:space="preserve">    меню   10 - тидневка</t>
  </si>
  <si>
    <t xml:space="preserve">ЗИМА - ВЕСНА  2025 г.  </t>
  </si>
  <si>
    <t xml:space="preserve"> СанПиН 2.3./2.4.  3590 - 20</t>
  </si>
  <si>
    <t>Макароны отварные и /овощи</t>
  </si>
  <si>
    <t>консервирован. Отварные (сложный гарнир)</t>
  </si>
  <si>
    <t xml:space="preserve">Кофейный напиток с </t>
  </si>
  <si>
    <t>молоко сгушёное</t>
  </si>
  <si>
    <t xml:space="preserve"> Сборник технических нормативов. ФГАУ НЦЗД Минздрава </t>
  </si>
  <si>
    <t xml:space="preserve">РОССИИ, ФГБУН ФИЦ Питания, биотехнологии и безопасности пищи, Отраслевой союз развития </t>
  </si>
  <si>
    <t xml:space="preserve">социального питания, НП СРО «АПСПОЗ» —  М.: Издатель Научный центр здоровья детей, </t>
  </si>
  <si>
    <t>2022. - 698 с. Под редакцией:   профессора   Академика  РАН      Г.Г. Онищенко     В.А.Тутельяна</t>
  </si>
  <si>
    <t>396/17</t>
  </si>
  <si>
    <t>молоко сгущённое</t>
  </si>
  <si>
    <t>Жаркое по-домашнему</t>
  </si>
  <si>
    <t>Свинина б/к замор</t>
  </si>
  <si>
    <t>масса жаренного мяса 40 гр.</t>
  </si>
  <si>
    <t>259 /17</t>
  </si>
  <si>
    <t>424/22</t>
  </si>
  <si>
    <t xml:space="preserve">Запеканка из творога с </t>
  </si>
  <si>
    <t>Какао порошок</t>
  </si>
  <si>
    <t>Запеканка из творога с</t>
  </si>
  <si>
    <t>Сухари панировочные</t>
  </si>
  <si>
    <t>Сметана</t>
  </si>
  <si>
    <t>масса п/ф  155,25 г.</t>
  </si>
  <si>
    <t>Суфле из печени</t>
  </si>
  <si>
    <t>488/22</t>
  </si>
  <si>
    <t>масса отварной печени 73,5 г.</t>
  </si>
  <si>
    <t>0,225 шт.</t>
  </si>
  <si>
    <t>масса пассерован. Лука 8 г.</t>
  </si>
  <si>
    <t xml:space="preserve">ванилин </t>
  </si>
  <si>
    <t xml:space="preserve">Молоко кипячёное </t>
  </si>
  <si>
    <r>
      <t>Запеканка из творога с какао и /</t>
    </r>
    <r>
      <rPr>
        <b/>
        <sz val="8"/>
        <rFont val="Arial Cyr"/>
        <charset val="204"/>
      </rPr>
      <t>соус абрикосовый</t>
    </r>
  </si>
  <si>
    <t>гарбуша филе</t>
  </si>
  <si>
    <t xml:space="preserve">(вафли) </t>
  </si>
  <si>
    <t>вафли</t>
  </si>
  <si>
    <t>Чиполлетти из говядины</t>
  </si>
  <si>
    <t>птица филе</t>
  </si>
  <si>
    <t>масса полуфабриката 117 г.</t>
  </si>
  <si>
    <t>яблоко</t>
  </si>
  <si>
    <t>дрожжи сухие</t>
  </si>
  <si>
    <t>масса п/ф теста  78 гр.</t>
  </si>
  <si>
    <t>масса готовых блинов  60 гр.</t>
  </si>
  <si>
    <t>блины со сметаной</t>
  </si>
  <si>
    <t>60/ 10</t>
  </si>
  <si>
    <t>Сок  фруктовый</t>
  </si>
  <si>
    <t>Картофель по- деревенски</t>
  </si>
  <si>
    <t xml:space="preserve">                         Ризотто</t>
  </si>
  <si>
    <t xml:space="preserve">Капуста  тушёная  </t>
  </si>
  <si>
    <t xml:space="preserve">                       Капуста  тушёная  </t>
  </si>
  <si>
    <t xml:space="preserve">Рыба тушённаяя в томате </t>
  </si>
  <si>
    <t xml:space="preserve">горбуша </t>
  </si>
  <si>
    <t xml:space="preserve"> (малиновый)</t>
  </si>
  <si>
    <t xml:space="preserve">Кисель фруктовый </t>
  </si>
  <si>
    <t>сок малиновый</t>
  </si>
  <si>
    <r>
      <t>Кисель фруктовый</t>
    </r>
    <r>
      <rPr>
        <b/>
        <sz val="6"/>
        <rFont val="Arial Cyr"/>
        <charset val="204"/>
      </rPr>
      <t>(малиновый)</t>
    </r>
  </si>
  <si>
    <t>сухофр/малиновый</t>
  </si>
  <si>
    <t>с сыром</t>
  </si>
  <si>
    <t>сыр тв. Сортов</t>
  </si>
  <si>
    <t>499 /22</t>
  </si>
  <si>
    <t>Говядина тушная</t>
  </si>
  <si>
    <t>Говядина б/к замор</t>
  </si>
  <si>
    <t>масса жаренного мяса 31,5 гр.</t>
  </si>
  <si>
    <t>ски  с сыром</t>
  </si>
  <si>
    <t>Картофель по-деревен-</t>
  </si>
  <si>
    <t>0,1125 шт.</t>
  </si>
  <si>
    <t>масса полуфабриката 100,6 гр.</t>
  </si>
  <si>
    <t>СОУС;</t>
  </si>
  <si>
    <t>кондитерка вафли</t>
  </si>
  <si>
    <t>масса готовой каши  111,111 гр.</t>
  </si>
  <si>
    <t>0,08775 шт.</t>
  </si>
  <si>
    <t>масса готового мяса 50 гр.</t>
  </si>
  <si>
    <t>Солянка домашняя</t>
  </si>
  <si>
    <t>221/22</t>
  </si>
  <si>
    <t>огурец конс</t>
  </si>
  <si>
    <t xml:space="preserve"> бульон</t>
  </si>
  <si>
    <t>масса отварной птицы 2,93 г.</t>
  </si>
  <si>
    <t>Гарбуша б/г</t>
  </si>
  <si>
    <t>121 /21</t>
  </si>
  <si>
    <t>горбуша б/г</t>
  </si>
  <si>
    <t>масса готовой рыбы 20 г.</t>
  </si>
  <si>
    <t xml:space="preserve">Дрожжи </t>
  </si>
  <si>
    <t xml:space="preserve">Омлет с сыром </t>
  </si>
  <si>
    <t>масса ошпарен. морков 48,5 г.</t>
  </si>
  <si>
    <t>масса омлетн. смеси 222 г.</t>
  </si>
  <si>
    <t>484/21</t>
  </si>
  <si>
    <t>Кисель малиновый</t>
  </si>
  <si>
    <t>кисель концентрат малиновый</t>
  </si>
  <si>
    <t>с яблоком</t>
  </si>
  <si>
    <t>концентрат киселя</t>
  </si>
  <si>
    <t>малиновый</t>
  </si>
  <si>
    <t xml:space="preserve"> с яблоком</t>
  </si>
  <si>
    <t xml:space="preserve">Кисель малиновый </t>
  </si>
  <si>
    <t xml:space="preserve">Омлет с сыром   </t>
  </si>
  <si>
    <t>Блины со сметаной</t>
  </si>
  <si>
    <t>Кисель малиновый с яблоком</t>
  </si>
  <si>
    <t>Запеканка из творога с какао</t>
  </si>
  <si>
    <t>224/22</t>
  </si>
  <si>
    <t>466/22</t>
  </si>
  <si>
    <t>масса полуфабриката 104,4 гр.</t>
  </si>
  <si>
    <t>в нарезке</t>
  </si>
  <si>
    <t xml:space="preserve">Сыр твёрдых сортов </t>
  </si>
  <si>
    <t>консервированные отварные</t>
  </si>
  <si>
    <t>Сок  фруктовый (абрикосовый)</t>
  </si>
  <si>
    <t>Бутерброд с сыром (сыр твердых сортов</t>
  </si>
  <si>
    <t>Горбуша б/г</t>
  </si>
  <si>
    <t>Кисель фруктовый (малиновый)</t>
  </si>
  <si>
    <t>791 /22</t>
  </si>
  <si>
    <t>2,25 шт.</t>
  </si>
  <si>
    <t>яйцо шт./гр.</t>
  </si>
  <si>
    <t>0,04975шт.</t>
  </si>
  <si>
    <t>135 /5</t>
  </si>
  <si>
    <t>масса отварной говядины 17,07 г.</t>
  </si>
  <si>
    <t>масса готового мяса 53,257 гр.</t>
  </si>
  <si>
    <t>масса готовой. Капуст. 46,097гр.</t>
  </si>
  <si>
    <t>масса соуса с овощ. 96,743 гр.</t>
  </si>
  <si>
    <t>221 / 22</t>
  </si>
  <si>
    <t>Кондитерское изделие (вафли)</t>
  </si>
  <si>
    <t>259 / 17</t>
  </si>
  <si>
    <t>Кондитерские изделия (вафли)</t>
  </si>
  <si>
    <t xml:space="preserve"> (вафли)</t>
  </si>
  <si>
    <t>масса п / ф  104,4  г.</t>
  </si>
  <si>
    <t>299/21</t>
  </si>
  <si>
    <t>299 /21</t>
  </si>
  <si>
    <t>масса припущенной моркови 17,1 г.</t>
  </si>
  <si>
    <t>масса припущенного томата 4,174 г.</t>
  </si>
  <si>
    <t>масса тушёных овощей 35 г.</t>
  </si>
  <si>
    <t>масса тушёной рыбы 65 г.</t>
  </si>
  <si>
    <t>масса п/ф рыбы с  овощами 117,5 г.</t>
  </si>
  <si>
    <t>масса р-ра лим/кислоты 4,8 гр.</t>
  </si>
  <si>
    <t>масса готового соуса 58,5 гр.</t>
  </si>
  <si>
    <t>консервированная</t>
  </si>
  <si>
    <t xml:space="preserve">     Борщ с капустой и картофелем со сметаной</t>
  </si>
  <si>
    <t>масса припущен. морков 9 г.</t>
  </si>
  <si>
    <t>масса после тепл. обр. 1,8 г.</t>
  </si>
  <si>
    <t>масса р-ра  лим. кислоты 3 г.</t>
  </si>
  <si>
    <t>Каша вязкая (ячневая)</t>
  </si>
  <si>
    <t>ячка</t>
  </si>
  <si>
    <t>масса готов. каши с овощ. 130 гр.</t>
  </si>
  <si>
    <t>масса п/ф 105,3 гр.</t>
  </si>
  <si>
    <t>СОУС:</t>
  </si>
  <si>
    <t xml:space="preserve">Молоко </t>
  </si>
  <si>
    <t>0,45 шт.</t>
  </si>
  <si>
    <t>масса п /ф 106,2  гр.</t>
  </si>
  <si>
    <t>масса пасер. Лука 23  гр.</t>
  </si>
  <si>
    <t>0,122 шт.</t>
  </si>
  <si>
    <t>СОУС : вода</t>
  </si>
  <si>
    <t>54-2з/22</t>
  </si>
  <si>
    <t>52/22</t>
  </si>
  <si>
    <t>масса бульона рыбного</t>
  </si>
  <si>
    <t>масса тушёного картоф. 98,626 гр.</t>
  </si>
  <si>
    <t>масса припущен. Моркови 21,474 гр.</t>
  </si>
  <si>
    <t>масса картоф. с овощами 150 гр.</t>
  </si>
  <si>
    <t>масса п/ф 110 гр.</t>
  </si>
  <si>
    <t>масса фарша из макарон 43,988 г.</t>
  </si>
  <si>
    <t xml:space="preserve"> ОБЕД- ПОЛДНИК</t>
  </si>
  <si>
    <t xml:space="preserve">     ЗАВТРАК</t>
  </si>
  <si>
    <t>ЗАВТРАК - ОБЕД</t>
  </si>
  <si>
    <t>0,05шт.</t>
  </si>
  <si>
    <t>Распределение закуски по дням</t>
  </si>
  <si>
    <t>дни</t>
  </si>
  <si>
    <t>3,03575 шт.</t>
  </si>
  <si>
    <t>масса полуфабриката 224,25 гр.</t>
  </si>
  <si>
    <t>0,12675 шт.</t>
  </si>
  <si>
    <t xml:space="preserve">  соус абрикосовый</t>
  </si>
  <si>
    <t xml:space="preserve">Блины </t>
  </si>
  <si>
    <t>масса теста 78 гр.</t>
  </si>
  <si>
    <t>масса готовых блинов 60 гр.</t>
  </si>
  <si>
    <t>Блины  / и</t>
  </si>
  <si>
    <t>соус абрикосовый</t>
  </si>
  <si>
    <r>
      <t>Шницель рыбный</t>
    </r>
    <r>
      <rPr>
        <sz val="7"/>
        <rFont val="Arial Cyr"/>
        <charset val="204"/>
      </rPr>
      <t xml:space="preserve"> </t>
    </r>
  </si>
  <si>
    <t xml:space="preserve">Шницель рыбный </t>
  </si>
  <si>
    <t xml:space="preserve">Уха с крупой </t>
  </si>
  <si>
    <t xml:space="preserve">с овощами </t>
  </si>
  <si>
    <t xml:space="preserve">Рыба тушённая в томате с овощами </t>
  </si>
  <si>
    <t xml:space="preserve">Биточки рыбные </t>
  </si>
  <si>
    <t xml:space="preserve">Рыба запечённая </t>
  </si>
  <si>
    <t>какао и / соус абрикосовый</t>
  </si>
  <si>
    <r>
      <t xml:space="preserve">Запеканка из творога с какао и / </t>
    </r>
    <r>
      <rPr>
        <b/>
        <sz val="8"/>
        <rFont val="Arial Cyr"/>
        <charset val="204"/>
      </rPr>
      <t>соус абрикосовый</t>
    </r>
  </si>
  <si>
    <t>Печень  по-строгановски</t>
  </si>
  <si>
    <t>печень говяжья</t>
  </si>
  <si>
    <r>
      <t>Биточки рыбные</t>
    </r>
    <r>
      <rPr>
        <b/>
        <sz val="8"/>
        <rFont val="Arial Cyr"/>
        <charset val="204"/>
      </rPr>
      <t xml:space="preserve"> </t>
    </r>
  </si>
  <si>
    <t>Рыба тушёная в томате с овощами</t>
  </si>
  <si>
    <t>Уха с крупой</t>
  </si>
  <si>
    <t>и  соус шоколадный</t>
  </si>
  <si>
    <r>
      <t xml:space="preserve">какао и  </t>
    </r>
    <r>
      <rPr>
        <sz val="7"/>
        <rFont val="Arial Cyr"/>
        <charset val="204"/>
      </rPr>
      <t>/ соус абрикосовый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</si>
</sst>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0.0000000"/>
  </numFmts>
  <fonts count="245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i/>
      <sz val="8"/>
      <color rgb="FF000000"/>
      <name val="Calibri"/>
      <family val="2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sz val="7"/>
      <color rgb="FFFF000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i/>
      <sz val="6.5"/>
      <name val="Arial Cyr"/>
      <charset val="204"/>
    </font>
    <font>
      <sz val="8.5"/>
      <color rgb="FF000000"/>
      <name val="Calibri"/>
      <family val="2"/>
      <charset val="204"/>
    </font>
    <font>
      <b/>
      <i/>
      <sz val="6"/>
      <name val="Arial Cyr"/>
      <charset val="204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7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sz val="1"/>
      <color rgb="FF000000"/>
      <name val="Calibri"/>
      <family val="2"/>
      <charset val="204"/>
    </font>
    <font>
      <b/>
      <sz val="10"/>
      <color rgb="FF0070C0"/>
      <name val="Arial Cyr"/>
      <charset val="204"/>
    </font>
    <font>
      <sz val="11"/>
      <color rgb="FF0070C0"/>
      <name val="Arial Cyr"/>
      <family val="2"/>
      <charset val="204"/>
    </font>
    <font>
      <sz val="11"/>
      <color rgb="FFC00000"/>
      <name val="Arial Cyr"/>
      <family val="2"/>
      <charset val="204"/>
    </font>
    <font>
      <sz val="7"/>
      <color rgb="FFC00000"/>
      <name val="Calibri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0000"/>
      <name val="Arial"/>
      <family val="2"/>
      <charset val="204"/>
    </font>
    <font>
      <b/>
      <sz val="11"/>
      <color rgb="FF0070C0"/>
      <name val="Calibri"/>
      <family val="2"/>
      <charset val="204"/>
    </font>
    <font>
      <sz val="7"/>
      <name val="Arial"/>
      <family val="2"/>
      <charset val="204"/>
    </font>
    <font>
      <sz val="7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8"/>
      <color rgb="FFFF0000"/>
      <name val="Cambria"/>
      <family val="1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7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9"/>
      <color rgb="FFFF0000"/>
      <name val="Arial Cyr"/>
      <family val="2"/>
      <charset val="204"/>
    </font>
    <font>
      <b/>
      <sz val="12"/>
      <color rgb="FF000000"/>
      <name val="Arial"/>
      <family val="2"/>
      <charset val="204"/>
    </font>
    <font>
      <sz val="9"/>
      <color rgb="FFC00000"/>
      <name val="Arial Cyr"/>
      <family val="2"/>
      <charset val="204"/>
    </font>
    <font>
      <b/>
      <sz val="9"/>
      <color rgb="FF000000"/>
      <name val="Arial"/>
      <family val="2"/>
      <charset val="204"/>
    </font>
    <font>
      <b/>
      <sz val="6"/>
      <name val="Calibri"/>
      <family val="2"/>
      <charset val="204"/>
    </font>
    <font>
      <sz val="8"/>
      <color rgb="FF000000"/>
      <name val="Arial Cyr"/>
      <charset val="204"/>
    </font>
    <font>
      <b/>
      <sz val="8.5"/>
      <name val="Arial Cyr"/>
      <family val="2"/>
      <charset val="204"/>
    </font>
    <font>
      <b/>
      <sz val="6.5"/>
      <name val="Arial Cyr"/>
      <charset val="204"/>
    </font>
    <font>
      <sz val="8.5"/>
      <name val="Arial Cyr"/>
      <family val="2"/>
      <charset val="204"/>
    </font>
    <font>
      <b/>
      <i/>
      <sz val="7"/>
      <name val="Calibri"/>
      <family val="2"/>
      <charset val="204"/>
      <scheme val="minor"/>
    </font>
    <font>
      <b/>
      <sz val="8.5"/>
      <color rgb="FF000000"/>
      <name val="Calibri"/>
      <family val="2"/>
      <charset val="204"/>
    </font>
    <font>
      <sz val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6"/>
      <name val="Calibri"/>
      <family val="2"/>
      <charset val="204"/>
    </font>
    <font>
      <i/>
      <sz val="10"/>
      <color rgb="FF000000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40">
    <xf numFmtId="0" fontId="0" fillId="0" borderId="0"/>
    <xf numFmtId="9" fontId="62" fillId="0" borderId="0" applyFont="0" applyFill="0" applyBorder="0" applyAlignment="0" applyProtection="0"/>
    <xf numFmtId="0" fontId="130" fillId="0" borderId="0"/>
    <xf numFmtId="0" fontId="131" fillId="0" borderId="0" applyNumberFormat="0" applyBorder="0" applyProtection="0"/>
    <xf numFmtId="0" fontId="132" fillId="29" borderId="0" applyNumberFormat="0" applyBorder="0" applyProtection="0"/>
    <xf numFmtId="0" fontId="132" fillId="30" borderId="0" applyNumberFormat="0" applyBorder="0" applyProtection="0"/>
    <xf numFmtId="0" fontId="131" fillId="31" borderId="0" applyNumberFormat="0" applyBorder="0" applyProtection="0"/>
    <xf numFmtId="0" fontId="133" fillId="32" borderId="0" applyNumberFormat="0" applyBorder="0" applyProtection="0"/>
    <xf numFmtId="0" fontId="132" fillId="33" borderId="0" applyNumberFormat="0" applyBorder="0" applyProtection="0"/>
    <xf numFmtId="0" fontId="134" fillId="0" borderId="0" applyNumberFormat="0" applyBorder="0" applyProtection="0"/>
    <xf numFmtId="0" fontId="135" fillId="34" borderId="0" applyNumberFormat="0" applyBorder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38" fillId="0" borderId="0" applyNumberFormat="0" applyBorder="0" applyProtection="0"/>
    <xf numFmtId="0" fontId="139" fillId="0" borderId="0" applyNumberFormat="0" applyBorder="0" applyProtection="0"/>
    <xf numFmtId="0" fontId="140" fillId="35" borderId="0" applyNumberFormat="0" applyBorder="0" applyProtection="0"/>
    <xf numFmtId="0" fontId="141" fillId="35" borderId="85" applyNumberFormat="0" applyProtection="0"/>
    <xf numFmtId="0" fontId="142" fillId="0" borderId="0" applyNumberFormat="0" applyBorder="0" applyProtection="0"/>
    <xf numFmtId="0" fontId="130" fillId="0" borderId="0" applyNumberFormat="0" applyFont="0" applyBorder="0" applyProtection="0"/>
    <xf numFmtId="0" fontId="130" fillId="0" borderId="0" applyNumberFormat="0" applyFont="0" applyBorder="0" applyProtection="0"/>
    <xf numFmtId="0" fontId="133" fillId="0" borderId="0" applyNumberFormat="0" applyBorder="0" applyProtection="0"/>
    <xf numFmtId="0" fontId="223" fillId="0" borderId="0"/>
    <xf numFmtId="0" fontId="224" fillId="0" borderId="0" applyNumberFormat="0" applyBorder="0" applyProtection="0"/>
    <xf numFmtId="0" fontId="225" fillId="29" borderId="0" applyNumberFormat="0" applyBorder="0" applyProtection="0"/>
    <xf numFmtId="0" fontId="225" fillId="30" borderId="0" applyNumberFormat="0" applyBorder="0" applyProtection="0"/>
    <xf numFmtId="0" fontId="224" fillId="31" borderId="0" applyNumberFormat="0" applyBorder="0" applyProtection="0"/>
    <xf numFmtId="0" fontId="226" fillId="32" borderId="0" applyNumberFormat="0" applyBorder="0" applyProtection="0"/>
    <xf numFmtId="0" fontId="225" fillId="33" borderId="0" applyNumberFormat="0" applyBorder="0" applyProtection="0"/>
    <xf numFmtId="0" fontId="227" fillId="0" borderId="0" applyNumberFormat="0" applyBorder="0" applyProtection="0"/>
    <xf numFmtId="0" fontId="228" fillId="34" borderId="0" applyNumberFormat="0" applyBorder="0" applyProtection="0"/>
    <xf numFmtId="0" fontId="229" fillId="0" borderId="0" applyNumberFormat="0" applyBorder="0" applyProtection="0"/>
    <xf numFmtId="0" fontId="230" fillId="0" borderId="0" applyNumberFormat="0" applyBorder="0" applyProtection="0"/>
    <xf numFmtId="0" fontId="231" fillId="0" borderId="0" applyNumberFormat="0" applyBorder="0" applyProtection="0"/>
    <xf numFmtId="0" fontId="232" fillId="0" borderId="0" applyNumberFormat="0" applyBorder="0" applyProtection="0"/>
    <xf numFmtId="0" fontId="233" fillId="35" borderId="0" applyNumberFormat="0" applyBorder="0" applyProtection="0"/>
    <xf numFmtId="0" fontId="234" fillId="35" borderId="85" applyNumberFormat="0" applyProtection="0"/>
    <xf numFmtId="0" fontId="235" fillId="0" borderId="0" applyNumberFormat="0" applyBorder="0" applyProtection="0"/>
    <xf numFmtId="0" fontId="223" fillId="0" borderId="0" applyNumberFormat="0" applyFont="0" applyBorder="0" applyProtection="0"/>
    <xf numFmtId="0" fontId="223" fillId="0" borderId="0" applyNumberFormat="0" applyFont="0" applyBorder="0" applyProtection="0"/>
    <xf numFmtId="0" fontId="226" fillId="0" borderId="0" applyNumberFormat="0" applyBorder="0" applyProtection="0"/>
  </cellStyleXfs>
  <cellXfs count="3940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0" fillId="0" borderId="16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31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9" xfId="0" applyBorder="1"/>
    <xf numFmtId="49" fontId="14" fillId="0" borderId="0" xfId="0" applyNumberFormat="1" applyFont="1" applyBorder="1" applyAlignment="1">
      <alignment horizontal="left"/>
    </xf>
    <xf numFmtId="0" fontId="0" fillId="0" borderId="33" xfId="0" applyBorder="1"/>
    <xf numFmtId="0" fontId="36" fillId="0" borderId="3" xfId="0" applyFont="1" applyBorder="1" applyAlignment="1">
      <alignment horizontal="left"/>
    </xf>
    <xf numFmtId="0" fontId="0" fillId="0" borderId="25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6" xfId="0" applyFont="1" applyBorder="1"/>
    <xf numFmtId="0" fontId="7" fillId="0" borderId="26" xfId="0" applyFont="1" applyBorder="1" applyAlignment="1">
      <alignment horizontal="center"/>
    </xf>
    <xf numFmtId="0" fontId="0" fillId="0" borderId="27" xfId="0" applyBorder="1"/>
    <xf numFmtId="0" fontId="7" fillId="0" borderId="10" xfId="0" applyFont="1" applyBorder="1" applyAlignment="1">
      <alignment horizontal="left"/>
    </xf>
    <xf numFmtId="0" fontId="0" fillId="0" borderId="14" xfId="0" applyBorder="1"/>
    <xf numFmtId="0" fontId="43" fillId="0" borderId="20" xfId="0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18" xfId="0" applyFont="1" applyBorder="1"/>
    <xf numFmtId="0" fontId="48" fillId="0" borderId="0" xfId="0" applyFont="1" applyBorder="1"/>
    <xf numFmtId="0" fontId="0" fillId="0" borderId="18" xfId="0" applyBorder="1"/>
    <xf numFmtId="0" fontId="0" fillId="0" borderId="26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2" fontId="2" fillId="0" borderId="21" xfId="0" applyNumberFormat="1" applyFont="1" applyBorder="1" applyAlignment="1">
      <alignment horizontal="center"/>
    </xf>
    <xf numFmtId="0" fontId="0" fillId="0" borderId="0" xfId="0" applyFill="1"/>
    <xf numFmtId="2" fontId="10" fillId="0" borderId="23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2" fontId="2" fillId="0" borderId="13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7" xfId="0" applyFill="1" applyBorder="1"/>
    <xf numFmtId="0" fontId="0" fillId="0" borderId="25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" fontId="2" fillId="0" borderId="13" xfId="0" applyNumberFormat="1" applyFont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23" xfId="0" applyFont="1" applyFill="1" applyBorder="1" applyAlignment="1">
      <alignment horizontal="left"/>
    </xf>
    <xf numFmtId="0" fontId="2" fillId="0" borderId="22" xfId="0" applyFont="1" applyFill="1" applyBorder="1"/>
    <xf numFmtId="0" fontId="76" fillId="0" borderId="0" xfId="0" applyFont="1" applyFill="1" applyBorder="1" applyAlignment="1">
      <alignment horizontal="left"/>
    </xf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22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40" xfId="0" applyFont="1" applyFill="1" applyBorder="1"/>
    <xf numFmtId="0" fontId="50" fillId="0" borderId="0" xfId="0" applyFont="1" applyFill="1" applyBorder="1" applyAlignment="1"/>
    <xf numFmtId="0" fontId="14" fillId="0" borderId="49" xfId="0" applyFont="1" applyFill="1" applyBorder="1" applyAlignment="1">
      <alignment horizontal="left"/>
    </xf>
    <xf numFmtId="0" fontId="43" fillId="0" borderId="48" xfId="0" applyFont="1" applyBorder="1" applyAlignment="1">
      <alignment horizontal="center"/>
    </xf>
    <xf numFmtId="2" fontId="2" fillId="0" borderId="44" xfId="0" applyNumberFormat="1" applyFont="1" applyBorder="1" applyAlignment="1">
      <alignment horizontal="center"/>
    </xf>
    <xf numFmtId="2" fontId="2" fillId="0" borderId="46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2" fillId="0" borderId="53" xfId="0" applyFont="1" applyFill="1" applyBorder="1"/>
    <xf numFmtId="0" fontId="0" fillId="0" borderId="52" xfId="0" applyBorder="1"/>
    <xf numFmtId="0" fontId="47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2" fontId="74" fillId="0" borderId="44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6" xfId="0" applyBorder="1"/>
    <xf numFmtId="0" fontId="2" fillId="0" borderId="58" xfId="0" applyFont="1" applyFill="1" applyBorder="1"/>
    <xf numFmtId="0" fontId="22" fillId="0" borderId="58" xfId="0" applyFont="1" applyFill="1" applyBorder="1"/>
    <xf numFmtId="0" fontId="2" fillId="0" borderId="60" xfId="0" applyFont="1" applyBorder="1"/>
    <xf numFmtId="0" fontId="14" fillId="0" borderId="63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14" fillId="0" borderId="58" xfId="0" applyFont="1" applyBorder="1" applyAlignment="1">
      <alignment horizontal="center"/>
    </xf>
    <xf numFmtId="0" fontId="54" fillId="0" borderId="0" xfId="0" applyFont="1" applyFill="1" applyBorder="1" applyAlignment="1">
      <alignment horizontal="left"/>
    </xf>
    <xf numFmtId="1" fontId="36" fillId="0" borderId="58" xfId="0" applyNumberFormat="1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19" xfId="0" applyFill="1" applyBorder="1"/>
    <xf numFmtId="0" fontId="2" fillId="0" borderId="72" xfId="0" applyFont="1" applyFill="1" applyBorder="1" applyAlignment="1">
      <alignment horizontal="left"/>
    </xf>
    <xf numFmtId="0" fontId="22" fillId="0" borderId="72" xfId="0" applyFont="1" applyFill="1" applyBorder="1" applyAlignment="1">
      <alignment horizontal="left"/>
    </xf>
    <xf numFmtId="0" fontId="28" fillId="0" borderId="74" xfId="0" applyFont="1" applyFill="1" applyBorder="1" applyAlignment="1">
      <alignment horizontal="left"/>
    </xf>
    <xf numFmtId="0" fontId="0" fillId="0" borderId="78" xfId="0" applyBorder="1"/>
    <xf numFmtId="0" fontId="7" fillId="0" borderId="72" xfId="0" applyFont="1" applyBorder="1"/>
    <xf numFmtId="0" fontId="2" fillId="0" borderId="66" xfId="0" applyFont="1" applyFill="1" applyBorder="1" applyAlignment="1">
      <alignment horizontal="center"/>
    </xf>
    <xf numFmtId="0" fontId="2" fillId="0" borderId="72" xfId="0" applyFont="1" applyBorder="1"/>
    <xf numFmtId="0" fontId="17" fillId="0" borderId="72" xfId="0" applyFont="1" applyBorder="1" applyAlignment="1">
      <alignment horizontal="center"/>
    </xf>
    <xf numFmtId="0" fontId="0" fillId="0" borderId="18" xfId="0" applyFill="1" applyBorder="1"/>
    <xf numFmtId="2" fontId="35" fillId="0" borderId="23" xfId="0" applyNumberFormat="1" applyFont="1" applyBorder="1" applyAlignment="1">
      <alignment horizontal="center" vertical="center"/>
    </xf>
    <xf numFmtId="2" fontId="10" fillId="0" borderId="24" xfId="0" applyNumberFormat="1" applyFont="1" applyBorder="1" applyAlignment="1">
      <alignment horizontal="center"/>
    </xf>
    <xf numFmtId="0" fontId="14" fillId="0" borderId="49" xfId="0" applyFont="1" applyBorder="1" applyAlignment="1">
      <alignment horizontal="left"/>
    </xf>
    <xf numFmtId="0" fontId="2" fillId="0" borderId="75" xfId="0" applyFont="1" applyFill="1" applyBorder="1"/>
    <xf numFmtId="0" fontId="2" fillId="0" borderId="76" xfId="0" applyFont="1" applyFill="1" applyBorder="1" applyAlignment="1">
      <alignment horizontal="left"/>
    </xf>
    <xf numFmtId="0" fontId="33" fillId="0" borderId="72" xfId="0" applyFont="1" applyBorder="1" applyAlignment="1">
      <alignment horizontal="left"/>
    </xf>
    <xf numFmtId="0" fontId="2" fillId="0" borderId="72" xfId="0" applyFont="1" applyFill="1" applyBorder="1"/>
    <xf numFmtId="0" fontId="2" fillId="0" borderId="2" xfId="0" applyFont="1" applyBorder="1" applyAlignment="1">
      <alignment horizontal="left"/>
    </xf>
    <xf numFmtId="0" fontId="29" fillId="0" borderId="0" xfId="0" applyFont="1" applyFill="1" applyBorder="1"/>
    <xf numFmtId="0" fontId="28" fillId="0" borderId="77" xfId="0" applyFont="1" applyFill="1" applyBorder="1" applyAlignment="1">
      <alignment horizontal="left"/>
    </xf>
    <xf numFmtId="0" fontId="2" fillId="0" borderId="76" xfId="0" applyFont="1" applyBorder="1"/>
    <xf numFmtId="0" fontId="2" fillId="0" borderId="66" xfId="0" applyFont="1" applyBorder="1" applyAlignment="1">
      <alignment horizontal="center"/>
    </xf>
    <xf numFmtId="0" fontId="22" fillId="0" borderId="66" xfId="0" applyFont="1" applyFill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0" fontId="33" fillId="0" borderId="72" xfId="0" applyFont="1" applyFill="1" applyBorder="1" applyAlignment="1">
      <alignment horizontal="left"/>
    </xf>
    <xf numFmtId="0" fontId="14" fillId="0" borderId="26" xfId="0" applyFont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81" fillId="0" borderId="0" xfId="0" applyFont="1" applyFill="1" applyBorder="1" applyAlignment="1">
      <alignment horizontal="left"/>
    </xf>
    <xf numFmtId="0" fontId="2" fillId="0" borderId="76" xfId="0" applyFont="1" applyFill="1" applyBorder="1"/>
    <xf numFmtId="0" fontId="2" fillId="0" borderId="36" xfId="0" applyFont="1" applyBorder="1" applyAlignment="1">
      <alignment horizontal="center"/>
    </xf>
    <xf numFmtId="0" fontId="0" fillId="0" borderId="73" xfId="0" applyBorder="1"/>
    <xf numFmtId="0" fontId="2" fillId="0" borderId="27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52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53" xfId="0" applyFont="1" applyBorder="1"/>
    <xf numFmtId="0" fontId="14" fillId="0" borderId="72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2" fillId="0" borderId="74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74" xfId="0" applyFont="1" applyFill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2" fontId="14" fillId="0" borderId="76" xfId="0" applyNumberFormat="1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8" fillId="0" borderId="0" xfId="0" applyFont="1" applyBorder="1" applyAlignment="1">
      <alignment horizontal="left"/>
    </xf>
    <xf numFmtId="0" fontId="8" fillId="0" borderId="16" xfId="0" applyFont="1" applyBorder="1"/>
    <xf numFmtId="0" fontId="33" fillId="0" borderId="76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33" fillId="0" borderId="50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2" fontId="0" fillId="0" borderId="0" xfId="0" applyNumberFormat="1"/>
    <xf numFmtId="0" fontId="22" fillId="0" borderId="50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3" fillId="0" borderId="53" xfId="0" applyFont="1" applyBorder="1" applyAlignment="1">
      <alignment horizontal="left"/>
    </xf>
    <xf numFmtId="0" fontId="17" fillId="0" borderId="0" xfId="0" applyFont="1" applyFill="1" applyBorder="1" applyAlignment="1"/>
    <xf numFmtId="0" fontId="22" fillId="0" borderId="74" xfId="0" applyFont="1" applyBorder="1" applyAlignment="1">
      <alignment horizontal="center"/>
    </xf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5" fillId="0" borderId="0" xfId="0" applyFont="1" applyFill="1" applyBorder="1"/>
    <xf numFmtId="0" fontId="96" fillId="0" borderId="0" xfId="0" applyFont="1" applyFill="1" applyBorder="1"/>
    <xf numFmtId="49" fontId="14" fillId="0" borderId="0" xfId="0" applyNumberFormat="1" applyFont="1" applyFill="1" applyBorder="1" applyAlignment="1"/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2" fontId="33" fillId="0" borderId="0" xfId="0" applyNumberFormat="1" applyFont="1" applyFill="1"/>
    <xf numFmtId="0" fontId="17" fillId="0" borderId="49" xfId="0" applyFont="1" applyBorder="1"/>
    <xf numFmtId="168" fontId="81" fillId="0" borderId="0" xfId="0" applyNumberFormat="1" applyFont="1" applyFill="1" applyBorder="1" applyAlignment="1">
      <alignment horizontal="left"/>
    </xf>
    <xf numFmtId="169" fontId="22" fillId="0" borderId="0" xfId="0" applyNumberFormat="1" applyFont="1" applyFill="1"/>
    <xf numFmtId="166" fontId="0" fillId="0" borderId="0" xfId="0" applyNumberFormat="1"/>
    <xf numFmtId="0" fontId="0" fillId="0" borderId="49" xfId="0" applyBorder="1"/>
    <xf numFmtId="0" fontId="67" fillId="0" borderId="0" xfId="0" applyFont="1" applyAlignment="1">
      <alignment horizontal="left"/>
    </xf>
    <xf numFmtId="0" fontId="46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47" fillId="0" borderId="2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6" xfId="0" applyFont="1" applyBorder="1" applyAlignment="1">
      <alignment horizontal="center" vertical="center"/>
    </xf>
    <xf numFmtId="0" fontId="50" fillId="0" borderId="25" xfId="0" applyFont="1" applyBorder="1" applyAlignment="1">
      <alignment horizontal="center"/>
    </xf>
    <xf numFmtId="0" fontId="35" fillId="0" borderId="26" xfId="0" applyFont="1" applyBorder="1" applyAlignment="1">
      <alignment horizontal="center"/>
    </xf>
    <xf numFmtId="0" fontId="50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7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47" fillId="0" borderId="26" xfId="0" applyFont="1" applyBorder="1" applyAlignment="1">
      <alignment horizontal="center"/>
    </xf>
    <xf numFmtId="2" fontId="36" fillId="0" borderId="26" xfId="0" applyNumberFormat="1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/>
    </xf>
    <xf numFmtId="0" fontId="2" fillId="0" borderId="62" xfId="0" applyFont="1" applyBorder="1"/>
    <xf numFmtId="1" fontId="36" fillId="0" borderId="62" xfId="0" applyNumberFormat="1" applyFont="1" applyBorder="1" applyAlignment="1">
      <alignment horizontal="center"/>
    </xf>
    <xf numFmtId="2" fontId="16" fillId="0" borderId="26" xfId="0" applyNumberFormat="1" applyFont="1" applyBorder="1" applyAlignment="1">
      <alignment horizontal="center" vertical="center" wrapText="1"/>
    </xf>
    <xf numFmtId="0" fontId="2" fillId="0" borderId="63" xfId="0" applyFont="1" applyBorder="1"/>
    <xf numFmtId="0" fontId="2" fillId="0" borderId="82" xfId="0" applyFont="1" applyBorder="1"/>
    <xf numFmtId="0" fontId="8" fillId="0" borderId="26" xfId="0" applyFont="1" applyBorder="1" applyAlignment="1">
      <alignment horizontal="left"/>
    </xf>
    <xf numFmtId="2" fontId="35" fillId="0" borderId="18" xfId="0" applyNumberFormat="1" applyFont="1" applyBorder="1" applyAlignment="1">
      <alignment horizontal="center" vertical="center"/>
    </xf>
    <xf numFmtId="166" fontId="35" fillId="0" borderId="35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62" xfId="0" applyBorder="1" applyAlignment="1">
      <alignment horizontal="center"/>
    </xf>
    <xf numFmtId="2" fontId="35" fillId="0" borderId="37" xfId="0" applyNumberFormat="1" applyFont="1" applyBorder="1" applyAlignment="1">
      <alignment horizontal="center" vertical="center"/>
    </xf>
    <xf numFmtId="2" fontId="10" fillId="0" borderId="35" xfId="0" applyNumberFormat="1" applyFont="1" applyBorder="1" applyAlignment="1">
      <alignment horizontal="center" vertical="center"/>
    </xf>
    <xf numFmtId="0" fontId="47" fillId="0" borderId="27" xfId="0" applyFont="1" applyBorder="1" applyAlignment="1">
      <alignment horizontal="center"/>
    </xf>
    <xf numFmtId="0" fontId="0" fillId="0" borderId="14" xfId="0" applyBorder="1" applyAlignment="1">
      <alignment horizontal="left"/>
    </xf>
    <xf numFmtId="0" fontId="47" fillId="0" borderId="9" xfId="0" applyFont="1" applyBorder="1"/>
    <xf numFmtId="1" fontId="105" fillId="0" borderId="83" xfId="0" applyNumberFormat="1" applyFont="1" applyBorder="1" applyAlignment="1">
      <alignment horizontal="center"/>
    </xf>
    <xf numFmtId="1" fontId="105" fillId="0" borderId="62" xfId="0" applyNumberFormat="1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1" fontId="36" fillId="0" borderId="83" xfId="0" applyNumberFormat="1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0" fillId="0" borderId="63" xfId="0" applyBorder="1" applyAlignment="1">
      <alignment horizontal="center"/>
    </xf>
    <xf numFmtId="2" fontId="0" fillId="0" borderId="0" xfId="0" applyNumberFormat="1" applyAlignment="1">
      <alignment horizontal="left"/>
    </xf>
    <xf numFmtId="1" fontId="54" fillId="0" borderId="83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1" fillId="0" borderId="18" xfId="0" applyFont="1" applyBorder="1"/>
    <xf numFmtId="0" fontId="36" fillId="0" borderId="19" xfId="0" applyFont="1" applyBorder="1" applyAlignment="1">
      <alignment horizontal="right"/>
    </xf>
    <xf numFmtId="0" fontId="0" fillId="0" borderId="19" xfId="0" applyBorder="1" applyAlignment="1">
      <alignment horizontal="left"/>
    </xf>
    <xf numFmtId="0" fontId="36" fillId="0" borderId="27" xfId="0" applyFont="1" applyBorder="1" applyAlignment="1">
      <alignment horizontal="right"/>
    </xf>
    <xf numFmtId="0" fontId="50" fillId="0" borderId="19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62" xfId="0" applyFont="1" applyBorder="1" applyAlignment="1">
      <alignment horizontal="center"/>
    </xf>
    <xf numFmtId="0" fontId="7" fillId="0" borderId="28" xfId="0" applyFont="1" applyBorder="1"/>
    <xf numFmtId="0" fontId="7" fillId="0" borderId="79" xfId="0" applyFont="1" applyBorder="1"/>
    <xf numFmtId="0" fontId="2" fillId="0" borderId="26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0" fontId="7" fillId="0" borderId="29" xfId="0" applyFont="1" applyBorder="1"/>
    <xf numFmtId="0" fontId="0" fillId="0" borderId="32" xfId="0" applyBorder="1" applyAlignment="1">
      <alignment horizontal="center"/>
    </xf>
    <xf numFmtId="0" fontId="7" fillId="0" borderId="23" xfId="0" applyFont="1" applyBorder="1"/>
    <xf numFmtId="0" fontId="2" fillId="0" borderId="42" xfId="0" applyFont="1" applyBorder="1"/>
    <xf numFmtId="0" fontId="0" fillId="0" borderId="78" xfId="0" applyBorder="1" applyAlignment="1">
      <alignment horizontal="center"/>
    </xf>
    <xf numFmtId="0" fontId="7" fillId="0" borderId="60" xfId="0" applyFont="1" applyBorder="1"/>
    <xf numFmtId="0" fontId="57" fillId="0" borderId="0" xfId="0" applyFont="1" applyBorder="1"/>
    <xf numFmtId="0" fontId="74" fillId="0" borderId="0" xfId="0" applyFont="1" applyFill="1" applyBorder="1"/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47" fillId="0" borderId="35" xfId="0" applyFont="1" applyBorder="1" applyAlignment="1">
      <alignment horizontal="center"/>
    </xf>
    <xf numFmtId="0" fontId="8" fillId="0" borderId="18" xfId="0" applyFont="1" applyBorder="1"/>
    <xf numFmtId="0" fontId="0" fillId="0" borderId="52" xfId="0" applyFill="1" applyBorder="1"/>
    <xf numFmtId="49" fontId="14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166" fontId="18" fillId="0" borderId="7" xfId="0" applyNumberFormat="1" applyFont="1" applyBorder="1" applyAlignment="1">
      <alignment horizontal="center"/>
    </xf>
    <xf numFmtId="166" fontId="10" fillId="0" borderId="28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8" fillId="0" borderId="0" xfId="0" applyFont="1" applyBorder="1" applyAlignment="1">
      <alignment horizontal="left"/>
    </xf>
    <xf numFmtId="166" fontId="18" fillId="0" borderId="34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 applyAlignment="1">
      <alignment horizontal="right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8" xfId="0" applyFont="1" applyBorder="1" applyAlignment="1">
      <alignment horizontal="right"/>
    </xf>
    <xf numFmtId="166" fontId="18" fillId="0" borderId="56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0" fillId="0" borderId="18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165" fontId="22" fillId="0" borderId="0" xfId="0" applyNumberFormat="1" applyFont="1" applyBorder="1" applyAlignment="1">
      <alignment horizontal="left"/>
    </xf>
    <xf numFmtId="0" fontId="70" fillId="0" borderId="0" xfId="0" applyFont="1" applyBorder="1"/>
    <xf numFmtId="0" fontId="0" fillId="0" borderId="83" xfId="0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3" fillId="0" borderId="43" xfId="0" applyFont="1" applyBorder="1" applyAlignment="1">
      <alignment horizontal="left"/>
    </xf>
    <xf numFmtId="0" fontId="17" fillId="0" borderId="18" xfId="0" applyFont="1" applyFill="1" applyBorder="1"/>
    <xf numFmtId="0" fontId="61" fillId="0" borderId="0" xfId="0" applyFont="1" applyBorder="1" applyAlignment="1">
      <alignment horizontal="left"/>
    </xf>
    <xf numFmtId="0" fontId="101" fillId="0" borderId="0" xfId="0" applyFont="1" applyFill="1" applyBorder="1"/>
    <xf numFmtId="167" fontId="0" fillId="0" borderId="0" xfId="0" applyNumberFormat="1" applyFill="1" applyBorder="1"/>
    <xf numFmtId="2" fontId="43" fillId="0" borderId="48" xfId="0" applyNumberFormat="1" applyFont="1" applyBorder="1" applyAlignment="1">
      <alignment horizontal="center"/>
    </xf>
    <xf numFmtId="2" fontId="102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horizontal="left"/>
    </xf>
    <xf numFmtId="0" fontId="7" fillId="0" borderId="75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1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53" xfId="0" applyFont="1" applyBorder="1" applyAlignment="1">
      <alignment horizontal="center"/>
    </xf>
    <xf numFmtId="2" fontId="74" fillId="0" borderId="65" xfId="0" applyNumberFormat="1" applyFont="1" applyBorder="1" applyAlignment="1">
      <alignment horizontal="center"/>
    </xf>
    <xf numFmtId="2" fontId="2" fillId="0" borderId="72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2" fontId="2" fillId="0" borderId="69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1" fontId="2" fillId="0" borderId="60" xfId="0" applyNumberFormat="1" applyFont="1" applyBorder="1" applyAlignment="1">
      <alignment horizontal="center"/>
    </xf>
    <xf numFmtId="0" fontId="2" fillId="0" borderId="19" xfId="0" applyFont="1" applyFill="1" applyBorder="1" applyAlignment="1">
      <alignment horizontal="right"/>
    </xf>
    <xf numFmtId="2" fontId="81" fillId="0" borderId="0" xfId="0" applyNumberFormat="1" applyFont="1" applyBorder="1" applyAlignment="1">
      <alignment horizontal="left"/>
    </xf>
    <xf numFmtId="0" fontId="17" fillId="0" borderId="25" xfId="0" applyFont="1" applyFill="1" applyBorder="1"/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0" fillId="0" borderId="27" xfId="0" applyBorder="1" applyAlignment="1">
      <alignment horizontal="left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2" fontId="35" fillId="0" borderId="2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10" fillId="0" borderId="26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0" fontId="57" fillId="0" borderId="0" xfId="0" applyFont="1" applyBorder="1" applyAlignment="1">
      <alignment horizontal="left"/>
    </xf>
    <xf numFmtId="2" fontId="20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0" fillId="0" borderId="45" xfId="0" applyBorder="1" applyAlignment="1">
      <alignment horizontal="right"/>
    </xf>
    <xf numFmtId="0" fontId="81" fillId="0" borderId="0" xfId="0" applyFont="1" applyBorder="1" applyAlignment="1">
      <alignment horizontal="left"/>
    </xf>
    <xf numFmtId="0" fontId="48" fillId="0" borderId="2" xfId="0" applyFont="1" applyFill="1" applyBorder="1"/>
    <xf numFmtId="0" fontId="22" fillId="0" borderId="50" xfId="0" applyFont="1" applyFill="1" applyBorder="1" applyAlignment="1">
      <alignment horizontal="center"/>
    </xf>
    <xf numFmtId="0" fontId="22" fillId="0" borderId="76" xfId="0" applyFont="1" applyFill="1" applyBorder="1" applyAlignment="1">
      <alignment horizontal="left"/>
    </xf>
    <xf numFmtId="0" fontId="0" fillId="0" borderId="19" xfId="0" applyFill="1" applyBorder="1" applyAlignment="1">
      <alignment horizontal="center"/>
    </xf>
    <xf numFmtId="167" fontId="0" fillId="0" borderId="0" xfId="0" applyNumberFormat="1" applyFill="1"/>
    <xf numFmtId="0" fontId="0" fillId="0" borderId="56" xfId="0" applyBorder="1"/>
    <xf numFmtId="2" fontId="0" fillId="0" borderId="0" xfId="0" applyNumberFormat="1" applyBorder="1" applyAlignment="1">
      <alignment horizontal="center"/>
    </xf>
    <xf numFmtId="0" fontId="54" fillId="0" borderId="83" xfId="0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0" fontId="0" fillId="0" borderId="16" xfId="0" applyBorder="1" applyAlignment="1">
      <alignment horizontal="left"/>
    </xf>
    <xf numFmtId="0" fontId="20" fillId="2" borderId="36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8" xfId="0" applyFont="1" applyBorder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8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5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22" xfId="0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23" xfId="0" applyFont="1" applyBorder="1"/>
    <xf numFmtId="2" fontId="18" fillId="0" borderId="72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165" fontId="35" fillId="0" borderId="23" xfId="0" applyNumberFormat="1" applyFont="1" applyBorder="1" applyAlignment="1">
      <alignment horizontal="center" vertical="center"/>
    </xf>
    <xf numFmtId="0" fontId="0" fillId="0" borderId="43" xfId="0" applyBorder="1" applyAlignment="1">
      <alignment horizontal="left"/>
    </xf>
    <xf numFmtId="2" fontId="18" fillId="0" borderId="68" xfId="0" applyNumberFormat="1" applyFont="1" applyBorder="1" applyAlignment="1">
      <alignment horizontal="center"/>
    </xf>
    <xf numFmtId="2" fontId="18" fillId="0" borderId="70" xfId="0" applyNumberFormat="1" applyFont="1" applyBorder="1" applyAlignment="1">
      <alignment horizontal="center"/>
    </xf>
    <xf numFmtId="0" fontId="0" fillId="0" borderId="23" xfId="0" applyBorder="1" applyAlignment="1">
      <alignment horizontal="left"/>
    </xf>
    <xf numFmtId="2" fontId="35" fillId="0" borderId="32" xfId="0" applyNumberFormat="1" applyFont="1" applyBorder="1" applyAlignment="1">
      <alignment horizontal="center" vertical="center"/>
    </xf>
    <xf numFmtId="0" fontId="0" fillId="0" borderId="23" xfId="0" applyBorder="1"/>
    <xf numFmtId="166" fontId="18" fillId="0" borderId="23" xfId="0" applyNumberFormat="1" applyFont="1" applyBorder="1" applyAlignment="1">
      <alignment horizontal="center"/>
    </xf>
    <xf numFmtId="0" fontId="17" fillId="0" borderId="53" xfId="0" applyFont="1" applyBorder="1" applyAlignment="1">
      <alignment horizontal="center"/>
    </xf>
    <xf numFmtId="0" fontId="8" fillId="0" borderId="25" xfId="0" applyFont="1" applyBorder="1" applyAlignment="1">
      <alignment horizontal="right"/>
    </xf>
    <xf numFmtId="0" fontId="14" fillId="0" borderId="23" xfId="0" applyFont="1" applyBorder="1"/>
    <xf numFmtId="2" fontId="35" fillId="0" borderId="22" xfId="0" applyNumberFormat="1" applyFont="1" applyBorder="1" applyAlignment="1">
      <alignment horizontal="center"/>
    </xf>
    <xf numFmtId="2" fontId="35" fillId="0" borderId="23" xfId="0" applyNumberFormat="1" applyFont="1" applyBorder="1" applyAlignment="1">
      <alignment horizontal="center"/>
    </xf>
    <xf numFmtId="0" fontId="0" fillId="0" borderId="77" xfId="0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166" fontId="18" fillId="0" borderId="53" xfId="0" applyNumberFormat="1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0" fontId="14" fillId="0" borderId="53" xfId="0" applyFont="1" applyBorder="1" applyAlignment="1">
      <alignment horizontal="center"/>
    </xf>
    <xf numFmtId="0" fontId="14" fillId="0" borderId="37" xfId="0" applyFont="1" applyBorder="1"/>
    <xf numFmtId="0" fontId="14" fillId="0" borderId="35" xfId="0" applyFont="1" applyBorder="1"/>
    <xf numFmtId="166" fontId="18" fillId="0" borderId="23" xfId="0" applyNumberFormat="1" applyFont="1" applyBorder="1"/>
    <xf numFmtId="2" fontId="16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0" fontId="22" fillId="0" borderId="2" xfId="0" applyFont="1" applyBorder="1" applyAlignment="1">
      <alignment horizontal="center" vertical="center"/>
    </xf>
    <xf numFmtId="2" fontId="22" fillId="0" borderId="0" xfId="0" applyNumberFormat="1" applyFont="1" applyAlignment="1">
      <alignment horizontal="left"/>
    </xf>
    <xf numFmtId="0" fontId="48" fillId="0" borderId="71" xfId="0" applyFont="1" applyBorder="1" applyAlignment="1">
      <alignment horizontal="left"/>
    </xf>
    <xf numFmtId="0" fontId="8" fillId="0" borderId="18" xfId="0" applyFont="1" applyBorder="1" applyAlignment="1">
      <alignment horizontal="left"/>
    </xf>
    <xf numFmtId="0" fontId="0" fillId="0" borderId="63" xfId="0" applyBorder="1"/>
    <xf numFmtId="0" fontId="20" fillId="2" borderId="73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2" fontId="18" fillId="0" borderId="76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2" fontId="35" fillId="0" borderId="34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5" fillId="0" borderId="35" xfId="0" applyNumberFormat="1" applyFont="1" applyBorder="1" applyAlignment="1">
      <alignment horizontal="center" vertical="center"/>
    </xf>
    <xf numFmtId="2" fontId="35" fillId="0" borderId="28" xfId="0" applyNumberFormat="1" applyFont="1" applyBorder="1" applyAlignment="1">
      <alignment horizontal="center" vertical="center"/>
    </xf>
    <xf numFmtId="2" fontId="17" fillId="0" borderId="59" xfId="0" applyNumberFormat="1" applyFont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165" fontId="17" fillId="0" borderId="60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7" fillId="0" borderId="61" xfId="0" applyNumberFormat="1" applyFont="1" applyBorder="1" applyAlignment="1">
      <alignment horizontal="center"/>
    </xf>
    <xf numFmtId="2" fontId="17" fillId="0" borderId="76" xfId="0" applyNumberFormat="1" applyFont="1" applyBorder="1" applyAlignment="1">
      <alignment horizontal="center"/>
    </xf>
    <xf numFmtId="0" fontId="33" fillId="0" borderId="58" xfId="0" applyFont="1" applyBorder="1"/>
    <xf numFmtId="166" fontId="0" fillId="0" borderId="0" xfId="0" applyNumberFormat="1" applyFill="1" applyBorder="1" applyAlignment="1">
      <alignment horizontal="right"/>
    </xf>
    <xf numFmtId="2" fontId="35" fillId="0" borderId="32" xfId="0" applyNumberFormat="1" applyFont="1" applyBorder="1" applyAlignment="1">
      <alignment horizontal="center"/>
    </xf>
    <xf numFmtId="2" fontId="35" fillId="0" borderId="24" xfId="0" applyNumberFormat="1" applyFont="1" applyBorder="1" applyAlignment="1">
      <alignment horizontal="center"/>
    </xf>
    <xf numFmtId="0" fontId="7" fillId="0" borderId="71" xfId="0" applyFont="1" applyBorder="1" applyAlignment="1">
      <alignment horizontal="center"/>
    </xf>
    <xf numFmtId="2" fontId="36" fillId="0" borderId="0" xfId="0" applyNumberFormat="1" applyFont="1" applyBorder="1"/>
    <xf numFmtId="166" fontId="17" fillId="0" borderId="0" xfId="0" applyNumberFormat="1" applyFont="1" applyAlignment="1">
      <alignment horizontal="left"/>
    </xf>
    <xf numFmtId="166" fontId="2" fillId="0" borderId="0" xfId="0" applyNumberFormat="1" applyFont="1" applyBorder="1"/>
    <xf numFmtId="166" fontId="22" fillId="0" borderId="0" xfId="0" applyNumberFormat="1" applyFont="1" applyAlignment="1">
      <alignment horizontal="left"/>
    </xf>
    <xf numFmtId="2" fontId="18" fillId="0" borderId="56" xfId="0" applyNumberFormat="1" applyFont="1" applyBorder="1" applyAlignment="1">
      <alignment horizontal="center"/>
    </xf>
    <xf numFmtId="0" fontId="103" fillId="0" borderId="0" xfId="0" applyFont="1" applyFill="1" applyBorder="1" applyAlignment="1">
      <alignment horizontal="left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7" xfId="0" applyFont="1" applyBorder="1"/>
    <xf numFmtId="167" fontId="22" fillId="0" borderId="0" xfId="0" applyNumberFormat="1" applyFont="1" applyAlignment="1">
      <alignment horizontal="center"/>
    </xf>
    <xf numFmtId="2" fontId="18" fillId="0" borderId="72" xfId="0" applyNumberFormat="1" applyFont="1" applyFill="1" applyBorder="1" applyAlignment="1">
      <alignment horizontal="center"/>
    </xf>
    <xf numFmtId="0" fontId="2" fillId="0" borderId="43" xfId="0" applyFont="1" applyFill="1" applyBorder="1"/>
    <xf numFmtId="0" fontId="54" fillId="0" borderId="2" xfId="0" applyFont="1" applyBorder="1"/>
    <xf numFmtId="0" fontId="54" fillId="0" borderId="26" xfId="0" applyFont="1" applyBorder="1"/>
    <xf numFmtId="0" fontId="54" fillId="0" borderId="26" xfId="0" applyFont="1" applyFill="1" applyBorder="1"/>
    <xf numFmtId="0" fontId="54" fillId="0" borderId="26" xfId="0" applyFont="1" applyBorder="1" applyAlignment="1">
      <alignment horizontal="center"/>
    </xf>
    <xf numFmtId="0" fontId="0" fillId="0" borderId="7" xfId="0" applyBorder="1"/>
    <xf numFmtId="0" fontId="17" fillId="0" borderId="56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42" xfId="0" applyBorder="1"/>
    <xf numFmtId="166" fontId="14" fillId="0" borderId="60" xfId="0" applyNumberFormat="1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2" fontId="18" fillId="0" borderId="60" xfId="0" applyNumberFormat="1" applyFont="1" applyBorder="1" applyAlignment="1">
      <alignment horizontal="center"/>
    </xf>
    <xf numFmtId="0" fontId="55" fillId="0" borderId="63" xfId="0" applyFont="1" applyBorder="1" applyAlignment="1">
      <alignment horizontal="right"/>
    </xf>
    <xf numFmtId="0" fontId="17" fillId="0" borderId="63" xfId="0" applyFont="1" applyBorder="1" applyAlignment="1">
      <alignment horizontal="right"/>
    </xf>
    <xf numFmtId="0" fontId="14" fillId="0" borderId="63" xfId="0" applyFont="1" applyBorder="1" applyAlignment="1">
      <alignment horizontal="right"/>
    </xf>
    <xf numFmtId="0" fontId="55" fillId="0" borderId="78" xfId="0" applyFont="1" applyBorder="1" applyAlignment="1">
      <alignment horizontal="right"/>
    </xf>
    <xf numFmtId="0" fontId="33" fillId="0" borderId="58" xfId="0" applyFont="1" applyFill="1" applyBorder="1"/>
    <xf numFmtId="0" fontId="67" fillId="0" borderId="0" xfId="0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48" fillId="0" borderId="25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5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51" xfId="0" applyBorder="1" applyAlignment="1">
      <alignment horizontal="left"/>
    </xf>
    <xf numFmtId="0" fontId="61" fillId="0" borderId="52" xfId="0" applyFont="1" applyBorder="1" applyAlignment="1">
      <alignment horizontal="left"/>
    </xf>
    <xf numFmtId="0" fontId="48" fillId="0" borderId="2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/>
    </xf>
    <xf numFmtId="2" fontId="20" fillId="2" borderId="72" xfId="0" applyNumberFormat="1" applyFont="1" applyFill="1" applyBorder="1" applyAlignment="1">
      <alignment horizontal="center"/>
    </xf>
    <xf numFmtId="2" fontId="20" fillId="2" borderId="58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0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8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2" fontId="92" fillId="0" borderId="0" xfId="0" applyNumberFormat="1" applyFont="1" applyFill="1" applyBorder="1" applyAlignment="1">
      <alignment horizontal="center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5" xfId="0" applyFont="1" applyBorder="1"/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7" fillId="0" borderId="40" xfId="0" applyFont="1" applyBorder="1" applyAlignment="1">
      <alignment horizontal="center"/>
    </xf>
    <xf numFmtId="0" fontId="22" fillId="0" borderId="26" xfId="0" applyFont="1" applyBorder="1"/>
    <xf numFmtId="0" fontId="43" fillId="0" borderId="56" xfId="0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74" xfId="0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4" xfId="0" applyFont="1" applyBorder="1"/>
    <xf numFmtId="0" fontId="7" fillId="0" borderId="42" xfId="0" applyFont="1" applyBorder="1"/>
    <xf numFmtId="0" fontId="7" fillId="0" borderId="42" xfId="0" applyFont="1" applyBorder="1" applyAlignment="1">
      <alignment horizontal="center"/>
    </xf>
    <xf numFmtId="0" fontId="7" fillId="0" borderId="12" xfId="0" applyFont="1" applyBorder="1"/>
    <xf numFmtId="0" fontId="7" fillId="0" borderId="26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54" xfId="0" applyBorder="1" applyAlignment="1">
      <alignment horizontal="center"/>
    </xf>
    <xf numFmtId="2" fontId="43" fillId="0" borderId="56" xfId="0" applyNumberFormat="1" applyFont="1" applyBorder="1" applyAlignment="1">
      <alignment horizontal="center"/>
    </xf>
    <xf numFmtId="9" fontId="7" fillId="0" borderId="26" xfId="0" applyNumberFormat="1" applyFont="1" applyBorder="1" applyAlignment="1">
      <alignment horizontal="center"/>
    </xf>
    <xf numFmtId="0" fontId="54" fillId="0" borderId="58" xfId="0" applyFont="1" applyBorder="1" applyAlignment="1">
      <alignment horizontal="center"/>
    </xf>
    <xf numFmtId="0" fontId="54" fillId="0" borderId="59" xfId="0" applyFont="1" applyBorder="1" applyAlignment="1">
      <alignment horizontal="center"/>
    </xf>
    <xf numFmtId="0" fontId="54" fillId="0" borderId="68" xfId="0" applyFont="1" applyBorder="1" applyAlignment="1">
      <alignment horizontal="center"/>
    </xf>
    <xf numFmtId="0" fontId="22" fillId="5" borderId="2" xfId="0" applyFont="1" applyFill="1" applyBorder="1" applyAlignment="1">
      <alignment horizontal="center"/>
    </xf>
    <xf numFmtId="0" fontId="22" fillId="5" borderId="26" xfId="0" applyFont="1" applyFill="1" applyBorder="1" applyAlignment="1">
      <alignment horizontal="center"/>
    </xf>
    <xf numFmtId="0" fontId="14" fillId="5" borderId="26" xfId="0" applyFont="1" applyFill="1" applyBorder="1" applyAlignment="1">
      <alignment horizontal="center"/>
    </xf>
    <xf numFmtId="9" fontId="7" fillId="5" borderId="26" xfId="0" applyNumberFormat="1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/>
    <xf numFmtId="0" fontId="46" fillId="0" borderId="2" xfId="0" applyFont="1" applyBorder="1" applyAlignment="1">
      <alignment horizontal="center"/>
    </xf>
    <xf numFmtId="0" fontId="46" fillId="0" borderId="32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8" xfId="0" applyFont="1" applyBorder="1"/>
    <xf numFmtId="0" fontId="78" fillId="0" borderId="61" xfId="0" applyFont="1" applyBorder="1" applyAlignment="1">
      <alignment horizontal="center"/>
    </xf>
    <xf numFmtId="0" fontId="78" fillId="0" borderId="64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50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8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54" xfId="0" applyFont="1" applyBorder="1" applyAlignment="1">
      <alignment horizontal="center"/>
    </xf>
    <xf numFmtId="0" fontId="46" fillId="0" borderId="58" xfId="0" applyFont="1" applyBorder="1" applyAlignment="1">
      <alignment horizontal="center"/>
    </xf>
    <xf numFmtId="0" fontId="46" fillId="7" borderId="58" xfId="0" applyFont="1" applyFill="1" applyBorder="1" applyAlignment="1">
      <alignment horizontal="center"/>
    </xf>
    <xf numFmtId="0" fontId="46" fillId="6" borderId="58" xfId="0" applyFont="1" applyFill="1" applyBorder="1" applyAlignment="1">
      <alignment horizontal="center"/>
    </xf>
    <xf numFmtId="166" fontId="46" fillId="0" borderId="58" xfId="0" applyNumberFormat="1" applyFont="1" applyBorder="1" applyAlignment="1">
      <alignment horizontal="center"/>
    </xf>
    <xf numFmtId="168" fontId="115" fillId="0" borderId="63" xfId="0" applyNumberFormat="1" applyFont="1" applyBorder="1" applyAlignment="1">
      <alignment horizontal="center"/>
    </xf>
    <xf numFmtId="167" fontId="125" fillId="7" borderId="58" xfId="0" applyNumberFormat="1" applyFont="1" applyFill="1" applyBorder="1" applyAlignment="1">
      <alignment horizontal="center"/>
    </xf>
    <xf numFmtId="166" fontId="125" fillId="7" borderId="58" xfId="0" applyNumberFormat="1" applyFont="1" applyFill="1" applyBorder="1" applyAlignment="1">
      <alignment horizontal="center"/>
    </xf>
    <xf numFmtId="0" fontId="110" fillId="7" borderId="58" xfId="0" applyFont="1" applyFill="1" applyBorder="1" applyAlignment="1">
      <alignment horizontal="center"/>
    </xf>
    <xf numFmtId="0" fontId="0" fillId="0" borderId="59" xfId="0" applyBorder="1"/>
    <xf numFmtId="0" fontId="7" fillId="7" borderId="62" xfId="0" applyFont="1" applyFill="1" applyBorder="1"/>
    <xf numFmtId="0" fontId="45" fillId="7" borderId="62" xfId="0" applyFont="1" applyFill="1" applyBorder="1"/>
    <xf numFmtId="0" fontId="22" fillId="7" borderId="62" xfId="0" applyFont="1" applyFill="1" applyBorder="1"/>
    <xf numFmtId="0" fontId="2" fillId="7" borderId="62" xfId="0" applyFont="1" applyFill="1" applyBorder="1"/>
    <xf numFmtId="0" fontId="46" fillId="0" borderId="22" xfId="0" applyFont="1" applyBorder="1" applyAlignment="1">
      <alignment horizontal="center"/>
    </xf>
    <xf numFmtId="167" fontId="115" fillId="0" borderId="68" xfId="0" applyNumberFormat="1" applyFont="1" applyBorder="1" applyAlignment="1">
      <alignment horizontal="center"/>
    </xf>
    <xf numFmtId="167" fontId="125" fillId="7" borderId="73" xfId="0" applyNumberFormat="1" applyFont="1" applyFill="1" applyBorder="1" applyAlignment="1">
      <alignment horizontal="center"/>
    </xf>
    <xf numFmtId="166" fontId="125" fillId="7" borderId="73" xfId="0" applyNumberFormat="1" applyFont="1" applyFill="1" applyBorder="1" applyAlignment="1">
      <alignment horizontal="center"/>
    </xf>
    <xf numFmtId="0" fontId="110" fillId="7" borderId="73" xfId="0" applyFont="1" applyFill="1" applyBorder="1" applyAlignment="1">
      <alignment horizontal="center"/>
    </xf>
    <xf numFmtId="0" fontId="54" fillId="0" borderId="59" xfId="0" applyFont="1" applyBorder="1"/>
    <xf numFmtId="167" fontId="46" fillId="7" borderId="58" xfId="0" applyNumberFormat="1" applyFont="1" applyFill="1" applyBorder="1" applyAlignment="1">
      <alignment horizontal="center"/>
    </xf>
    <xf numFmtId="1" fontId="46" fillId="0" borderId="59" xfId="0" applyNumberFormat="1" applyFont="1" applyBorder="1" applyAlignment="1">
      <alignment horizontal="center"/>
    </xf>
    <xf numFmtId="0" fontId="33" fillId="0" borderId="54" xfId="0" applyFont="1" applyBorder="1"/>
    <xf numFmtId="0" fontId="33" fillId="0" borderId="75" xfId="0" applyFont="1" applyBorder="1"/>
    <xf numFmtId="0" fontId="50" fillId="0" borderId="54" xfId="0" applyFont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50" fillId="0" borderId="75" xfId="0" applyFont="1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0" fillId="0" borderId="32" xfId="0" applyFont="1" applyBorder="1" applyAlignment="1">
      <alignment horizontal="left"/>
    </xf>
    <xf numFmtId="0" fontId="48" fillId="0" borderId="33" xfId="0" applyFont="1" applyBorder="1"/>
    <xf numFmtId="0" fontId="78" fillId="0" borderId="29" xfId="0" applyFont="1" applyBorder="1" applyAlignment="1">
      <alignment horizontal="center"/>
    </xf>
    <xf numFmtId="0" fontId="50" fillId="0" borderId="78" xfId="0" applyFont="1" applyBorder="1"/>
    <xf numFmtId="0" fontId="50" fillId="5" borderId="78" xfId="0" applyFont="1" applyFill="1" applyBorder="1" applyAlignment="1">
      <alignment horizontal="center"/>
    </xf>
    <xf numFmtId="0" fontId="78" fillId="5" borderId="61" xfId="0" applyFont="1" applyFill="1" applyBorder="1" applyAlignment="1">
      <alignment horizontal="center"/>
    </xf>
    <xf numFmtId="0" fontId="50" fillId="5" borderId="22" xfId="0" applyFont="1" applyFill="1" applyBorder="1" applyAlignment="1">
      <alignment horizontal="center"/>
    </xf>
    <xf numFmtId="2" fontId="76" fillId="5" borderId="8" xfId="0" applyNumberFormat="1" applyFont="1" applyFill="1" applyBorder="1" applyAlignment="1">
      <alignment horizontal="center"/>
    </xf>
    <xf numFmtId="0" fontId="7" fillId="0" borderId="62" xfId="0" applyFont="1" applyBorder="1"/>
    <xf numFmtId="0" fontId="50" fillId="5" borderId="58" xfId="0" applyFont="1" applyFill="1" applyBorder="1" applyAlignment="1">
      <alignment horizontal="center"/>
    </xf>
    <xf numFmtId="2" fontId="76" fillId="5" borderId="66" xfId="0" applyNumberFormat="1" applyFont="1" applyFill="1" applyBorder="1" applyAlignment="1">
      <alignment horizontal="center"/>
    </xf>
    <xf numFmtId="0" fontId="7" fillId="12" borderId="62" xfId="0" applyFont="1" applyFill="1" applyBorder="1"/>
    <xf numFmtId="0" fontId="50" fillId="7" borderId="58" xfId="0" applyFont="1" applyFill="1" applyBorder="1" applyAlignment="1">
      <alignment horizontal="center"/>
    </xf>
    <xf numFmtId="2" fontId="76" fillId="7" borderId="66" xfId="0" applyNumberFormat="1" applyFont="1" applyFill="1" applyBorder="1" applyAlignment="1">
      <alignment horizontal="center"/>
    </xf>
    <xf numFmtId="0" fontId="50" fillId="6" borderId="58" xfId="0" applyFont="1" applyFill="1" applyBorder="1" applyAlignment="1">
      <alignment horizontal="center"/>
    </xf>
    <xf numFmtId="2" fontId="76" fillId="6" borderId="66" xfId="0" applyNumberFormat="1" applyFont="1" applyFill="1" applyBorder="1" applyAlignment="1">
      <alignment horizontal="center"/>
    </xf>
    <xf numFmtId="0" fontId="7" fillId="0" borderId="62" xfId="0" applyFont="1" applyBorder="1" applyAlignment="1">
      <alignment horizontal="left"/>
    </xf>
    <xf numFmtId="2" fontId="76" fillId="9" borderId="66" xfId="0" applyNumberFormat="1" applyFont="1" applyFill="1" applyBorder="1" applyAlignment="1">
      <alignment horizontal="center"/>
    </xf>
    <xf numFmtId="0" fontId="50" fillId="5" borderId="75" xfId="0" applyFont="1" applyFill="1" applyBorder="1" applyAlignment="1">
      <alignment horizontal="center"/>
    </xf>
    <xf numFmtId="2" fontId="76" fillId="9" borderId="50" xfId="0" applyNumberFormat="1" applyFont="1" applyFill="1" applyBorder="1" applyAlignment="1">
      <alignment horizontal="center"/>
    </xf>
    <xf numFmtId="0" fontId="50" fillId="5" borderId="59" xfId="0" applyFont="1" applyFill="1" applyBorder="1" applyAlignment="1">
      <alignment horizontal="center"/>
    </xf>
    <xf numFmtId="2" fontId="76" fillId="5" borderId="67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50" fillId="5" borderId="15" xfId="0" applyFont="1" applyFill="1" applyBorder="1"/>
    <xf numFmtId="0" fontId="46" fillId="5" borderId="17" xfId="0" applyFont="1" applyFill="1" applyBorder="1" applyAlignment="1">
      <alignment horizontal="center"/>
    </xf>
    <xf numFmtId="0" fontId="33" fillId="3" borderId="47" xfId="0" applyFont="1" applyFill="1" applyBorder="1"/>
    <xf numFmtId="0" fontId="33" fillId="3" borderId="62" xfId="0" applyFont="1" applyFill="1" applyBorder="1"/>
    <xf numFmtId="0" fontId="58" fillId="3" borderId="62" xfId="0" applyFont="1" applyFill="1" applyBorder="1"/>
    <xf numFmtId="0" fontId="50" fillId="5" borderId="57" xfId="0" applyFont="1" applyFill="1" applyBorder="1" applyAlignment="1">
      <alignment horizontal="center"/>
    </xf>
    <xf numFmtId="0" fontId="50" fillId="5" borderId="54" xfId="0" applyFont="1" applyFill="1" applyBorder="1" applyAlignment="1">
      <alignment horizontal="center"/>
    </xf>
    <xf numFmtId="166" fontId="50" fillId="5" borderId="58" xfId="0" applyNumberFormat="1" applyFont="1" applyFill="1" applyBorder="1" applyAlignment="1">
      <alignment horizontal="center"/>
    </xf>
    <xf numFmtId="0" fontId="76" fillId="5" borderId="74" xfId="0" applyFont="1" applyFill="1" applyBorder="1" applyAlignment="1">
      <alignment horizontal="center"/>
    </xf>
    <xf numFmtId="0" fontId="76" fillId="5" borderId="77" xfId="0" applyFont="1" applyFill="1" applyBorder="1" applyAlignment="1">
      <alignment horizontal="center"/>
    </xf>
    <xf numFmtId="0" fontId="50" fillId="14" borderId="57" xfId="0" applyFont="1" applyFill="1" applyBorder="1" applyAlignment="1">
      <alignment horizontal="center"/>
    </xf>
    <xf numFmtId="0" fontId="76" fillId="14" borderId="17" xfId="0" applyFont="1" applyFill="1" applyBorder="1" applyAlignment="1">
      <alignment horizontal="center"/>
    </xf>
    <xf numFmtId="0" fontId="22" fillId="11" borderId="47" xfId="0" applyFont="1" applyFill="1" applyBorder="1"/>
    <xf numFmtId="0" fontId="76" fillId="5" borderId="55" xfId="0" applyFont="1" applyFill="1" applyBorder="1" applyAlignment="1">
      <alignment horizontal="center"/>
    </xf>
    <xf numFmtId="0" fontId="22" fillId="11" borderId="83" xfId="0" applyFont="1" applyFill="1" applyBorder="1"/>
    <xf numFmtId="0" fontId="48" fillId="15" borderId="40" xfId="0" applyFont="1" applyFill="1" applyBorder="1"/>
    <xf numFmtId="0" fontId="50" fillId="4" borderId="57" xfId="0" applyFont="1" applyFill="1" applyBorder="1" applyAlignment="1">
      <alignment horizontal="center"/>
    </xf>
    <xf numFmtId="0" fontId="76" fillId="4" borderId="17" xfId="0" applyFont="1" applyFill="1" applyBorder="1" applyAlignment="1">
      <alignment horizontal="center"/>
    </xf>
    <xf numFmtId="0" fontId="2" fillId="16" borderId="47" xfId="0" applyFont="1" applyFill="1" applyBorder="1" applyAlignment="1">
      <alignment horizontal="center"/>
    </xf>
    <xf numFmtId="0" fontId="22" fillId="16" borderId="62" xfId="0" applyFont="1" applyFill="1" applyBorder="1"/>
    <xf numFmtId="0" fontId="22" fillId="17" borderId="83" xfId="0" applyFont="1" applyFill="1" applyBorder="1"/>
    <xf numFmtId="0" fontId="50" fillId="18" borderId="57" xfId="0" applyFont="1" applyFill="1" applyBorder="1" applyAlignment="1">
      <alignment horizontal="center"/>
    </xf>
    <xf numFmtId="0" fontId="76" fillId="18" borderId="17" xfId="0" applyFont="1" applyFill="1" applyBorder="1" applyAlignment="1">
      <alignment horizontal="center"/>
    </xf>
    <xf numFmtId="0" fontId="2" fillId="19" borderId="62" xfId="0" applyFont="1" applyFill="1" applyBorder="1"/>
    <xf numFmtId="0" fontId="2" fillId="19" borderId="83" xfId="0" applyFont="1" applyFill="1" applyBorder="1"/>
    <xf numFmtId="0" fontId="10" fillId="20" borderId="40" xfId="0" applyFont="1" applyFill="1" applyBorder="1"/>
    <xf numFmtId="0" fontId="50" fillId="7" borderId="57" xfId="0" applyFont="1" applyFill="1" applyBorder="1" applyAlignment="1">
      <alignment horizontal="center"/>
    </xf>
    <xf numFmtId="0" fontId="76" fillId="7" borderId="17" xfId="0" applyFont="1" applyFill="1" applyBorder="1" applyAlignment="1">
      <alignment horizontal="center"/>
    </xf>
    <xf numFmtId="0" fontId="2" fillId="21" borderId="62" xfId="0" applyFont="1" applyFill="1" applyBorder="1" applyAlignment="1">
      <alignment horizontal="center"/>
    </xf>
    <xf numFmtId="0" fontId="76" fillId="0" borderId="66" xfId="0" applyFont="1" applyBorder="1" applyAlignment="1">
      <alignment horizontal="center"/>
    </xf>
    <xf numFmtId="0" fontId="22" fillId="21" borderId="62" xfId="0" applyFont="1" applyFill="1" applyBorder="1"/>
    <xf numFmtId="166" fontId="65" fillId="0" borderId="58" xfId="0" applyNumberFormat="1" applyFont="1" applyBorder="1" applyAlignment="1">
      <alignment horizontal="center"/>
    </xf>
    <xf numFmtId="0" fontId="0" fillId="21" borderId="68" xfId="0" applyFill="1" applyBorder="1"/>
    <xf numFmtId="0" fontId="76" fillId="21" borderId="74" xfId="0" applyFont="1" applyFill="1" applyBorder="1" applyAlignment="1">
      <alignment horizontal="center"/>
    </xf>
    <xf numFmtId="0" fontId="76" fillId="21" borderId="73" xfId="0" applyFont="1" applyFill="1" applyBorder="1" applyAlignment="1">
      <alignment horizontal="center"/>
    </xf>
    <xf numFmtId="2" fontId="29" fillId="10" borderId="66" xfId="0" applyNumberFormat="1" applyFont="1" applyFill="1" applyBorder="1" applyAlignment="1">
      <alignment horizontal="center"/>
    </xf>
    <xf numFmtId="0" fontId="76" fillId="10" borderId="66" xfId="0" applyFont="1" applyFill="1" applyBorder="1" applyAlignment="1">
      <alignment horizontal="center"/>
    </xf>
    <xf numFmtId="0" fontId="22" fillId="22" borderId="62" xfId="0" applyFont="1" applyFill="1" applyBorder="1"/>
    <xf numFmtId="0" fontId="126" fillId="0" borderId="58" xfId="0" applyFont="1" applyBorder="1" applyAlignment="1">
      <alignment horizontal="center"/>
    </xf>
    <xf numFmtId="0" fontId="0" fillId="10" borderId="68" xfId="0" applyFill="1" applyBorder="1"/>
    <xf numFmtId="0" fontId="76" fillId="10" borderId="74" xfId="0" applyFont="1" applyFill="1" applyBorder="1" applyAlignment="1">
      <alignment horizontal="center"/>
    </xf>
    <xf numFmtId="166" fontId="50" fillId="0" borderId="58" xfId="0" applyNumberFormat="1" applyFont="1" applyBorder="1" applyAlignment="1">
      <alignment horizontal="center"/>
    </xf>
    <xf numFmtId="0" fontId="76" fillId="10" borderId="73" xfId="0" applyFont="1" applyFill="1" applyBorder="1" applyAlignment="1">
      <alignment horizontal="center"/>
    </xf>
    <xf numFmtId="0" fontId="22" fillId="23" borderId="62" xfId="0" applyFont="1" applyFill="1" applyBorder="1"/>
    <xf numFmtId="0" fontId="0" fillId="10" borderId="83" xfId="0" applyFill="1" applyBorder="1"/>
    <xf numFmtId="0" fontId="126" fillId="0" borderId="75" xfId="0" applyFont="1" applyBorder="1" applyAlignment="1">
      <alignment horizontal="center"/>
    </xf>
    <xf numFmtId="0" fontId="0" fillId="10" borderId="70" xfId="0" applyFill="1" applyBorder="1"/>
    <xf numFmtId="0" fontId="76" fillId="10" borderId="77" xfId="0" applyFont="1" applyFill="1" applyBorder="1" applyAlignment="1">
      <alignment horizontal="center"/>
    </xf>
    <xf numFmtId="0" fontId="76" fillId="10" borderId="36" xfId="0" applyFont="1" applyFill="1" applyBorder="1" applyAlignment="1">
      <alignment horizontal="center"/>
    </xf>
    <xf numFmtId="0" fontId="76" fillId="10" borderId="50" xfId="0" applyFont="1" applyFill="1" applyBorder="1" applyAlignment="1">
      <alignment horizontal="center"/>
    </xf>
    <xf numFmtId="0" fontId="48" fillId="23" borderId="40" xfId="0" applyFont="1" applyFill="1" applyBorder="1"/>
    <xf numFmtId="0" fontId="126" fillId="10" borderId="57" xfId="0" applyFont="1" applyFill="1" applyBorder="1" applyAlignment="1">
      <alignment horizontal="center"/>
    </xf>
    <xf numFmtId="0" fontId="29" fillId="10" borderId="81" xfId="0" applyFont="1" applyFill="1" applyBorder="1" applyAlignment="1">
      <alignment horizontal="center"/>
    </xf>
    <xf numFmtId="0" fontId="33" fillId="10" borderId="57" xfId="0" applyFont="1" applyFill="1" applyBorder="1"/>
    <xf numFmtId="0" fontId="76" fillId="10" borderId="17" xfId="0" applyFont="1" applyFill="1" applyBorder="1" applyAlignment="1">
      <alignment horizontal="center"/>
    </xf>
    <xf numFmtId="0" fontId="50" fillId="10" borderId="57" xfId="0" applyFont="1" applyFill="1" applyBorder="1" applyAlignment="1">
      <alignment horizontal="center"/>
    </xf>
    <xf numFmtId="0" fontId="76" fillId="10" borderId="16" xfId="0" applyFont="1" applyFill="1" applyBorder="1" applyAlignment="1">
      <alignment horizontal="center"/>
    </xf>
    <xf numFmtId="2" fontId="29" fillId="10" borderId="31" xfId="0" applyNumberFormat="1" applyFont="1" applyFill="1" applyBorder="1" applyAlignment="1">
      <alignment horizontal="center"/>
    </xf>
    <xf numFmtId="0" fontId="76" fillId="10" borderId="31" xfId="0" applyFont="1" applyFill="1" applyBorder="1" applyAlignment="1">
      <alignment horizontal="center"/>
    </xf>
    <xf numFmtId="0" fontId="126" fillId="0" borderId="54" xfId="0" applyFont="1" applyBorder="1" applyAlignment="1">
      <alignment horizontal="center"/>
    </xf>
    <xf numFmtId="0" fontId="0" fillId="11" borderId="1" xfId="0" applyFill="1" applyBorder="1"/>
    <xf numFmtId="0" fontId="76" fillId="11" borderId="55" xfId="0" applyFont="1" applyFill="1" applyBorder="1" applyAlignment="1">
      <alignment horizontal="center"/>
    </xf>
    <xf numFmtId="2" fontId="29" fillId="4" borderId="51" xfId="0" applyNumberFormat="1" applyFont="1" applyFill="1" applyBorder="1" applyAlignment="1">
      <alignment horizontal="center"/>
    </xf>
    <xf numFmtId="0" fontId="76" fillId="4" borderId="51" xfId="0" applyFont="1" applyFill="1" applyBorder="1" applyAlignment="1">
      <alignment horizontal="center"/>
    </xf>
    <xf numFmtId="0" fontId="0" fillId="11" borderId="36" xfId="0" applyFill="1" applyBorder="1"/>
    <xf numFmtId="0" fontId="76" fillId="11" borderId="77" xfId="0" applyFont="1" applyFill="1" applyBorder="1" applyAlignment="1">
      <alignment horizontal="center"/>
    </xf>
    <xf numFmtId="2" fontId="29" fillId="4" borderId="50" xfId="0" applyNumberFormat="1" applyFont="1" applyFill="1" applyBorder="1" applyAlignment="1">
      <alignment horizontal="center"/>
    </xf>
    <xf numFmtId="0" fontId="76" fillId="4" borderId="50" xfId="0" applyFont="1" applyFill="1" applyBorder="1" applyAlignment="1">
      <alignment horizontal="center"/>
    </xf>
    <xf numFmtId="0" fontId="47" fillId="4" borderId="16" xfId="0" applyFont="1" applyFill="1" applyBorder="1" applyAlignment="1">
      <alignment horizontal="center"/>
    </xf>
    <xf numFmtId="0" fontId="29" fillId="4" borderId="16" xfId="0" applyFont="1" applyFill="1" applyBorder="1" applyAlignment="1">
      <alignment horizontal="center"/>
    </xf>
    <xf numFmtId="0" fontId="127" fillId="4" borderId="81" xfId="0" applyFont="1" applyFill="1" applyBorder="1" applyAlignment="1">
      <alignment horizontal="center"/>
    </xf>
    <xf numFmtId="2" fontId="29" fillId="4" borderId="31" xfId="0" applyNumberFormat="1" applyFont="1" applyFill="1" applyBorder="1" applyAlignment="1">
      <alignment horizontal="center"/>
    </xf>
    <xf numFmtId="0" fontId="76" fillId="4" borderId="31" xfId="0" applyFont="1" applyFill="1" applyBorder="1" applyAlignment="1">
      <alignment horizontal="center"/>
    </xf>
    <xf numFmtId="0" fontId="65" fillId="0" borderId="32" xfId="0" applyFont="1" applyBorder="1" applyAlignment="1">
      <alignment horizontal="center"/>
    </xf>
    <xf numFmtId="0" fontId="78" fillId="18" borderId="24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18" borderId="56" xfId="0" applyFont="1" applyFill="1" applyBorder="1" applyAlignment="1">
      <alignment horizontal="center"/>
    </xf>
    <xf numFmtId="0" fontId="53" fillId="0" borderId="63" xfId="0" applyFont="1" applyBorder="1" applyAlignment="1">
      <alignment horizontal="center"/>
    </xf>
    <xf numFmtId="0" fontId="76" fillId="16" borderId="74" xfId="0" applyFont="1" applyFill="1" applyBorder="1" applyAlignment="1">
      <alignment horizontal="center"/>
    </xf>
    <xf numFmtId="0" fontId="53" fillId="0" borderId="73" xfId="0" applyFont="1" applyBorder="1" applyAlignment="1">
      <alignment horizontal="center"/>
    </xf>
    <xf numFmtId="0" fontId="76" fillId="16" borderId="68" xfId="0" applyFont="1" applyFill="1" applyBorder="1" applyAlignment="1">
      <alignment horizontal="center"/>
    </xf>
    <xf numFmtId="2" fontId="29" fillId="18" borderId="66" xfId="0" applyNumberFormat="1" applyFont="1" applyFill="1" applyBorder="1" applyAlignment="1">
      <alignment horizontal="center"/>
    </xf>
    <xf numFmtId="0" fontId="76" fillId="18" borderId="66" xfId="0" applyFont="1" applyFill="1" applyBorder="1" applyAlignment="1">
      <alignment horizontal="center"/>
    </xf>
    <xf numFmtId="0" fontId="53" fillId="0" borderId="78" xfId="0" applyFont="1" applyBorder="1" applyAlignment="1">
      <alignment horizontal="center"/>
    </xf>
    <xf numFmtId="0" fontId="76" fillId="18" borderId="61" xfId="0" applyFont="1" applyFill="1" applyBorder="1" applyAlignment="1">
      <alignment horizontal="center"/>
    </xf>
    <xf numFmtId="0" fontId="53" fillId="0" borderId="36" xfId="0" applyFont="1" applyBorder="1" applyAlignment="1">
      <alignment horizontal="center"/>
    </xf>
    <xf numFmtId="0" fontId="76" fillId="18" borderId="64" xfId="0" applyFont="1" applyFill="1" applyBorder="1" applyAlignment="1">
      <alignment horizontal="center"/>
    </xf>
    <xf numFmtId="2" fontId="29" fillId="18" borderId="50" xfId="0" applyNumberFormat="1" applyFont="1" applyFill="1" applyBorder="1" applyAlignment="1">
      <alignment horizontal="center"/>
    </xf>
    <xf numFmtId="0" fontId="76" fillId="18" borderId="50" xfId="0" applyFont="1" applyFill="1" applyBorder="1" applyAlignment="1">
      <alignment horizontal="center"/>
    </xf>
    <xf numFmtId="0" fontId="109" fillId="19" borderId="1" xfId="0" applyFont="1" applyFill="1" applyBorder="1" applyAlignment="1">
      <alignment horizontal="center"/>
    </xf>
    <xf numFmtId="0" fontId="76" fillId="19" borderId="55" xfId="0" applyFont="1" applyFill="1" applyBorder="1" applyAlignment="1">
      <alignment horizontal="center"/>
    </xf>
    <xf numFmtId="0" fontId="76" fillId="19" borderId="1" xfId="0" applyFont="1" applyFill="1" applyBorder="1" applyAlignment="1">
      <alignment horizontal="center"/>
    </xf>
    <xf numFmtId="2" fontId="29" fillId="0" borderId="51" xfId="0" applyNumberFormat="1" applyFont="1" applyBorder="1" applyAlignment="1">
      <alignment horizontal="center"/>
    </xf>
    <xf numFmtId="0" fontId="76" fillId="0" borderId="51" xfId="0" applyFont="1" applyBorder="1" applyAlignment="1">
      <alignment horizontal="center"/>
    </xf>
    <xf numFmtId="0" fontId="109" fillId="19" borderId="73" xfId="0" applyFont="1" applyFill="1" applyBorder="1" applyAlignment="1">
      <alignment horizontal="center"/>
    </xf>
    <xf numFmtId="0" fontId="76" fillId="19" borderId="74" xfId="0" applyFont="1" applyFill="1" applyBorder="1" applyAlignment="1">
      <alignment horizontal="center"/>
    </xf>
    <xf numFmtId="0" fontId="76" fillId="19" borderId="73" xfId="0" applyFont="1" applyFill="1" applyBorder="1" applyAlignment="1">
      <alignment horizontal="center"/>
    </xf>
    <xf numFmtId="2" fontId="29" fillId="0" borderId="66" xfId="0" applyNumberFormat="1" applyFont="1" applyBorder="1" applyAlignment="1">
      <alignment horizontal="center"/>
    </xf>
    <xf numFmtId="2" fontId="65" fillId="0" borderId="58" xfId="0" applyNumberFormat="1" applyFont="1" applyBorder="1" applyAlignment="1">
      <alignment horizontal="center"/>
    </xf>
    <xf numFmtId="1" fontId="109" fillId="19" borderId="73" xfId="0" applyNumberFormat="1" applyFont="1" applyFill="1" applyBorder="1" applyAlignment="1">
      <alignment horizontal="center"/>
    </xf>
    <xf numFmtId="1" fontId="76" fillId="19" borderId="74" xfId="0" applyNumberFormat="1" applyFont="1" applyFill="1" applyBorder="1" applyAlignment="1">
      <alignment horizontal="center"/>
    </xf>
    <xf numFmtId="1" fontId="76" fillId="19" borderId="73" xfId="0" applyNumberFormat="1" applyFont="1" applyFill="1" applyBorder="1" applyAlignment="1">
      <alignment horizontal="center"/>
    </xf>
    <xf numFmtId="1" fontId="76" fillId="7" borderId="73" xfId="0" applyNumberFormat="1" applyFont="1" applyFill="1" applyBorder="1" applyAlignment="1">
      <alignment horizontal="center"/>
    </xf>
    <xf numFmtId="2" fontId="109" fillId="19" borderId="36" xfId="0" applyNumberFormat="1" applyFont="1" applyFill="1" applyBorder="1" applyAlignment="1">
      <alignment horizontal="center"/>
    </xf>
    <xf numFmtId="2" fontId="76" fillId="19" borderId="77" xfId="0" applyNumberFormat="1" applyFont="1" applyFill="1" applyBorder="1" applyAlignment="1">
      <alignment horizontal="center"/>
    </xf>
    <xf numFmtId="2" fontId="76" fillId="19" borderId="36" xfId="0" applyNumberFormat="1" applyFont="1" applyFill="1" applyBorder="1" applyAlignment="1">
      <alignment horizontal="center"/>
    </xf>
    <xf numFmtId="2" fontId="29" fillId="0" borderId="50" xfId="0" applyNumberFormat="1" applyFont="1" applyBorder="1" applyAlignment="1">
      <alignment horizontal="center"/>
    </xf>
    <xf numFmtId="0" fontId="126" fillId="7" borderId="84" xfId="0" applyFont="1" applyFill="1" applyBorder="1" applyAlignment="1">
      <alignment horizontal="center"/>
    </xf>
    <xf numFmtId="0" fontId="109" fillId="7" borderId="16" xfId="0" applyFont="1" applyFill="1" applyBorder="1" applyAlignment="1">
      <alignment horizontal="center"/>
    </xf>
    <xf numFmtId="0" fontId="126" fillId="7" borderId="57" xfId="0" applyFont="1" applyFill="1" applyBorder="1" applyAlignment="1">
      <alignment horizontal="center"/>
    </xf>
    <xf numFmtId="0" fontId="76" fillId="7" borderId="16" xfId="0" applyFont="1" applyFill="1" applyBorder="1" applyAlignment="1">
      <alignment horizontal="center"/>
    </xf>
    <xf numFmtId="2" fontId="29" fillId="7" borderId="31" xfId="0" applyNumberFormat="1" applyFont="1" applyFill="1" applyBorder="1" applyAlignment="1">
      <alignment horizontal="center"/>
    </xf>
    <xf numFmtId="0" fontId="76" fillId="7" borderId="31" xfId="0" applyFont="1" applyFill="1" applyBorder="1" applyAlignment="1">
      <alignment horizontal="center"/>
    </xf>
    <xf numFmtId="0" fontId="76" fillId="6" borderId="55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6" borderId="74" xfId="0" applyFont="1" applyFill="1" applyBorder="1" applyAlignment="1">
      <alignment horizontal="center"/>
    </xf>
    <xf numFmtId="2" fontId="76" fillId="0" borderId="66" xfId="0" applyNumberFormat="1" applyFont="1" applyBorder="1" applyAlignment="1">
      <alignment horizontal="center"/>
    </xf>
    <xf numFmtId="0" fontId="76" fillId="6" borderId="77" xfId="0" applyFont="1" applyFill="1" applyBorder="1" applyAlignment="1">
      <alignment horizontal="center"/>
    </xf>
    <xf numFmtId="2" fontId="76" fillId="0" borderId="50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8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73" xfId="0" applyFont="1" applyBorder="1" applyAlignment="1">
      <alignment horizontal="center"/>
    </xf>
    <xf numFmtId="0" fontId="80" fillId="0" borderId="66" xfId="0" applyFont="1" applyBorder="1" applyAlignment="1">
      <alignment horizontal="center"/>
    </xf>
    <xf numFmtId="165" fontId="76" fillId="0" borderId="36" xfId="0" applyNumberFormat="1" applyFont="1" applyBorder="1" applyAlignment="1">
      <alignment horizontal="center"/>
    </xf>
    <xf numFmtId="165" fontId="76" fillId="0" borderId="73" xfId="0" applyNumberFormat="1" applyFont="1" applyBorder="1" applyAlignment="1">
      <alignment horizontal="center"/>
    </xf>
    <xf numFmtId="0" fontId="76" fillId="7" borderId="66" xfId="0" applyFont="1" applyFill="1" applyBorder="1" applyAlignment="1">
      <alignment horizontal="center"/>
    </xf>
    <xf numFmtId="0" fontId="76" fillId="7" borderId="73" xfId="0" applyFont="1" applyFill="1" applyBorder="1" applyAlignment="1">
      <alignment horizontal="center"/>
    </xf>
    <xf numFmtId="0" fontId="76" fillId="0" borderId="73" xfId="0" applyFont="1" applyBorder="1" applyAlignment="1">
      <alignment horizontal="center"/>
    </xf>
    <xf numFmtId="0" fontId="76" fillId="6" borderId="68" xfId="0" applyFont="1" applyFill="1" applyBorder="1" applyAlignment="1">
      <alignment horizontal="center"/>
    </xf>
    <xf numFmtId="0" fontId="76" fillId="6" borderId="66" xfId="0" applyFont="1" applyFill="1" applyBorder="1" applyAlignment="1">
      <alignment horizontal="center"/>
    </xf>
    <xf numFmtId="0" fontId="76" fillId="6" borderId="73" xfId="0" applyFont="1" applyFill="1" applyBorder="1" applyAlignment="1">
      <alignment horizontal="center"/>
    </xf>
    <xf numFmtId="2" fontId="76" fillId="0" borderId="68" xfId="0" applyNumberFormat="1" applyFont="1" applyBorder="1" applyAlignment="1">
      <alignment horizontal="center"/>
    </xf>
    <xf numFmtId="2" fontId="76" fillId="0" borderId="73" xfId="0" applyNumberFormat="1" applyFont="1" applyBorder="1" applyAlignment="1">
      <alignment horizontal="center"/>
    </xf>
    <xf numFmtId="165" fontId="76" fillId="0" borderId="68" xfId="0" applyNumberFormat="1" applyFont="1" applyBorder="1" applyAlignment="1">
      <alignment horizontal="center"/>
    </xf>
    <xf numFmtId="1" fontId="76" fillId="0" borderId="66" xfId="0" applyNumberFormat="1" applyFont="1" applyBorder="1" applyAlignment="1">
      <alignment horizontal="center"/>
    </xf>
    <xf numFmtId="1" fontId="76" fillId="0" borderId="73" xfId="0" applyNumberFormat="1" applyFont="1" applyBorder="1" applyAlignment="1">
      <alignment horizontal="center"/>
    </xf>
    <xf numFmtId="165" fontId="76" fillId="0" borderId="66" xfId="0" applyNumberFormat="1" applyFont="1" applyBorder="1" applyAlignment="1">
      <alignment horizontal="center"/>
    </xf>
    <xf numFmtId="168" fontId="76" fillId="0" borderId="68" xfId="0" applyNumberFormat="1" applyFont="1" applyBorder="1" applyAlignment="1">
      <alignment horizontal="center"/>
    </xf>
    <xf numFmtId="167" fontId="76" fillId="0" borderId="74" xfId="0" applyNumberFormat="1" applyFont="1" applyBorder="1" applyAlignment="1">
      <alignment horizontal="center"/>
    </xf>
    <xf numFmtId="167" fontId="76" fillId="0" borderId="68" xfId="0" applyNumberFormat="1" applyFont="1" applyBorder="1" applyAlignment="1">
      <alignment horizontal="center"/>
    </xf>
    <xf numFmtId="167" fontId="76" fillId="7" borderId="68" xfId="0" applyNumberFormat="1" applyFont="1" applyFill="1" applyBorder="1" applyAlignment="1">
      <alignment horizontal="center"/>
    </xf>
    <xf numFmtId="167" fontId="76" fillId="7" borderId="66" xfId="0" applyNumberFormat="1" applyFont="1" applyFill="1" applyBorder="1" applyAlignment="1">
      <alignment horizontal="center"/>
    </xf>
    <xf numFmtId="166" fontId="76" fillId="7" borderId="68" xfId="0" applyNumberFormat="1" applyFont="1" applyFill="1" applyBorder="1" applyAlignment="1">
      <alignment horizontal="center"/>
    </xf>
    <xf numFmtId="166" fontId="76" fillId="7" borderId="66" xfId="0" applyNumberFormat="1" applyFont="1" applyFill="1" applyBorder="1" applyAlignment="1">
      <alignment horizontal="center"/>
    </xf>
    <xf numFmtId="0" fontId="28" fillId="7" borderId="68" xfId="0" applyFont="1" applyFill="1" applyBorder="1" applyAlignment="1">
      <alignment horizontal="center"/>
    </xf>
    <xf numFmtId="0" fontId="28" fillId="7" borderId="66" xfId="0" applyFont="1" applyFill="1" applyBorder="1" applyAlignment="1">
      <alignment horizontal="center"/>
    </xf>
    <xf numFmtId="165" fontId="76" fillId="0" borderId="64" xfId="0" applyNumberFormat="1" applyFont="1" applyBorder="1" applyAlignment="1">
      <alignment horizontal="center"/>
    </xf>
    <xf numFmtId="165" fontId="76" fillId="0" borderId="67" xfId="0" applyNumberFormat="1" applyFont="1" applyBorder="1" applyAlignment="1">
      <alignment horizontal="center"/>
    </xf>
    <xf numFmtId="165" fontId="76" fillId="0" borderId="71" xfId="0" applyNumberFormat="1" applyFont="1" applyBorder="1" applyAlignment="1">
      <alignment horizontal="center"/>
    </xf>
    <xf numFmtId="1" fontId="76" fillId="0" borderId="67" xfId="0" applyNumberFormat="1" applyFont="1" applyBorder="1" applyAlignment="1">
      <alignment horizontal="center"/>
    </xf>
    <xf numFmtId="2" fontId="109" fillId="19" borderId="73" xfId="0" applyNumberFormat="1" applyFont="1" applyFill="1" applyBorder="1" applyAlignment="1">
      <alignment horizontal="center"/>
    </xf>
    <xf numFmtId="2" fontId="76" fillId="7" borderId="68" xfId="0" applyNumberFormat="1" applyFont="1" applyFill="1" applyBorder="1" applyAlignment="1">
      <alignment horizontal="center"/>
    </xf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2" fillId="24" borderId="83" xfId="0" applyFont="1" applyFill="1" applyBorder="1"/>
    <xf numFmtId="0" fontId="22" fillId="25" borderId="83" xfId="0" applyFont="1" applyFill="1" applyBorder="1"/>
    <xf numFmtId="0" fontId="48" fillId="7" borderId="40" xfId="0" applyFont="1" applyFill="1" applyBorder="1"/>
    <xf numFmtId="0" fontId="53" fillId="7" borderId="16" xfId="0" applyFont="1" applyFill="1" applyBorder="1" applyAlignment="1">
      <alignment horizontal="center"/>
    </xf>
    <xf numFmtId="0" fontId="78" fillId="7" borderId="24" xfId="0" applyFont="1" applyFill="1" applyBorder="1" applyAlignment="1">
      <alignment horizontal="center"/>
    </xf>
    <xf numFmtId="0" fontId="76" fillId="26" borderId="74" xfId="0" applyFont="1" applyFill="1" applyBorder="1" applyAlignment="1">
      <alignment horizontal="center"/>
    </xf>
    <xf numFmtId="0" fontId="76" fillId="7" borderId="61" xfId="0" applyFont="1" applyFill="1" applyBorder="1" applyAlignment="1">
      <alignment horizontal="center"/>
    </xf>
    <xf numFmtId="0" fontId="78" fillId="7" borderId="56" xfId="0" applyFont="1" applyFill="1" applyBorder="1" applyAlignment="1">
      <alignment horizontal="center"/>
    </xf>
    <xf numFmtId="0" fontId="76" fillId="26" borderId="68" xfId="0" applyFont="1" applyFill="1" applyBorder="1" applyAlignment="1">
      <alignment horizontal="center"/>
    </xf>
    <xf numFmtId="0" fontId="76" fillId="7" borderId="64" xfId="0" applyFont="1" applyFill="1" applyBorder="1" applyAlignment="1">
      <alignment horizontal="center"/>
    </xf>
    <xf numFmtId="2" fontId="29" fillId="7" borderId="66" xfId="0" applyNumberFormat="1" applyFont="1" applyFill="1" applyBorder="1" applyAlignment="1">
      <alignment horizontal="center"/>
    </xf>
    <xf numFmtId="2" fontId="29" fillId="7" borderId="50" xfId="0" applyNumberFormat="1" applyFont="1" applyFill="1" applyBorder="1" applyAlignment="1">
      <alignment horizontal="center"/>
    </xf>
    <xf numFmtId="0" fontId="76" fillId="7" borderId="51" xfId="0" applyFont="1" applyFill="1" applyBorder="1" applyAlignment="1">
      <alignment horizontal="center"/>
    </xf>
    <xf numFmtId="0" fontId="76" fillId="7" borderId="50" xfId="0" applyFont="1" applyFill="1" applyBorder="1" applyAlignment="1">
      <alignment horizontal="center"/>
    </xf>
    <xf numFmtId="0" fontId="113" fillId="24" borderId="47" xfId="0" applyFont="1" applyFill="1" applyBorder="1"/>
    <xf numFmtId="0" fontId="48" fillId="10" borderId="40" xfId="0" applyFont="1" applyFill="1" applyBorder="1"/>
    <xf numFmtId="0" fontId="53" fillId="10" borderId="16" xfId="0" applyFont="1" applyFill="1" applyBorder="1" applyAlignment="1">
      <alignment horizontal="center"/>
    </xf>
    <xf numFmtId="0" fontId="53" fillId="7" borderId="15" xfId="0" applyFont="1" applyFill="1" applyBorder="1" applyAlignment="1">
      <alignment horizontal="center"/>
    </xf>
    <xf numFmtId="0" fontId="0" fillId="27" borderId="62" xfId="0" applyFill="1" applyBorder="1"/>
    <xf numFmtId="0" fontId="2" fillId="19" borderId="82" xfId="0" applyFont="1" applyFill="1" applyBorder="1"/>
    <xf numFmtId="0" fontId="50" fillId="5" borderId="65" xfId="0" applyFont="1" applyFill="1" applyBorder="1" applyAlignment="1">
      <alignment horizontal="center"/>
    </xf>
    <xf numFmtId="0" fontId="50" fillId="5" borderId="33" xfId="0" applyFont="1" applyFill="1" applyBorder="1" applyAlignment="1">
      <alignment horizontal="center"/>
    </xf>
    <xf numFmtId="0" fontId="78" fillId="5" borderId="29" xfId="0" applyFont="1" applyFill="1" applyBorder="1" applyAlignment="1">
      <alignment horizontal="center"/>
    </xf>
    <xf numFmtId="0" fontId="0" fillId="6" borderId="4" xfId="0" applyFill="1" applyBorder="1"/>
    <xf numFmtId="0" fontId="0" fillId="6" borderId="73" xfId="0" applyFill="1" applyBorder="1"/>
    <xf numFmtId="0" fontId="0" fillId="6" borderId="36" xfId="0" applyFill="1" applyBorder="1"/>
    <xf numFmtId="2" fontId="0" fillId="28" borderId="56" xfId="0" applyNumberFormat="1" applyFill="1" applyBorder="1"/>
    <xf numFmtId="0" fontId="45" fillId="28" borderId="68" xfId="0" applyFont="1" applyFill="1" applyBorder="1"/>
    <xf numFmtId="0" fontId="2" fillId="28" borderId="68" xfId="0" applyFont="1" applyFill="1" applyBorder="1"/>
    <xf numFmtId="2" fontId="2" fillId="28" borderId="68" xfId="0" applyNumberFormat="1" applyFont="1" applyFill="1" applyBorder="1"/>
    <xf numFmtId="0" fontId="22" fillId="28" borderId="70" xfId="0" applyFont="1" applyFill="1" applyBorder="1"/>
    <xf numFmtId="2" fontId="102" fillId="6" borderId="74" xfId="0" applyNumberFormat="1" applyFont="1" applyFill="1" applyBorder="1" applyAlignment="1">
      <alignment horizontal="center"/>
    </xf>
    <xf numFmtId="2" fontId="102" fillId="6" borderId="17" xfId="0" applyNumberFormat="1" applyFont="1" applyFill="1" applyBorder="1" applyAlignment="1">
      <alignment horizontal="center"/>
    </xf>
    <xf numFmtId="0" fontId="33" fillId="0" borderId="70" xfId="0" applyFont="1" applyBorder="1"/>
    <xf numFmtId="0" fontId="7" fillId="0" borderId="45" xfId="0" applyFont="1" applyBorder="1"/>
    <xf numFmtId="0" fontId="33" fillId="0" borderId="75" xfId="0" applyFont="1" applyFill="1" applyBorder="1"/>
    <xf numFmtId="0" fontId="50" fillId="0" borderId="58" xfId="0" applyFont="1" applyFill="1" applyBorder="1" applyAlignment="1">
      <alignment horizontal="center"/>
    </xf>
    <xf numFmtId="0" fontId="50" fillId="0" borderId="75" xfId="0" applyFont="1" applyFill="1" applyBorder="1" applyAlignment="1">
      <alignment horizontal="center"/>
    </xf>
    <xf numFmtId="165" fontId="109" fillId="19" borderId="73" xfId="0" applyNumberFormat="1" applyFont="1" applyFill="1" applyBorder="1" applyAlignment="1">
      <alignment horizontal="center"/>
    </xf>
    <xf numFmtId="0" fontId="22" fillId="0" borderId="76" xfId="0" applyFont="1" applyBorder="1" applyAlignment="1">
      <alignment horizontal="left"/>
    </xf>
    <xf numFmtId="164" fontId="14" fillId="0" borderId="63" xfId="0" applyNumberFormat="1" applyFont="1" applyBorder="1" applyAlignment="1">
      <alignment horizontal="right"/>
    </xf>
    <xf numFmtId="0" fontId="45" fillId="0" borderId="0" xfId="0" applyFont="1"/>
    <xf numFmtId="0" fontId="22" fillId="0" borderId="60" xfId="0" applyFont="1" applyBorder="1" applyAlignment="1">
      <alignment horizontal="left"/>
    </xf>
    <xf numFmtId="0" fontId="50" fillId="0" borderId="33" xfId="0" applyFont="1" applyBorder="1" applyAlignment="1">
      <alignment horizontal="left"/>
    </xf>
    <xf numFmtId="165" fontId="126" fillId="0" borderId="58" xfId="0" applyNumberFormat="1" applyFont="1" applyBorder="1" applyAlignment="1">
      <alignment horizontal="center"/>
    </xf>
    <xf numFmtId="2" fontId="76" fillId="28" borderId="56" xfId="0" applyNumberFormat="1" applyFont="1" applyFill="1" applyBorder="1" applyAlignment="1">
      <alignment horizontal="center"/>
    </xf>
    <xf numFmtId="0" fontId="76" fillId="28" borderId="68" xfId="0" applyFont="1" applyFill="1" applyBorder="1" applyAlignment="1">
      <alignment horizontal="center"/>
    </xf>
    <xf numFmtId="0" fontId="75" fillId="28" borderId="68" xfId="0" applyFont="1" applyFill="1" applyBorder="1" applyAlignment="1">
      <alignment horizontal="center"/>
    </xf>
    <xf numFmtId="1" fontId="75" fillId="28" borderId="68" xfId="0" applyNumberFormat="1" applyFont="1" applyFill="1" applyBorder="1" applyAlignment="1">
      <alignment horizontal="center"/>
    </xf>
    <xf numFmtId="2" fontId="75" fillId="28" borderId="68" xfId="0" applyNumberFormat="1" applyFont="1" applyFill="1" applyBorder="1" applyAlignment="1">
      <alignment horizontal="center"/>
    </xf>
    <xf numFmtId="0" fontId="28" fillId="28" borderId="68" xfId="0" applyFont="1" applyFill="1" applyBorder="1" applyAlignment="1">
      <alignment horizontal="center"/>
    </xf>
    <xf numFmtId="2" fontId="28" fillId="28" borderId="68" xfId="0" applyNumberFormat="1" applyFont="1" applyFill="1" applyBorder="1" applyAlignment="1">
      <alignment horizontal="center"/>
    </xf>
    <xf numFmtId="0" fontId="76" fillId="28" borderId="70" xfId="0" applyFont="1" applyFill="1" applyBorder="1" applyAlignment="1">
      <alignment horizontal="center"/>
    </xf>
    <xf numFmtId="0" fontId="76" fillId="6" borderId="4" xfId="0" applyFont="1" applyFill="1" applyBorder="1" applyAlignment="1">
      <alignment horizontal="center"/>
    </xf>
    <xf numFmtId="0" fontId="76" fillId="6" borderId="36" xfId="0" applyFont="1" applyFill="1" applyBorder="1" applyAlignment="1">
      <alignment horizontal="center"/>
    </xf>
    <xf numFmtId="2" fontId="33" fillId="0" borderId="58" xfId="0" applyNumberFormat="1" applyFont="1" applyBorder="1"/>
    <xf numFmtId="2" fontId="46" fillId="0" borderId="58" xfId="0" applyNumberFormat="1" applyFont="1" applyBorder="1" applyAlignment="1">
      <alignment horizontal="center"/>
    </xf>
    <xf numFmtId="165" fontId="33" fillId="0" borderId="58" xfId="0" applyNumberFormat="1" applyFont="1" applyBorder="1"/>
    <xf numFmtId="2" fontId="76" fillId="0" borderId="36" xfId="0" applyNumberFormat="1" applyFont="1" applyBorder="1" applyAlignment="1">
      <alignment horizontal="center"/>
    </xf>
    <xf numFmtId="166" fontId="75" fillId="28" borderId="68" xfId="0" applyNumberFormat="1" applyFont="1" applyFill="1" applyBorder="1" applyAlignment="1">
      <alignment horizontal="center"/>
    </xf>
    <xf numFmtId="168" fontId="46" fillId="0" borderId="58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9" fontId="128" fillId="0" borderId="73" xfId="0" applyNumberFormat="1" applyFont="1" applyBorder="1" applyAlignment="1">
      <alignment horizontal="left"/>
    </xf>
    <xf numFmtId="2" fontId="17" fillId="0" borderId="25" xfId="0" applyNumberFormat="1" applyFont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0" fontId="50" fillId="0" borderId="36" xfId="0" applyFont="1" applyBorder="1" applyAlignment="1">
      <alignment horizontal="left"/>
    </xf>
    <xf numFmtId="0" fontId="50" fillId="0" borderId="25" xfId="0" applyFont="1" applyBorder="1" applyAlignment="1">
      <alignment horizontal="left"/>
    </xf>
    <xf numFmtId="0" fontId="50" fillId="0" borderId="71" xfId="0" applyFont="1" applyBorder="1" applyAlignment="1">
      <alignment horizontal="left"/>
    </xf>
    <xf numFmtId="0" fontId="14" fillId="0" borderId="71" xfId="0" applyFont="1" applyBorder="1" applyAlignment="1">
      <alignment horizontal="center"/>
    </xf>
    <xf numFmtId="166" fontId="14" fillId="0" borderId="59" xfId="0" applyNumberFormat="1" applyFont="1" applyBorder="1" applyAlignment="1">
      <alignment horizontal="center"/>
    </xf>
    <xf numFmtId="166" fontId="14" fillId="0" borderId="61" xfId="0" applyNumberFormat="1" applyFont="1" applyBorder="1" applyAlignment="1">
      <alignment horizontal="center"/>
    </xf>
    <xf numFmtId="166" fontId="0" fillId="0" borderId="0" xfId="0" applyNumberFormat="1" applyBorder="1"/>
    <xf numFmtId="9" fontId="128" fillId="0" borderId="73" xfId="0" applyNumberFormat="1" applyFont="1" applyBorder="1" applyAlignment="1">
      <alignment horizontal="center"/>
    </xf>
    <xf numFmtId="0" fontId="2" fillId="0" borderId="70" xfId="0" applyFont="1" applyBorder="1"/>
    <xf numFmtId="167" fontId="0" fillId="0" borderId="0" xfId="0" applyNumberFormat="1" applyAlignment="1">
      <alignment horizontal="center"/>
    </xf>
    <xf numFmtId="0" fontId="129" fillId="0" borderId="0" xfId="0" applyFont="1" applyAlignment="1">
      <alignment horizontal="left" vertical="center"/>
    </xf>
    <xf numFmtId="2" fontId="36" fillId="0" borderId="3" xfId="0" applyNumberFormat="1" applyFont="1" applyBorder="1"/>
    <xf numFmtId="166" fontId="14" fillId="0" borderId="0" xfId="0" applyNumberFormat="1" applyFont="1" applyAlignment="1">
      <alignment horizontal="center"/>
    </xf>
    <xf numFmtId="9" fontId="128" fillId="0" borderId="36" xfId="0" applyNumberFormat="1" applyFont="1" applyBorder="1" applyAlignment="1">
      <alignment horizont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7" fillId="0" borderId="18" xfId="0" applyFont="1" applyBorder="1" applyAlignment="1">
      <alignment horizontal="right"/>
    </xf>
    <xf numFmtId="0" fontId="54" fillId="0" borderId="47" xfId="0" applyFont="1" applyBorder="1" applyAlignment="1">
      <alignment horizontal="center"/>
    </xf>
    <xf numFmtId="0" fontId="145" fillId="0" borderId="72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46" fillId="0" borderId="58" xfId="0" applyNumberFormat="1" applyFont="1" applyBorder="1" applyAlignment="1">
      <alignment horizontal="center"/>
    </xf>
    <xf numFmtId="166" fontId="76" fillId="0" borderId="68" xfId="0" applyNumberFormat="1" applyFont="1" applyBorder="1" applyAlignment="1">
      <alignment horizontal="center"/>
    </xf>
    <xf numFmtId="167" fontId="115" fillId="0" borderId="63" xfId="0" applyNumberFormat="1" applyFont="1" applyBorder="1" applyAlignment="1">
      <alignment horizontal="center"/>
    </xf>
    <xf numFmtId="0" fontId="66" fillId="0" borderId="57" xfId="0" applyFont="1" applyFill="1" applyBorder="1"/>
    <xf numFmtId="0" fontId="74" fillId="0" borderId="43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2" fontId="36" fillId="0" borderId="25" xfId="0" applyNumberFormat="1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2" fontId="17" fillId="0" borderId="36" xfId="0" applyNumberFormat="1" applyFont="1" applyBorder="1" applyAlignment="1">
      <alignment horizontal="center"/>
    </xf>
    <xf numFmtId="0" fontId="74" fillId="0" borderId="72" xfId="0" applyFont="1" applyFill="1" applyBorder="1"/>
    <xf numFmtId="0" fontId="50" fillId="0" borderId="3" xfId="0" applyFont="1" applyFill="1" applyBorder="1"/>
    <xf numFmtId="0" fontId="47" fillId="0" borderId="18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0" fillId="0" borderId="16" xfId="0" applyFont="1" applyFill="1" applyBorder="1"/>
    <xf numFmtId="0" fontId="28" fillId="0" borderId="24" xfId="0" applyFont="1" applyFill="1" applyBorder="1" applyAlignment="1">
      <alignment horizontal="left"/>
    </xf>
    <xf numFmtId="0" fontId="80" fillId="0" borderId="77" xfId="0" applyFont="1" applyFill="1" applyBorder="1" applyAlignment="1">
      <alignment horizontal="left"/>
    </xf>
    <xf numFmtId="2" fontId="144" fillId="0" borderId="0" xfId="0" applyNumberFormat="1" applyFont="1" applyBorder="1" applyAlignment="1">
      <alignment horizontal="center"/>
    </xf>
    <xf numFmtId="2" fontId="18" fillId="0" borderId="36" xfId="0" applyNumberFormat="1" applyFont="1" applyBorder="1" applyAlignment="1">
      <alignment horizontal="center"/>
    </xf>
    <xf numFmtId="2" fontId="126" fillId="0" borderId="58" xfId="0" applyNumberFormat="1" applyFont="1" applyBorder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0" fontId="0" fillId="0" borderId="62" xfId="0" applyBorder="1"/>
    <xf numFmtId="164" fontId="14" fillId="0" borderId="49" xfId="0" applyNumberFormat="1" applyFont="1" applyBorder="1" applyAlignment="1">
      <alignment horizontal="right"/>
    </xf>
    <xf numFmtId="2" fontId="16" fillId="0" borderId="33" xfId="0" applyNumberFormat="1" applyFont="1" applyBorder="1" applyAlignment="1">
      <alignment horizontal="center" vertical="center" wrapText="1"/>
    </xf>
    <xf numFmtId="2" fontId="0" fillId="0" borderId="74" xfId="0" applyNumberFormat="1" applyBorder="1" applyAlignment="1">
      <alignment horizontal="center"/>
    </xf>
    <xf numFmtId="0" fontId="124" fillId="0" borderId="0" xfId="0" applyFont="1" applyBorder="1" applyAlignment="1">
      <alignment horizontal="center"/>
    </xf>
    <xf numFmtId="0" fontId="123" fillId="0" borderId="0" xfId="0" applyFont="1" applyBorder="1" applyAlignment="1">
      <alignment horizontal="left"/>
    </xf>
    <xf numFmtId="2" fontId="146" fillId="0" borderId="0" xfId="0" applyNumberFormat="1" applyFont="1" applyFill="1" applyBorder="1" applyAlignment="1">
      <alignment horizontal="center"/>
    </xf>
    <xf numFmtId="2" fontId="144" fillId="0" borderId="0" xfId="0" applyNumberFormat="1" applyFont="1" applyFill="1" applyBorder="1" applyAlignment="1">
      <alignment horizontal="center"/>
    </xf>
    <xf numFmtId="0" fontId="114" fillId="0" borderId="0" xfId="0" applyFont="1" applyBorder="1" applyAlignment="1">
      <alignment horizontal="left"/>
    </xf>
    <xf numFmtId="1" fontId="46" fillId="0" borderId="58" xfId="0" applyNumberFormat="1" applyFont="1" applyBorder="1" applyAlignment="1">
      <alignment horizontal="center"/>
    </xf>
    <xf numFmtId="167" fontId="46" fillId="0" borderId="58" xfId="0" applyNumberFormat="1" applyFont="1" applyBorder="1" applyAlignment="1">
      <alignment horizontal="center"/>
    </xf>
    <xf numFmtId="1" fontId="76" fillId="0" borderId="68" xfId="0" applyNumberFormat="1" applyFont="1" applyBorder="1" applyAlignment="1">
      <alignment horizontal="center"/>
    </xf>
    <xf numFmtId="166" fontId="115" fillId="0" borderId="63" xfId="0" applyNumberFormat="1" applyFont="1" applyBorder="1" applyAlignment="1">
      <alignment horizontal="center"/>
    </xf>
    <xf numFmtId="1" fontId="126" fillId="0" borderId="58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165" fontId="76" fillId="6" borderId="74" xfId="0" applyNumberFormat="1" applyFont="1" applyFill="1" applyBorder="1" applyAlignment="1">
      <alignment horizontal="center"/>
    </xf>
    <xf numFmtId="0" fontId="22" fillId="3" borderId="62" xfId="0" applyFont="1" applyFill="1" applyBorder="1"/>
    <xf numFmtId="165" fontId="76" fillId="18" borderId="64" xfId="0" applyNumberFormat="1" applyFont="1" applyFill="1" applyBorder="1" applyAlignment="1">
      <alignment horizontal="center"/>
    </xf>
    <xf numFmtId="166" fontId="126" fillId="10" borderId="57" xfId="0" applyNumberFormat="1" applyFont="1" applyFill="1" applyBorder="1" applyAlignment="1">
      <alignment horizontal="center"/>
    </xf>
    <xf numFmtId="2" fontId="14" fillId="0" borderId="23" xfId="0" applyNumberFormat="1" applyFont="1" applyFill="1" applyBorder="1" applyAlignment="1">
      <alignment horizontal="left"/>
    </xf>
    <xf numFmtId="0" fontId="74" fillId="0" borderId="76" xfId="0" applyFont="1" applyBorder="1"/>
    <xf numFmtId="2" fontId="18" fillId="0" borderId="64" xfId="0" applyNumberFormat="1" applyFont="1" applyBorder="1" applyAlignment="1">
      <alignment horizontal="center"/>
    </xf>
    <xf numFmtId="0" fontId="50" fillId="0" borderId="15" xfId="0" applyFont="1" applyFill="1" applyBorder="1"/>
    <xf numFmtId="0" fontId="74" fillId="0" borderId="0" xfId="0" applyFont="1" applyBorder="1"/>
    <xf numFmtId="2" fontId="17" fillId="0" borderId="0" xfId="0" applyNumberFormat="1" applyFont="1" applyBorder="1" applyAlignment="1">
      <alignment horizontal="center"/>
    </xf>
    <xf numFmtId="2" fontId="76" fillId="0" borderId="64" xfId="0" applyNumberFormat="1" applyFont="1" applyBorder="1" applyAlignment="1">
      <alignment horizontal="center"/>
    </xf>
    <xf numFmtId="1" fontId="76" fillId="11" borderId="77" xfId="0" applyNumberFormat="1" applyFont="1" applyFill="1" applyBorder="1" applyAlignment="1">
      <alignment horizontal="center"/>
    </xf>
    <xf numFmtId="165" fontId="76" fillId="19" borderId="74" xfId="0" applyNumberFormat="1" applyFont="1" applyFill="1" applyBorder="1" applyAlignment="1">
      <alignment horizontal="center"/>
    </xf>
    <xf numFmtId="165" fontId="80" fillId="0" borderId="66" xfId="0" applyNumberFormat="1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2" fontId="76" fillId="19" borderId="74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9" fillId="0" borderId="0" xfId="0" applyFont="1" applyBorder="1"/>
    <xf numFmtId="0" fontId="76" fillId="0" borderId="68" xfId="0" applyFont="1" applyFill="1" applyBorder="1" applyAlignment="1">
      <alignment horizontal="left"/>
    </xf>
    <xf numFmtId="0" fontId="0" fillId="0" borderId="16" xfId="0" applyFill="1" applyBorder="1"/>
    <xf numFmtId="0" fontId="0" fillId="0" borderId="31" xfId="0" applyFill="1" applyBorder="1"/>
    <xf numFmtId="2" fontId="50" fillId="0" borderId="58" xfId="0" applyNumberFormat="1" applyFont="1" applyBorder="1" applyAlignment="1">
      <alignment horizontal="center"/>
    </xf>
    <xf numFmtId="165" fontId="50" fillId="0" borderId="58" xfId="0" applyNumberFormat="1" applyFont="1" applyBorder="1" applyAlignment="1">
      <alignment horizontal="center"/>
    </xf>
    <xf numFmtId="166" fontId="76" fillId="0" borderId="66" xfId="0" applyNumberFormat="1" applyFont="1" applyBorder="1" applyAlignment="1">
      <alignment horizontal="center"/>
    </xf>
    <xf numFmtId="167" fontId="48" fillId="0" borderId="58" xfId="0" applyNumberFormat="1" applyFont="1" applyBorder="1" applyAlignment="1">
      <alignment horizontal="center"/>
    </xf>
    <xf numFmtId="0" fontId="143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7" xfId="0" applyFont="1" applyBorder="1"/>
    <xf numFmtId="0" fontId="55" fillId="0" borderId="58" xfId="0" applyFont="1" applyBorder="1" applyAlignment="1">
      <alignment horizontal="left"/>
    </xf>
    <xf numFmtId="0" fontId="2" fillId="0" borderId="56" xfId="0" applyFont="1" applyBorder="1"/>
    <xf numFmtId="0" fontId="47" fillId="0" borderId="16" xfId="0" applyFont="1" applyFill="1" applyBorder="1"/>
    <xf numFmtId="0" fontId="28" fillId="0" borderId="68" xfId="0" applyFont="1" applyFill="1" applyBorder="1" applyAlignment="1">
      <alignment horizontal="left"/>
    </xf>
    <xf numFmtId="0" fontId="2" fillId="0" borderId="23" xfId="0" applyFont="1" applyFill="1" applyBorder="1"/>
    <xf numFmtId="0" fontId="28" fillId="0" borderId="72" xfId="0" applyFont="1" applyFill="1" applyBorder="1" applyAlignment="1">
      <alignment horizontal="left"/>
    </xf>
    <xf numFmtId="0" fontId="80" fillId="0" borderId="74" xfId="0" applyFont="1" applyFill="1" applyBorder="1" applyAlignment="1">
      <alignment horizontal="left"/>
    </xf>
    <xf numFmtId="0" fontId="0" fillId="0" borderId="43" xfId="0" applyFill="1" applyBorder="1" applyAlignment="1">
      <alignment horizontal="right"/>
    </xf>
    <xf numFmtId="0" fontId="80" fillId="0" borderId="72" xfId="0" applyFont="1" applyFill="1" applyBorder="1" applyAlignment="1">
      <alignment horizontal="left"/>
    </xf>
    <xf numFmtId="0" fontId="0" fillId="0" borderId="33" xfId="0" applyFill="1" applyBorder="1"/>
    <xf numFmtId="0" fontId="0" fillId="0" borderId="11" xfId="0" applyFill="1" applyBorder="1" applyAlignment="1">
      <alignment horizontal="right"/>
    </xf>
    <xf numFmtId="0" fontId="0" fillId="0" borderId="10" xfId="0" applyFill="1" applyBorder="1"/>
    <xf numFmtId="0" fontId="2" fillId="0" borderId="60" xfId="0" applyFont="1" applyFill="1" applyBorder="1" applyAlignment="1">
      <alignment horizontal="left"/>
    </xf>
    <xf numFmtId="0" fontId="50" fillId="0" borderId="18" xfId="0" applyFont="1" applyFill="1" applyBorder="1"/>
    <xf numFmtId="0" fontId="78" fillId="0" borderId="19" xfId="0" applyFont="1" applyFill="1" applyBorder="1"/>
    <xf numFmtId="0" fontId="2" fillId="0" borderId="36" xfId="0" applyFont="1" applyFill="1" applyBorder="1" applyAlignment="1">
      <alignment horizontal="center"/>
    </xf>
    <xf numFmtId="0" fontId="2" fillId="0" borderId="49" xfId="0" applyFont="1" applyFill="1" applyBorder="1"/>
    <xf numFmtId="0" fontId="76" fillId="0" borderId="74" xfId="0" applyFont="1" applyFill="1" applyBorder="1" applyAlignment="1">
      <alignment horizontal="left"/>
    </xf>
    <xf numFmtId="0" fontId="28" fillId="0" borderId="27" xfId="0" applyFont="1" applyFill="1" applyBorder="1" applyAlignment="1">
      <alignment horizontal="left"/>
    </xf>
    <xf numFmtId="0" fontId="78" fillId="0" borderId="72" xfId="0" applyFont="1" applyFill="1" applyBorder="1" applyAlignment="1">
      <alignment horizontal="left"/>
    </xf>
    <xf numFmtId="0" fontId="45" fillId="0" borderId="72" xfId="0" applyFont="1" applyFill="1" applyBorder="1"/>
    <xf numFmtId="0" fontId="123" fillId="0" borderId="33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2" fillId="0" borderId="59" xfId="0" applyFont="1" applyFill="1" applyBorder="1"/>
    <xf numFmtId="2" fontId="76" fillId="0" borderId="71" xfId="0" applyNumberFormat="1" applyFont="1" applyBorder="1" applyAlignment="1">
      <alignment horizontal="center"/>
    </xf>
    <xf numFmtId="166" fontId="126" fillId="0" borderId="58" xfId="0" applyNumberFormat="1" applyFont="1" applyBorder="1" applyAlignment="1">
      <alignment horizontal="center"/>
    </xf>
    <xf numFmtId="169" fontId="46" fillId="0" borderId="58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7" fillId="0" borderId="52" xfId="0" applyFont="1" applyFill="1" applyBorder="1"/>
    <xf numFmtId="0" fontId="111" fillId="0" borderId="0" xfId="0" applyFont="1"/>
    <xf numFmtId="2" fontId="0" fillId="0" borderId="68" xfId="0" applyNumberFormat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9" fontId="128" fillId="0" borderId="1" xfId="0" applyNumberFormat="1" applyFont="1" applyBorder="1" applyAlignment="1">
      <alignment horizontal="center"/>
    </xf>
    <xf numFmtId="0" fontId="33" fillId="0" borderId="60" xfId="0" applyFont="1" applyBorder="1" applyAlignment="1">
      <alignment horizontal="left"/>
    </xf>
    <xf numFmtId="0" fontId="2" fillId="0" borderId="30" xfId="0" applyFont="1" applyFill="1" applyBorder="1"/>
    <xf numFmtId="0" fontId="50" fillId="0" borderId="26" xfId="0" applyFont="1" applyBorder="1" applyAlignment="1">
      <alignment horizontal="center" vertical="center"/>
    </xf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2" fontId="54" fillId="0" borderId="68" xfId="0" applyNumberFormat="1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151" fillId="0" borderId="0" xfId="0" applyFont="1" applyFill="1" applyBorder="1"/>
    <xf numFmtId="166" fontId="144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0" fontId="119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6" fillId="0" borderId="26" xfId="0" applyFont="1" applyBorder="1" applyAlignment="1">
      <alignment horizontal="center"/>
    </xf>
    <xf numFmtId="2" fontId="14" fillId="0" borderId="58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28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4" xfId="0" applyNumberFormat="1" applyFont="1" applyBorder="1" applyAlignment="1">
      <alignment horizontal="center" vertical="center"/>
    </xf>
    <xf numFmtId="0" fontId="61" fillId="0" borderId="33" xfId="0" applyFont="1" applyBorder="1" applyAlignment="1">
      <alignment horizontal="left"/>
    </xf>
    <xf numFmtId="0" fontId="0" fillId="0" borderId="35" xfId="0" applyBorder="1" applyAlignment="1">
      <alignment horizontal="left"/>
    </xf>
    <xf numFmtId="0" fontId="118" fillId="0" borderId="34" xfId="0" applyFont="1" applyBorder="1" applyAlignment="1">
      <alignment horizontal="left"/>
    </xf>
    <xf numFmtId="0" fontId="118" fillId="0" borderId="35" xfId="0" applyFont="1" applyBorder="1" applyAlignment="1">
      <alignment horizontal="left"/>
    </xf>
    <xf numFmtId="0" fontId="118" fillId="0" borderId="3" xfId="0" applyFont="1" applyBorder="1" applyAlignment="1">
      <alignment horizontal="left"/>
    </xf>
    <xf numFmtId="0" fontId="118" fillId="0" borderId="28" xfId="0" applyFont="1" applyBorder="1" applyAlignment="1">
      <alignment horizontal="left"/>
    </xf>
    <xf numFmtId="0" fontId="10" fillId="0" borderId="33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49" fillId="0" borderId="49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0" fontId="2" fillId="0" borderId="11" xfId="0" applyFont="1" applyBorder="1"/>
    <xf numFmtId="0" fontId="155" fillId="0" borderId="63" xfId="0" applyFont="1" applyBorder="1" applyAlignment="1">
      <alignment horizontal="right"/>
    </xf>
    <xf numFmtId="0" fontId="55" fillId="0" borderId="33" xfId="0" applyFont="1" applyBorder="1" applyAlignment="1">
      <alignment horizontal="right"/>
    </xf>
    <xf numFmtId="0" fontId="55" fillId="0" borderId="49" xfId="0" applyFont="1" applyBorder="1" applyAlignment="1">
      <alignment horizontal="right"/>
    </xf>
    <xf numFmtId="0" fontId="118" fillId="0" borderId="78" xfId="0" applyFont="1" applyBorder="1" applyAlignment="1">
      <alignment horizontal="right"/>
    </xf>
    <xf numFmtId="0" fontId="154" fillId="0" borderId="72" xfId="0" applyFont="1" applyBorder="1"/>
    <xf numFmtId="164" fontId="55" fillId="0" borderId="63" xfId="0" applyNumberFormat="1" applyFont="1" applyBorder="1" applyAlignment="1">
      <alignment horizontal="right"/>
    </xf>
    <xf numFmtId="0" fontId="47" fillId="0" borderId="34" xfId="0" applyFont="1" applyBorder="1" applyAlignment="1">
      <alignment horizontal="center"/>
    </xf>
    <xf numFmtId="0" fontId="0" fillId="0" borderId="28" xfId="0" applyBorder="1"/>
    <xf numFmtId="0" fontId="2" fillId="0" borderId="77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0" xfId="0" applyFont="1" applyFill="1" applyBorder="1"/>
    <xf numFmtId="167" fontId="144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0" fillId="0" borderId="37" xfId="0" applyBorder="1"/>
    <xf numFmtId="0" fontId="20" fillId="2" borderId="1" xfId="0" applyFont="1" applyFill="1" applyBorder="1" applyAlignment="1">
      <alignment horizontal="right"/>
    </xf>
    <xf numFmtId="0" fontId="47" fillId="0" borderId="3" xfId="0" applyFont="1" applyBorder="1" applyAlignment="1">
      <alignment horizontal="left"/>
    </xf>
    <xf numFmtId="2" fontId="14" fillId="0" borderId="68" xfId="0" applyNumberFormat="1" applyFont="1" applyBorder="1" applyAlignment="1">
      <alignment horizontal="center"/>
    </xf>
    <xf numFmtId="2" fontId="18" fillId="0" borderId="68" xfId="0" applyNumberFormat="1" applyFont="1" applyFill="1" applyBorder="1" applyAlignment="1">
      <alignment horizontal="center"/>
    </xf>
    <xf numFmtId="0" fontId="113" fillId="0" borderId="2" xfId="0" applyFont="1" applyBorder="1" applyAlignment="1">
      <alignment horizontal="center" vertical="center"/>
    </xf>
    <xf numFmtId="0" fontId="156" fillId="0" borderId="25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/>
    </xf>
    <xf numFmtId="0" fontId="118" fillId="0" borderId="35" xfId="0" applyFont="1" applyBorder="1" applyAlignment="1">
      <alignment horizontal="center"/>
    </xf>
    <xf numFmtId="0" fontId="118" fillId="0" borderId="28" xfId="0" applyFont="1" applyBorder="1" applyAlignment="1">
      <alignment horizontal="center"/>
    </xf>
    <xf numFmtId="164" fontId="14" fillId="0" borderId="53" xfId="0" applyNumberFormat="1" applyFont="1" applyBorder="1" applyAlignment="1">
      <alignment horizontal="center"/>
    </xf>
    <xf numFmtId="0" fontId="17" fillId="0" borderId="49" xfId="0" applyFont="1" applyBorder="1" applyAlignment="1">
      <alignment horizontal="right"/>
    </xf>
    <xf numFmtId="0" fontId="17" fillId="0" borderId="78" xfId="0" applyFont="1" applyBorder="1" applyAlignment="1">
      <alignment horizontal="right"/>
    </xf>
    <xf numFmtId="165" fontId="35" fillId="0" borderId="23" xfId="0" applyNumberFormat="1" applyFont="1" applyBorder="1" applyAlignment="1">
      <alignment horizontal="center"/>
    </xf>
    <xf numFmtId="0" fontId="113" fillId="0" borderId="53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4" fillId="0" borderId="75" xfId="0" applyNumberFormat="1" applyFont="1" applyBorder="1" applyAlignment="1">
      <alignment horizontal="right"/>
    </xf>
    <xf numFmtId="0" fontId="33" fillId="0" borderId="36" xfId="0" applyFont="1" applyBorder="1" applyAlignment="1">
      <alignment horizontal="left"/>
    </xf>
    <xf numFmtId="0" fontId="2" fillId="0" borderId="19" xfId="0" applyFont="1" applyBorder="1" applyAlignment="1">
      <alignment horizontal="center"/>
    </xf>
    <xf numFmtId="164" fontId="149" fillId="0" borderId="0" xfId="0" applyNumberFormat="1" applyFont="1" applyFill="1" applyBorder="1" applyAlignment="1">
      <alignment horizontal="right"/>
    </xf>
    <xf numFmtId="2" fontId="17" fillId="0" borderId="75" xfId="0" applyNumberFormat="1" applyFont="1" applyBorder="1" applyAlignment="1">
      <alignment horizontal="center"/>
    </xf>
    <xf numFmtId="166" fontId="18" fillId="0" borderId="35" xfId="0" applyNumberFormat="1" applyFont="1" applyBorder="1" applyAlignment="1">
      <alignment horizontal="center"/>
    </xf>
    <xf numFmtId="0" fontId="0" fillId="0" borderId="35" xfId="0" applyBorder="1"/>
    <xf numFmtId="0" fontId="0" fillId="0" borderId="34" xfId="0" applyBorder="1"/>
    <xf numFmtId="0" fontId="48" fillId="0" borderId="0" xfId="0" applyFont="1" applyBorder="1" applyAlignment="1">
      <alignment horizontal="center" vertical="center"/>
    </xf>
    <xf numFmtId="165" fontId="17" fillId="0" borderId="72" xfId="0" applyNumberFormat="1" applyFont="1" applyBorder="1" applyAlignment="1">
      <alignment horizontal="center"/>
    </xf>
    <xf numFmtId="2" fontId="14" fillId="0" borderId="75" xfId="0" applyNumberFormat="1" applyFont="1" applyBorder="1" applyAlignment="1">
      <alignment horizontal="center"/>
    </xf>
    <xf numFmtId="2" fontId="17" fillId="0" borderId="65" xfId="0" applyNumberFormat="1" applyFont="1" applyBorder="1" applyAlignment="1">
      <alignment horizontal="center"/>
    </xf>
    <xf numFmtId="2" fontId="14" fillId="0" borderId="30" xfId="0" applyNumberFormat="1" applyFont="1" applyBorder="1" applyAlignment="1">
      <alignment horizontal="center"/>
    </xf>
    <xf numFmtId="2" fontId="14" fillId="0" borderId="70" xfId="0" applyNumberFormat="1" applyFont="1" applyBorder="1" applyAlignment="1">
      <alignment horizontal="center"/>
    </xf>
    <xf numFmtId="167" fontId="0" fillId="0" borderId="0" xfId="0" applyNumberFormat="1" applyFill="1" applyBorder="1" applyAlignment="1">
      <alignment horizontal="left"/>
    </xf>
    <xf numFmtId="0" fontId="10" fillId="0" borderId="25" xfId="0" applyFont="1" applyBorder="1" applyAlignment="1">
      <alignment horizontal="center"/>
    </xf>
    <xf numFmtId="0" fontId="2" fillId="0" borderId="18" xfId="0" applyFont="1" applyBorder="1" applyAlignment="1">
      <alignment vertical="center"/>
    </xf>
    <xf numFmtId="0" fontId="105" fillId="0" borderId="0" xfId="0" applyFont="1" applyFill="1" applyBorder="1" applyAlignment="1">
      <alignment horizontal="center"/>
    </xf>
    <xf numFmtId="0" fontId="48" fillId="0" borderId="71" xfId="0" applyFont="1" applyBorder="1" applyAlignment="1">
      <alignment horizontal="right"/>
    </xf>
    <xf numFmtId="166" fontId="66" fillId="0" borderId="0" xfId="0" applyNumberFormat="1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29" fillId="28" borderId="68" xfId="0" applyFont="1" applyFill="1" applyBorder="1" applyAlignment="1">
      <alignment horizontal="center"/>
    </xf>
    <xf numFmtId="2" fontId="29" fillId="28" borderId="56" xfId="0" applyNumberFormat="1" applyFont="1" applyFill="1" applyBorder="1" applyAlignment="1">
      <alignment horizontal="center"/>
    </xf>
    <xf numFmtId="0" fontId="109" fillId="6" borderId="73" xfId="0" applyFont="1" applyFill="1" applyBorder="1" applyAlignment="1">
      <alignment horizontal="center"/>
    </xf>
    <xf numFmtId="0" fontId="109" fillId="6" borderId="36" xfId="0" applyFont="1" applyFill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158" fillId="28" borderId="68" xfId="0" applyFont="1" applyFill="1" applyBorder="1" applyAlignment="1">
      <alignment horizontal="center"/>
    </xf>
    <xf numFmtId="0" fontId="148" fillId="28" borderId="68" xfId="0" applyFont="1" applyFill="1" applyBorder="1" applyAlignment="1">
      <alignment horizontal="center"/>
    </xf>
    <xf numFmtId="2" fontId="148" fillId="28" borderId="68" xfId="0" applyNumberFormat="1" applyFont="1" applyFill="1" applyBorder="1" applyAlignment="1">
      <alignment horizontal="center"/>
    </xf>
    <xf numFmtId="0" fontId="2" fillId="21" borderId="47" xfId="0" applyFont="1" applyFill="1" applyBorder="1" applyAlignment="1">
      <alignment horizontal="center"/>
    </xf>
    <xf numFmtId="0" fontId="50" fillId="0" borderId="52" xfId="0" applyFont="1" applyBorder="1"/>
    <xf numFmtId="0" fontId="33" fillId="0" borderId="54" xfId="0" applyFont="1" applyFill="1" applyBorder="1"/>
    <xf numFmtId="2" fontId="50" fillId="5" borderId="65" xfId="0" applyNumberFormat="1" applyFont="1" applyFill="1" applyBorder="1" applyAlignment="1">
      <alignment horizontal="center"/>
    </xf>
    <xf numFmtId="165" fontId="50" fillId="5" borderId="65" xfId="0" applyNumberFormat="1" applyFont="1" applyFill="1" applyBorder="1" applyAlignment="1">
      <alignment horizontal="center"/>
    </xf>
    <xf numFmtId="0" fontId="0" fillId="0" borderId="26" xfId="0" applyFill="1" applyBorder="1"/>
    <xf numFmtId="2" fontId="0" fillId="0" borderId="56" xfId="0" applyNumberFormat="1" applyFill="1" applyBorder="1"/>
    <xf numFmtId="0" fontId="50" fillId="0" borderId="54" xfId="0" applyFont="1" applyFill="1" applyBorder="1" applyAlignment="1">
      <alignment horizontal="center"/>
    </xf>
    <xf numFmtId="0" fontId="76" fillId="0" borderId="55" xfId="0" applyFont="1" applyFill="1" applyBorder="1" applyAlignment="1">
      <alignment horizontal="center"/>
    </xf>
    <xf numFmtId="0" fontId="0" fillId="0" borderId="1" xfId="0" applyFill="1" applyBorder="1"/>
    <xf numFmtId="0" fontId="50" fillId="0" borderId="22" xfId="0" applyFont="1" applyFill="1" applyBorder="1" applyAlignment="1">
      <alignment horizontal="center"/>
    </xf>
    <xf numFmtId="0" fontId="0" fillId="0" borderId="4" xfId="0" applyFill="1" applyBorder="1"/>
    <xf numFmtId="0" fontId="0" fillId="10" borderId="82" xfId="0" applyFill="1" applyBorder="1"/>
    <xf numFmtId="0" fontId="126" fillId="0" borderId="59" xfId="0" applyFont="1" applyBorder="1" applyAlignment="1">
      <alignment horizontal="center"/>
    </xf>
    <xf numFmtId="0" fontId="0" fillId="10" borderId="64" xfId="0" applyFill="1" applyBorder="1"/>
    <xf numFmtId="0" fontId="33" fillId="0" borderId="59" xfId="0" applyFont="1" applyBorder="1"/>
    <xf numFmtId="0" fontId="76" fillId="10" borderId="61" xfId="0" applyFont="1" applyFill="1" applyBorder="1" applyAlignment="1">
      <alignment horizontal="center"/>
    </xf>
    <xf numFmtId="0" fontId="50" fillId="0" borderId="59" xfId="0" applyFont="1" applyBorder="1" applyAlignment="1">
      <alignment horizontal="center"/>
    </xf>
    <xf numFmtId="0" fontId="76" fillId="10" borderId="71" xfId="0" applyFont="1" applyFill="1" applyBorder="1" applyAlignment="1">
      <alignment horizontal="center"/>
    </xf>
    <xf numFmtId="0" fontId="29" fillId="10" borderId="68" xfId="0" applyFont="1" applyFill="1" applyBorder="1" applyAlignment="1">
      <alignment horizontal="center"/>
    </xf>
    <xf numFmtId="0" fontId="78" fillId="21" borderId="74" xfId="0" applyFont="1" applyFill="1" applyBorder="1" applyAlignment="1">
      <alignment horizontal="center"/>
    </xf>
    <xf numFmtId="0" fontId="78" fillId="10" borderId="74" xfId="0" applyFont="1" applyFill="1" applyBorder="1" applyAlignment="1">
      <alignment horizontal="center"/>
    </xf>
    <xf numFmtId="0" fontId="78" fillId="10" borderId="77" xfId="0" applyFont="1" applyFill="1" applyBorder="1" applyAlignment="1">
      <alignment horizontal="center"/>
    </xf>
    <xf numFmtId="0" fontId="78" fillId="10" borderId="17" xfId="0" applyFont="1" applyFill="1" applyBorder="1" applyAlignment="1">
      <alignment horizontal="center"/>
    </xf>
    <xf numFmtId="0" fontId="61" fillId="36" borderId="40" xfId="0" applyFont="1" applyFill="1" applyBorder="1"/>
    <xf numFmtId="0" fontId="33" fillId="8" borderId="57" xfId="0" applyFont="1" applyFill="1" applyBorder="1" applyAlignment="1">
      <alignment horizontal="center"/>
    </xf>
    <xf numFmtId="2" fontId="29" fillId="8" borderId="31" xfId="0" applyNumberFormat="1" applyFont="1" applyFill="1" applyBorder="1" applyAlignment="1">
      <alignment horizontal="center"/>
    </xf>
    <xf numFmtId="0" fontId="66" fillId="13" borderId="15" xfId="0" applyFont="1" applyFill="1" applyBorder="1"/>
    <xf numFmtId="165" fontId="75" fillId="28" borderId="70" xfId="0" applyNumberFormat="1" applyFont="1" applyFill="1" applyBorder="1" applyAlignment="1">
      <alignment horizontal="center"/>
    </xf>
    <xf numFmtId="2" fontId="50" fillId="0" borderId="75" xfId="0" applyNumberFormat="1" applyFont="1" applyBorder="1" applyAlignment="1">
      <alignment horizontal="center"/>
    </xf>
    <xf numFmtId="0" fontId="109" fillId="6" borderId="41" xfId="0" applyFont="1" applyFill="1" applyBorder="1" applyAlignment="1">
      <alignment horizontal="center"/>
    </xf>
    <xf numFmtId="0" fontId="78" fillId="8" borderId="57" xfId="0" applyFont="1" applyFill="1" applyBorder="1" applyAlignment="1">
      <alignment horizontal="center"/>
    </xf>
    <xf numFmtId="0" fontId="125" fillId="8" borderId="57" xfId="0" applyFont="1" applyFill="1" applyBorder="1" applyAlignment="1">
      <alignment horizontal="center"/>
    </xf>
    <xf numFmtId="2" fontId="50" fillId="5" borderId="30" xfId="0" applyNumberFormat="1" applyFont="1" applyFill="1" applyBorder="1" applyAlignment="1">
      <alignment horizontal="center"/>
    </xf>
    <xf numFmtId="2" fontId="102" fillId="6" borderId="77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09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8" borderId="57" xfId="0" applyNumberFormat="1" applyFont="1" applyFill="1" applyBorder="1" applyAlignment="1">
      <alignment horizontal="center"/>
    </xf>
    <xf numFmtId="2" fontId="33" fillId="8" borderId="57" xfId="0" applyNumberFormat="1" applyFont="1" applyFill="1" applyBorder="1" applyAlignment="1">
      <alignment horizontal="center"/>
    </xf>
    <xf numFmtId="165" fontId="50" fillId="10" borderId="57" xfId="0" applyNumberFormat="1" applyFont="1" applyFill="1" applyBorder="1" applyAlignment="1">
      <alignment horizontal="center"/>
    </xf>
    <xf numFmtId="166" fontId="50" fillId="14" borderId="57" xfId="0" applyNumberFormat="1" applyFont="1" applyFill="1" applyBorder="1" applyAlignment="1">
      <alignment horizontal="center"/>
    </xf>
    <xf numFmtId="2" fontId="50" fillId="6" borderId="57" xfId="0" applyNumberFormat="1" applyFont="1" applyFill="1" applyBorder="1" applyAlignment="1">
      <alignment horizontal="center"/>
    </xf>
    <xf numFmtId="2" fontId="50" fillId="8" borderId="57" xfId="0" applyNumberFormat="1" applyFont="1" applyFill="1" applyBorder="1" applyAlignment="1">
      <alignment horizontal="center"/>
    </xf>
    <xf numFmtId="0" fontId="50" fillId="5" borderId="30" xfId="0" applyFont="1" applyFill="1" applyBorder="1" applyAlignment="1">
      <alignment horizontal="center"/>
    </xf>
    <xf numFmtId="0" fontId="58" fillId="3" borderId="47" xfId="0" applyFont="1" applyFill="1" applyBorder="1"/>
    <xf numFmtId="0" fontId="75" fillId="28" borderId="56" xfId="0" applyFont="1" applyFill="1" applyBorder="1" applyAlignment="1">
      <alignment horizontal="center"/>
    </xf>
    <xf numFmtId="0" fontId="76" fillId="6" borderId="1" xfId="0" applyFont="1" applyFill="1" applyBorder="1" applyAlignment="1">
      <alignment horizontal="center"/>
    </xf>
    <xf numFmtId="2" fontId="76" fillId="0" borderId="51" xfId="0" applyNumberFormat="1" applyFont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29" fillId="6" borderId="41" xfId="0" applyFont="1" applyFill="1" applyBorder="1" applyAlignment="1">
      <alignment horizontal="center"/>
    </xf>
    <xf numFmtId="2" fontId="0" fillId="6" borderId="41" xfId="0" applyNumberFormat="1" applyFill="1" applyBorder="1"/>
    <xf numFmtId="165" fontId="29" fillId="6" borderId="41" xfId="0" applyNumberFormat="1" applyFont="1" applyFill="1" applyBorder="1" applyAlignment="1">
      <alignment horizontal="center"/>
    </xf>
    <xf numFmtId="0" fontId="0" fillId="6" borderId="41" xfId="0" applyFill="1" applyBorder="1"/>
    <xf numFmtId="165" fontId="76" fillId="8" borderId="31" xfId="0" applyNumberFormat="1" applyFont="1" applyFill="1" applyBorder="1" applyAlignment="1">
      <alignment horizontal="center"/>
    </xf>
    <xf numFmtId="0" fontId="76" fillId="5" borderId="24" xfId="0" applyFont="1" applyFill="1" applyBorder="1" applyAlignment="1">
      <alignment horizontal="center"/>
    </xf>
    <xf numFmtId="0" fontId="76" fillId="5" borderId="61" xfId="0" applyFont="1" applyFill="1" applyBorder="1" applyAlignment="1">
      <alignment horizontal="center"/>
    </xf>
    <xf numFmtId="2" fontId="50" fillId="6" borderId="84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" fontId="35" fillId="0" borderId="23" xfId="0" applyNumberFormat="1" applyFont="1" applyBorder="1" applyAlignment="1">
      <alignment horizontal="center"/>
    </xf>
    <xf numFmtId="2" fontId="17" fillId="0" borderId="74" xfId="0" applyNumberFormat="1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2" xfId="0" applyBorder="1" applyAlignment="1">
      <alignment horizontal="center"/>
    </xf>
    <xf numFmtId="2" fontId="46" fillId="6" borderId="58" xfId="0" applyNumberFormat="1" applyFont="1" applyFill="1" applyBorder="1" applyAlignment="1">
      <alignment horizontal="center"/>
    </xf>
    <xf numFmtId="165" fontId="76" fillId="6" borderId="66" xfId="0" applyNumberFormat="1" applyFont="1" applyFill="1" applyBorder="1" applyAlignment="1">
      <alignment horizontal="center"/>
    </xf>
    <xf numFmtId="2" fontId="50" fillId="6" borderId="58" xfId="0" applyNumberFormat="1" applyFont="1" applyFill="1" applyBorder="1" applyAlignment="1">
      <alignment horizontal="center"/>
    </xf>
    <xf numFmtId="0" fontId="43" fillId="0" borderId="39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8" xfId="0" applyBorder="1" applyAlignment="1">
      <alignment horizontal="center"/>
    </xf>
    <xf numFmtId="2" fontId="0" fillId="0" borderId="53" xfId="0" applyNumberFormat="1" applyBorder="1" applyAlignment="1">
      <alignment horizontal="center"/>
    </xf>
    <xf numFmtId="2" fontId="43" fillId="0" borderId="53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43" fillId="0" borderId="43" xfId="0" applyNumberFormat="1" applyFont="1" applyBorder="1" applyAlignment="1">
      <alignment horizontal="center"/>
    </xf>
    <xf numFmtId="2" fontId="43" fillId="0" borderId="42" xfId="0" applyNumberFormat="1" applyFont="1" applyBorder="1" applyAlignment="1">
      <alignment horizontal="center"/>
    </xf>
    <xf numFmtId="0" fontId="54" fillId="0" borderId="75" xfId="0" applyFont="1" applyBorder="1" applyAlignment="1">
      <alignment horizontal="center"/>
    </xf>
    <xf numFmtId="0" fontId="54" fillId="0" borderId="54" xfId="0" applyFont="1" applyBorder="1" applyAlignment="1">
      <alignment horizontal="center"/>
    </xf>
    <xf numFmtId="0" fontId="54" fillId="0" borderId="30" xfId="0" applyFont="1" applyBorder="1" applyAlignment="1">
      <alignment horizontal="center"/>
    </xf>
    <xf numFmtId="0" fontId="54" fillId="0" borderId="48" xfId="0" applyFont="1" applyBorder="1" applyAlignment="1">
      <alignment horizontal="center"/>
    </xf>
    <xf numFmtId="2" fontId="54" fillId="0" borderId="53" xfId="0" applyNumberFormat="1" applyFont="1" applyBorder="1" applyAlignment="1">
      <alignment horizontal="center"/>
    </xf>
    <xf numFmtId="2" fontId="54" fillId="0" borderId="56" xfId="0" applyNumberFormat="1" applyFont="1" applyBorder="1" applyAlignment="1">
      <alignment horizontal="center"/>
    </xf>
    <xf numFmtId="2" fontId="10" fillId="0" borderId="28" xfId="0" applyNumberFormat="1" applyFont="1" applyBorder="1" applyAlignment="1">
      <alignment horizontal="center" vertical="center"/>
    </xf>
    <xf numFmtId="0" fontId="109" fillId="21" borderId="68" xfId="0" applyFont="1" applyFill="1" applyBorder="1" applyAlignment="1">
      <alignment horizontal="center"/>
    </xf>
    <xf numFmtId="0" fontId="109" fillId="10" borderId="68" xfId="0" applyFont="1" applyFill="1" applyBorder="1" applyAlignment="1">
      <alignment horizontal="center"/>
    </xf>
    <xf numFmtId="0" fontId="109" fillId="10" borderId="70" xfId="0" applyFont="1" applyFill="1" applyBorder="1" applyAlignment="1">
      <alignment horizontal="center"/>
    </xf>
    <xf numFmtId="2" fontId="17" fillId="0" borderId="30" xfId="0" applyNumberFormat="1" applyFont="1" applyBorder="1" applyAlignment="1">
      <alignment horizontal="center"/>
    </xf>
    <xf numFmtId="2" fontId="18" fillId="0" borderId="43" xfId="0" applyNumberFormat="1" applyFont="1" applyBorder="1" applyAlignment="1">
      <alignment horizontal="center"/>
    </xf>
    <xf numFmtId="0" fontId="2" fillId="0" borderId="11" xfId="0" applyFont="1" applyFill="1" applyBorder="1"/>
    <xf numFmtId="2" fontId="7" fillId="0" borderId="0" xfId="0" applyNumberFormat="1" applyFont="1" applyFill="1" applyBorder="1"/>
    <xf numFmtId="2" fontId="18" fillId="0" borderId="53" xfId="0" applyNumberFormat="1" applyFont="1" applyFill="1" applyBorder="1" applyAlignment="1">
      <alignment horizontal="center"/>
    </xf>
    <xf numFmtId="2" fontId="14" fillId="0" borderId="49" xfId="0" applyNumberFormat="1" applyFont="1" applyBorder="1" applyAlignment="1">
      <alignment horizontal="center"/>
    </xf>
    <xf numFmtId="0" fontId="0" fillId="0" borderId="45" xfId="0" applyFill="1" applyBorder="1" applyAlignment="1">
      <alignment horizontal="left"/>
    </xf>
    <xf numFmtId="1" fontId="36" fillId="0" borderId="62" xfId="0" applyNumberFormat="1" applyFont="1" applyFill="1" applyBorder="1" applyAlignment="1">
      <alignment horizontal="center"/>
    </xf>
    <xf numFmtId="2" fontId="14" fillId="0" borderId="65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2" fontId="14" fillId="0" borderId="53" xfId="0" applyNumberFormat="1" applyFont="1" applyFill="1" applyBorder="1" applyAlignment="1">
      <alignment horizontal="center"/>
    </xf>
    <xf numFmtId="2" fontId="17" fillId="0" borderId="53" xfId="0" applyNumberFormat="1" applyFont="1" applyFill="1" applyBorder="1" applyAlignment="1">
      <alignment horizontal="center"/>
    </xf>
    <xf numFmtId="2" fontId="17" fillId="0" borderId="56" xfId="0" applyNumberFormat="1" applyFont="1" applyFill="1" applyBorder="1" applyAlignment="1">
      <alignment horizontal="center"/>
    </xf>
    <xf numFmtId="2" fontId="18" fillId="0" borderId="76" xfId="0" applyNumberFormat="1" applyFont="1" applyFill="1" applyBorder="1" applyAlignment="1">
      <alignment horizontal="center"/>
    </xf>
    <xf numFmtId="2" fontId="14" fillId="0" borderId="76" xfId="0" applyNumberFormat="1" applyFont="1" applyFill="1" applyBorder="1" applyAlignment="1">
      <alignment horizontal="center"/>
    </xf>
    <xf numFmtId="2" fontId="18" fillId="0" borderId="70" xfId="0" applyNumberFormat="1" applyFont="1" applyFill="1" applyBorder="1" applyAlignment="1">
      <alignment horizontal="center"/>
    </xf>
    <xf numFmtId="2" fontId="17" fillId="0" borderId="76" xfId="0" applyNumberFormat="1" applyFont="1" applyFill="1" applyBorder="1" applyAlignment="1">
      <alignment horizontal="center"/>
    </xf>
    <xf numFmtId="2" fontId="17" fillId="0" borderId="70" xfId="0" applyNumberFormat="1" applyFont="1" applyFill="1" applyBorder="1" applyAlignment="1">
      <alignment horizontal="center"/>
    </xf>
    <xf numFmtId="165" fontId="17" fillId="0" borderId="76" xfId="0" applyNumberFormat="1" applyFont="1" applyFill="1" applyBorder="1" applyAlignment="1">
      <alignment horizontal="center"/>
    </xf>
    <xf numFmtId="165" fontId="17" fillId="0" borderId="72" xfId="0" applyNumberFormat="1" applyFont="1" applyFill="1" applyBorder="1" applyAlignment="1">
      <alignment horizontal="center"/>
    </xf>
    <xf numFmtId="0" fontId="33" fillId="0" borderId="53" xfId="0" applyFont="1" applyFill="1" applyBorder="1" applyAlignment="1">
      <alignment horizontal="left"/>
    </xf>
    <xf numFmtId="165" fontId="17" fillId="0" borderId="76" xfId="0" applyNumberFormat="1" applyFont="1" applyBorder="1" applyAlignment="1">
      <alignment horizontal="center"/>
    </xf>
    <xf numFmtId="0" fontId="33" fillId="0" borderId="76" xfId="0" applyFont="1" applyFill="1" applyBorder="1" applyAlignment="1">
      <alignment horizontal="left"/>
    </xf>
    <xf numFmtId="0" fontId="33" fillId="0" borderId="43" xfId="0" applyFont="1" applyFill="1" applyBorder="1" applyAlignment="1">
      <alignment horizontal="left"/>
    </xf>
    <xf numFmtId="2" fontId="18" fillId="0" borderId="74" xfId="0" applyNumberFormat="1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5" borderId="47" xfId="0" applyFill="1" applyBorder="1" applyAlignment="1">
      <alignment horizontal="center"/>
    </xf>
    <xf numFmtId="1" fontId="33" fillId="5" borderId="82" xfId="0" applyNumberFormat="1" applyFont="1" applyFill="1" applyBorder="1" applyAlignment="1">
      <alignment horizontal="center"/>
    </xf>
    <xf numFmtId="9" fontId="2" fillId="0" borderId="26" xfId="0" applyNumberFormat="1" applyFont="1" applyBorder="1" applyAlignment="1">
      <alignment horizontal="center"/>
    </xf>
    <xf numFmtId="0" fontId="47" fillId="0" borderId="24" xfId="0" applyFont="1" applyBorder="1" applyAlignment="1">
      <alignment horizontal="center"/>
    </xf>
    <xf numFmtId="0" fontId="47" fillId="0" borderId="74" xfId="0" applyFont="1" applyBorder="1" applyAlignment="1">
      <alignment horizontal="center"/>
    </xf>
    <xf numFmtId="0" fontId="47" fillId="0" borderId="61" xfId="0" applyFont="1" applyBorder="1" applyAlignment="1">
      <alignment horizontal="center"/>
    </xf>
    <xf numFmtId="0" fontId="7" fillId="0" borderId="7" xfId="0" applyFont="1" applyBorder="1"/>
    <xf numFmtId="0" fontId="7" fillId="0" borderId="68" xfId="0" applyFont="1" applyBorder="1"/>
    <xf numFmtId="0" fontId="145" fillId="0" borderId="68" xfId="0" applyFont="1" applyBorder="1"/>
    <xf numFmtId="0" fontId="7" fillId="0" borderId="64" xfId="0" applyFont="1" applyBorder="1"/>
    <xf numFmtId="0" fontId="47" fillId="0" borderId="55" xfId="0" applyFont="1" applyBorder="1" applyAlignment="1">
      <alignment horizontal="center"/>
    </xf>
    <xf numFmtId="9" fontId="7" fillId="5" borderId="9" xfId="0" applyNumberFormat="1" applyFont="1" applyFill="1" applyBorder="1" applyAlignment="1">
      <alignment horizontal="center"/>
    </xf>
    <xf numFmtId="0" fontId="47" fillId="0" borderId="77" xfId="0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67" fillId="0" borderId="3" xfId="0" applyFont="1" applyBorder="1" applyAlignment="1">
      <alignment horizontal="left"/>
    </xf>
    <xf numFmtId="0" fontId="48" fillId="0" borderId="36" xfId="0" applyFont="1" applyBorder="1" applyAlignment="1">
      <alignment horizontal="left"/>
    </xf>
    <xf numFmtId="0" fontId="54" fillId="0" borderId="19" xfId="0" applyFont="1" applyBorder="1" applyAlignment="1">
      <alignment horizontal="center"/>
    </xf>
    <xf numFmtId="1" fontId="54" fillId="0" borderId="62" xfId="0" applyNumberFormat="1" applyFont="1" applyBorder="1" applyAlignment="1">
      <alignment horizontal="center"/>
    </xf>
    <xf numFmtId="164" fontId="55" fillId="0" borderId="49" xfId="0" applyNumberFormat="1" applyFont="1" applyBorder="1" applyAlignment="1">
      <alignment horizontal="right"/>
    </xf>
    <xf numFmtId="164" fontId="55" fillId="0" borderId="78" xfId="0" applyNumberFormat="1" applyFont="1" applyBorder="1" applyAlignment="1">
      <alignment horizontal="right"/>
    </xf>
    <xf numFmtId="1" fontId="54" fillId="0" borderId="62" xfId="0" applyNumberFormat="1" applyFont="1" applyFill="1" applyBorder="1" applyAlignment="1">
      <alignment horizontal="center"/>
    </xf>
    <xf numFmtId="0" fontId="118" fillId="0" borderId="63" xfId="0" applyFont="1" applyBorder="1" applyAlignment="1">
      <alignment horizontal="right"/>
    </xf>
    <xf numFmtId="0" fontId="122" fillId="0" borderId="33" xfId="0" applyFont="1" applyBorder="1" applyAlignment="1">
      <alignment horizontal="right"/>
    </xf>
    <xf numFmtId="164" fontId="14" fillId="0" borderId="52" xfId="0" applyNumberFormat="1" applyFont="1" applyBorder="1" applyAlignment="1">
      <alignment horizontal="right"/>
    </xf>
    <xf numFmtId="1" fontId="54" fillId="0" borderId="47" xfId="0" applyNumberFormat="1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2" fontId="18" fillId="0" borderId="53" xfId="0" applyNumberFormat="1" applyFont="1" applyBorder="1" applyAlignment="1">
      <alignment horizontal="center"/>
    </xf>
    <xf numFmtId="2" fontId="18" fillId="0" borderId="30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8" fillId="0" borderId="47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6" fillId="0" borderId="1" xfId="0" applyFont="1" applyBorder="1" applyAlignment="1">
      <alignment horizontal="center"/>
    </xf>
    <xf numFmtId="0" fontId="2" fillId="0" borderId="67" xfId="0" applyFont="1" applyFill="1" applyBorder="1" applyAlignment="1">
      <alignment horizontal="center"/>
    </xf>
    <xf numFmtId="164" fontId="55" fillId="0" borderId="52" xfId="0" applyNumberFormat="1" applyFont="1" applyBorder="1" applyAlignment="1">
      <alignment horizontal="right"/>
    </xf>
    <xf numFmtId="1" fontId="54" fillId="0" borderId="83" xfId="0" applyNumberFormat="1" applyFont="1" applyFill="1" applyBorder="1" applyAlignment="1">
      <alignment horizontal="center"/>
    </xf>
    <xf numFmtId="1" fontId="54" fillId="0" borderId="26" xfId="0" applyNumberFormat="1" applyFont="1" applyFill="1" applyBorder="1" applyAlignment="1">
      <alignment horizontal="center"/>
    </xf>
    <xf numFmtId="1" fontId="54" fillId="0" borderId="47" xfId="0" applyNumberFormat="1" applyFont="1" applyFill="1" applyBorder="1" applyAlignment="1">
      <alignment horizontal="center"/>
    </xf>
    <xf numFmtId="1" fontId="54" fillId="0" borderId="82" xfId="0" applyNumberFormat="1" applyFont="1" applyFill="1" applyBorder="1" applyAlignment="1">
      <alignment horizontal="center"/>
    </xf>
    <xf numFmtId="164" fontId="55" fillId="0" borderId="75" xfId="0" applyNumberFormat="1" applyFont="1" applyBorder="1" applyAlignment="1">
      <alignment horizontal="right"/>
    </xf>
    <xf numFmtId="0" fontId="33" fillId="0" borderId="71" xfId="0" applyFont="1" applyBorder="1" applyAlignment="1">
      <alignment horizontal="left"/>
    </xf>
    <xf numFmtId="0" fontId="118" fillId="0" borderId="49" xfId="0" applyFont="1" applyBorder="1" applyAlignment="1">
      <alignment horizontal="right"/>
    </xf>
    <xf numFmtId="0" fontId="7" fillId="0" borderId="36" xfId="0" applyFont="1" applyBorder="1" applyAlignment="1">
      <alignment horizontal="center"/>
    </xf>
    <xf numFmtId="2" fontId="20" fillId="2" borderId="74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0" fontId="80" fillId="0" borderId="68" xfId="0" applyFont="1" applyFill="1" applyBorder="1" applyAlignment="1">
      <alignment horizontal="left"/>
    </xf>
    <xf numFmtId="0" fontId="47" fillId="0" borderId="79" xfId="0" applyFont="1" applyBorder="1" applyAlignment="1">
      <alignment horizontal="center"/>
    </xf>
    <xf numFmtId="0" fontId="22" fillId="0" borderId="23" xfId="0" applyFont="1" applyFill="1" applyBorder="1" applyAlignment="1">
      <alignment horizontal="left"/>
    </xf>
    <xf numFmtId="0" fontId="2" fillId="0" borderId="1" xfId="0" applyFont="1" applyFill="1" applyBorder="1"/>
    <xf numFmtId="164" fontId="55" fillId="0" borderId="33" xfId="0" applyNumberFormat="1" applyFont="1" applyBorder="1" applyAlignment="1">
      <alignment horizontal="right"/>
    </xf>
    <xf numFmtId="164" fontId="14" fillId="0" borderId="54" xfId="0" applyNumberFormat="1" applyFont="1" applyBorder="1" applyAlignment="1">
      <alignment horizontal="right"/>
    </xf>
    <xf numFmtId="2" fontId="33" fillId="0" borderId="75" xfId="0" applyNumberFormat="1" applyFont="1" applyBorder="1"/>
    <xf numFmtId="165" fontId="33" fillId="0" borderId="0" xfId="0" applyNumberFormat="1" applyFont="1" applyFill="1" applyBorder="1"/>
    <xf numFmtId="165" fontId="28" fillId="28" borderId="68" xfId="0" applyNumberFormat="1" applyFont="1" applyFill="1" applyBorder="1" applyAlignment="1">
      <alignment horizontal="center"/>
    </xf>
    <xf numFmtId="0" fontId="75" fillId="0" borderId="77" xfId="0" applyFont="1" applyFill="1" applyBorder="1" applyAlignment="1">
      <alignment horizontal="left"/>
    </xf>
    <xf numFmtId="165" fontId="65" fillId="0" borderId="58" xfId="0" applyNumberFormat="1" applyFont="1" applyBorder="1" applyAlignment="1">
      <alignment horizontal="center"/>
    </xf>
    <xf numFmtId="165" fontId="126" fillId="10" borderId="57" xfId="0" applyNumberFormat="1" applyFont="1" applyFill="1" applyBorder="1" applyAlignment="1">
      <alignment horizontal="center"/>
    </xf>
    <xf numFmtId="166" fontId="76" fillId="6" borderId="66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7" fillId="0" borderId="0" xfId="0" applyFont="1" applyFill="1"/>
    <xf numFmtId="0" fontId="0" fillId="0" borderId="25" xfId="0" applyBorder="1" applyAlignment="1">
      <alignment horizontal="center"/>
    </xf>
    <xf numFmtId="0" fontId="162" fillId="0" borderId="70" xfId="0" applyFont="1" applyBorder="1"/>
    <xf numFmtId="0" fontId="163" fillId="0" borderId="42" xfId="0" applyFont="1" applyBorder="1"/>
    <xf numFmtId="0" fontId="145" fillId="0" borderId="56" xfId="0" applyFont="1" applyBorder="1"/>
    <xf numFmtId="0" fontId="47" fillId="0" borderId="70" xfId="0" applyFont="1" applyBorder="1" applyAlignment="1">
      <alignment horizontal="center"/>
    </xf>
    <xf numFmtId="0" fontId="47" fillId="0" borderId="56" xfId="0" applyFont="1" applyBorder="1" applyAlignment="1">
      <alignment horizontal="center"/>
    </xf>
    <xf numFmtId="0" fontId="47" fillId="0" borderId="7" xfId="0" applyFont="1" applyBorder="1" applyAlignment="1">
      <alignment horizontal="center"/>
    </xf>
    <xf numFmtId="0" fontId="47" fillId="0" borderId="68" xfId="0" applyFont="1" applyBorder="1" applyAlignment="1">
      <alignment horizontal="center"/>
    </xf>
    <xf numFmtId="0" fontId="47" fillId="0" borderId="64" xfId="0" applyFont="1" applyBorder="1" applyAlignment="1">
      <alignment horizontal="center"/>
    </xf>
    <xf numFmtId="0" fontId="54" fillId="0" borderId="65" xfId="0" applyFont="1" applyBorder="1" applyAlignment="1">
      <alignment horizontal="center"/>
    </xf>
    <xf numFmtId="2" fontId="54" fillId="0" borderId="48" xfId="0" applyNumberFormat="1" applyFont="1" applyBorder="1" applyAlignment="1">
      <alignment horizontal="center"/>
    </xf>
    <xf numFmtId="0" fontId="54" fillId="0" borderId="69" xfId="0" applyFont="1" applyBorder="1" applyAlignment="1">
      <alignment horizontal="center"/>
    </xf>
    <xf numFmtId="2" fontId="43" fillId="0" borderId="22" xfId="0" applyNumberFormat="1" applyFont="1" applyBorder="1" applyAlignment="1">
      <alignment horizontal="center"/>
    </xf>
    <xf numFmtId="2" fontId="43" fillId="0" borderId="23" xfId="0" applyNumberFormat="1" applyFont="1" applyBorder="1" applyAlignment="1">
      <alignment horizontal="center"/>
    </xf>
    <xf numFmtId="2" fontId="43" fillId="0" borderId="24" xfId="0" applyNumberFormat="1" applyFont="1" applyBorder="1" applyAlignment="1">
      <alignment horizontal="center"/>
    </xf>
    <xf numFmtId="2" fontId="43" fillId="0" borderId="54" xfId="0" applyNumberFormat="1" applyFont="1" applyBorder="1" applyAlignment="1">
      <alignment horizontal="center"/>
    </xf>
    <xf numFmtId="2" fontId="43" fillId="0" borderId="55" xfId="0" applyNumberFormat="1" applyFont="1" applyBorder="1" applyAlignment="1">
      <alignment horizontal="center"/>
    </xf>
    <xf numFmtId="2" fontId="43" fillId="0" borderId="38" xfId="0" applyNumberFormat="1" applyFont="1" applyBorder="1" applyAlignment="1">
      <alignment horizontal="center"/>
    </xf>
    <xf numFmtId="2" fontId="43" fillId="0" borderId="79" xfId="0" applyNumberFormat="1" applyFont="1" applyBorder="1" applyAlignment="1">
      <alignment horizontal="center"/>
    </xf>
    <xf numFmtId="2" fontId="74" fillId="0" borderId="58" xfId="0" applyNumberFormat="1" applyFont="1" applyBorder="1" applyAlignment="1">
      <alignment horizontal="center"/>
    </xf>
    <xf numFmtId="2" fontId="2" fillId="0" borderId="74" xfId="0" applyNumberFormat="1" applyFont="1" applyBorder="1" applyAlignment="1">
      <alignment horizontal="center"/>
    </xf>
    <xf numFmtId="2" fontId="2" fillId="0" borderId="58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0" fontId="164" fillId="0" borderId="70" xfId="0" applyFont="1" applyBorder="1" applyAlignment="1">
      <alignment horizontal="center"/>
    </xf>
    <xf numFmtId="2" fontId="165" fillId="0" borderId="49" xfId="0" applyNumberFormat="1" applyFont="1" applyBorder="1" applyAlignment="1">
      <alignment horizontal="center"/>
    </xf>
    <xf numFmtId="2" fontId="165" fillId="0" borderId="76" xfId="0" applyNumberFormat="1" applyFont="1" applyBorder="1" applyAlignment="1">
      <alignment horizontal="center"/>
    </xf>
    <xf numFmtId="2" fontId="165" fillId="0" borderId="36" xfId="0" applyNumberFormat="1" applyFont="1" applyBorder="1" applyAlignment="1">
      <alignment horizontal="center"/>
    </xf>
    <xf numFmtId="2" fontId="165" fillId="0" borderId="50" xfId="0" applyNumberFormat="1" applyFont="1" applyBorder="1" applyAlignment="1">
      <alignment horizontal="center"/>
    </xf>
    <xf numFmtId="0" fontId="166" fillId="0" borderId="30" xfId="0" applyFont="1" applyBorder="1" applyAlignment="1">
      <alignment horizontal="center"/>
    </xf>
    <xf numFmtId="2" fontId="166" fillId="0" borderId="76" xfId="0" applyNumberFormat="1" applyFont="1" applyBorder="1" applyAlignment="1">
      <alignment horizontal="center"/>
    </xf>
    <xf numFmtId="0" fontId="166" fillId="0" borderId="70" xfId="0" applyFont="1" applyBorder="1" applyAlignment="1">
      <alignment horizontal="center"/>
    </xf>
    <xf numFmtId="0" fontId="166" fillId="5" borderId="83" xfId="0" applyFont="1" applyFill="1" applyBorder="1" applyAlignment="1">
      <alignment horizontal="center"/>
    </xf>
    <xf numFmtId="0" fontId="164" fillId="0" borderId="42" xfId="0" applyFont="1" applyBorder="1" applyAlignment="1">
      <alignment horizontal="center"/>
    </xf>
    <xf numFmtId="2" fontId="165" fillId="0" borderId="25" xfId="0" applyNumberFormat="1" applyFont="1" applyBorder="1" applyAlignment="1">
      <alignment horizontal="center"/>
    </xf>
    <xf numFmtId="2" fontId="165" fillId="0" borderId="43" xfId="0" applyNumberFormat="1" applyFont="1" applyBorder="1" applyAlignment="1">
      <alignment horizontal="center"/>
    </xf>
    <xf numFmtId="2" fontId="165" fillId="0" borderId="0" xfId="0" applyNumberFormat="1" applyFont="1" applyBorder="1" applyAlignment="1">
      <alignment horizontal="center"/>
    </xf>
    <xf numFmtId="2" fontId="165" fillId="0" borderId="27" xfId="0" applyNumberFormat="1" applyFont="1" applyBorder="1" applyAlignment="1">
      <alignment horizontal="center"/>
    </xf>
    <xf numFmtId="0" fontId="166" fillId="0" borderId="39" xfId="0" applyFont="1" applyBorder="1" applyAlignment="1">
      <alignment horizontal="center"/>
    </xf>
    <xf numFmtId="2" fontId="166" fillId="0" borderId="43" xfId="0" applyNumberFormat="1" applyFont="1" applyBorder="1" applyAlignment="1">
      <alignment horizontal="center"/>
    </xf>
    <xf numFmtId="0" fontId="166" fillId="0" borderId="42" xfId="0" applyFont="1" applyBorder="1" applyAlignment="1">
      <alignment horizontal="center"/>
    </xf>
    <xf numFmtId="0" fontId="166" fillId="5" borderId="26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2" fontId="2" fillId="0" borderId="53" xfId="0" applyNumberFormat="1" applyFont="1" applyBorder="1" applyAlignment="1">
      <alignment horizontal="center"/>
    </xf>
    <xf numFmtId="2" fontId="17" fillId="0" borderId="48" xfId="0" applyNumberFormat="1" applyFont="1" applyBorder="1" applyAlignment="1">
      <alignment horizontal="center"/>
    </xf>
    <xf numFmtId="0" fontId="0" fillId="0" borderId="43" xfId="0" applyBorder="1"/>
    <xf numFmtId="2" fontId="17" fillId="0" borderId="53" xfId="0" applyNumberFormat="1" applyFont="1" applyBorder="1" applyAlignment="1">
      <alignment horizontal="center"/>
    </xf>
    <xf numFmtId="0" fontId="0" fillId="0" borderId="3" xfId="0" applyFill="1" applyBorder="1" applyAlignment="1">
      <alignment horizontal="right"/>
    </xf>
    <xf numFmtId="0" fontId="0" fillId="0" borderId="19" xfId="0" applyFill="1" applyBorder="1" applyAlignment="1">
      <alignment horizontal="right"/>
    </xf>
    <xf numFmtId="2" fontId="14" fillId="0" borderId="53" xfId="0" applyNumberFormat="1" applyFont="1" applyBorder="1" applyAlignment="1">
      <alignment horizontal="center"/>
    </xf>
    <xf numFmtId="0" fontId="17" fillId="0" borderId="49" xfId="0" applyFont="1" applyFill="1" applyBorder="1"/>
    <xf numFmtId="0" fontId="33" fillId="0" borderId="50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164" fontId="55" fillId="0" borderId="9" xfId="0" applyNumberFormat="1" applyFont="1" applyBorder="1" applyAlignment="1">
      <alignment horizontal="right"/>
    </xf>
    <xf numFmtId="0" fontId="7" fillId="0" borderId="76" xfId="0" applyFont="1" applyBorder="1"/>
    <xf numFmtId="0" fontId="124" fillId="0" borderId="0" xfId="0" applyFont="1" applyBorder="1" applyAlignment="1">
      <alignment horizontal="left"/>
    </xf>
    <xf numFmtId="0" fontId="145" fillId="0" borderId="53" xfId="0" applyFont="1" applyBorder="1"/>
    <xf numFmtId="0" fontId="47" fillId="0" borderId="51" xfId="0" applyFont="1" applyBorder="1" applyAlignment="1">
      <alignment horizontal="center"/>
    </xf>
    <xf numFmtId="165" fontId="54" fillId="0" borderId="52" xfId="0" applyNumberFormat="1" applyFont="1" applyBorder="1" applyAlignment="1">
      <alignment horizontal="center"/>
    </xf>
    <xf numFmtId="0" fontId="54" fillId="0" borderId="55" xfId="0" applyFont="1" applyBorder="1" applyAlignment="1">
      <alignment horizontal="center"/>
    </xf>
    <xf numFmtId="0" fontId="7" fillId="0" borderId="53" xfId="0" applyFont="1" applyBorder="1"/>
    <xf numFmtId="2" fontId="54" fillId="0" borderId="1" xfId="0" applyNumberFormat="1" applyFont="1" applyBorder="1" applyAlignment="1">
      <alignment horizontal="center"/>
    </xf>
    <xf numFmtId="0" fontId="71" fillId="0" borderId="43" xfId="0" applyFont="1" applyBorder="1"/>
    <xf numFmtId="0" fontId="164" fillId="0" borderId="50" xfId="0" applyFont="1" applyBorder="1" applyAlignment="1">
      <alignment horizontal="center"/>
    </xf>
    <xf numFmtId="0" fontId="165" fillId="0" borderId="36" xfId="0" applyFont="1" applyBorder="1" applyAlignment="1">
      <alignment horizontal="center"/>
    </xf>
    <xf numFmtId="0" fontId="165" fillId="0" borderId="76" xfId="0" applyFont="1" applyBorder="1" applyAlignment="1">
      <alignment horizontal="center"/>
    </xf>
    <xf numFmtId="0" fontId="164" fillId="0" borderId="27" xfId="0" applyFont="1" applyBorder="1" applyAlignment="1">
      <alignment horizontal="center"/>
    </xf>
    <xf numFmtId="0" fontId="165" fillId="0" borderId="0" xfId="0" applyFont="1" applyBorder="1" applyAlignment="1">
      <alignment horizontal="center"/>
    </xf>
    <xf numFmtId="0" fontId="165" fillId="0" borderId="4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165" fontId="166" fillId="0" borderId="75" xfId="0" applyNumberFormat="1" applyFont="1" applyBorder="1" applyAlignment="1">
      <alignment horizontal="center"/>
    </xf>
    <xf numFmtId="0" fontId="166" fillId="0" borderId="77" xfId="0" applyFont="1" applyBorder="1" applyAlignment="1">
      <alignment horizontal="center"/>
    </xf>
    <xf numFmtId="0" fontId="166" fillId="0" borderId="38" xfId="0" applyFont="1" applyBorder="1" applyAlignment="1">
      <alignment horizontal="center"/>
    </xf>
    <xf numFmtId="0" fontId="166" fillId="0" borderId="79" xfId="0" applyFont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0" fontId="7" fillId="0" borderId="70" xfId="0" applyFont="1" applyBorder="1"/>
    <xf numFmtId="0" fontId="7" fillId="0" borderId="56" xfId="0" applyFont="1" applyBorder="1"/>
    <xf numFmtId="167" fontId="116" fillId="0" borderId="0" xfId="0" applyNumberFormat="1" applyFont="1" applyFill="1" applyBorder="1" applyAlignment="1">
      <alignment horizontal="center"/>
    </xf>
    <xf numFmtId="0" fontId="166" fillId="0" borderId="49" xfId="0" applyFont="1" applyBorder="1" applyAlignment="1">
      <alignment horizontal="center"/>
    </xf>
    <xf numFmtId="0" fontId="166" fillId="0" borderId="50" xfId="0" applyFont="1" applyBorder="1" applyAlignment="1">
      <alignment horizontal="center"/>
    </xf>
    <xf numFmtId="0" fontId="166" fillId="0" borderId="25" xfId="0" applyFont="1" applyBorder="1" applyAlignment="1">
      <alignment horizontal="center"/>
    </xf>
    <xf numFmtId="0" fontId="166" fillId="0" borderId="27" xfId="0" applyFont="1" applyBorder="1" applyAlignment="1">
      <alignment horizontal="center"/>
    </xf>
    <xf numFmtId="2" fontId="33" fillId="0" borderId="52" xfId="0" applyNumberFormat="1" applyFont="1" applyBorder="1" applyAlignment="1">
      <alignment horizontal="center"/>
    </xf>
    <xf numFmtId="0" fontId="54" fillId="0" borderId="5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5" xfId="0" applyBorder="1" applyAlignment="1">
      <alignment horizontal="center"/>
    </xf>
    <xf numFmtId="2" fontId="0" fillId="0" borderId="48" xfId="0" applyNumberFormat="1" applyBorder="1" applyAlignment="1">
      <alignment horizontal="center"/>
    </xf>
    <xf numFmtId="0" fontId="0" fillId="0" borderId="69" xfId="0" applyBorder="1" applyAlignment="1">
      <alignment horizontal="center"/>
    </xf>
    <xf numFmtId="0" fontId="43" fillId="0" borderId="22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0" fontId="43" fillId="0" borderId="24" xfId="0" applyFont="1" applyBorder="1" applyAlignment="1">
      <alignment horizontal="center"/>
    </xf>
    <xf numFmtId="0" fontId="43" fillId="0" borderId="54" xfId="0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0" fontId="43" fillId="0" borderId="38" xfId="0" applyFont="1" applyBorder="1" applyAlignment="1">
      <alignment horizontal="center"/>
    </xf>
    <xf numFmtId="0" fontId="43" fillId="0" borderId="79" xfId="0" applyFont="1" applyBorder="1" applyAlignment="1">
      <alignment horizontal="center"/>
    </xf>
    <xf numFmtId="1" fontId="43" fillId="0" borderId="72" xfId="0" applyNumberFormat="1" applyFont="1" applyBorder="1" applyAlignment="1">
      <alignment horizontal="center"/>
    </xf>
    <xf numFmtId="0" fontId="165" fillId="0" borderId="75" xfId="0" applyFont="1" applyBorder="1" applyAlignment="1">
      <alignment horizontal="center"/>
    </xf>
    <xf numFmtId="0" fontId="165" fillId="0" borderId="50" xfId="0" applyFont="1" applyBorder="1" applyAlignment="1">
      <alignment horizontal="center"/>
    </xf>
    <xf numFmtId="0" fontId="165" fillId="0" borderId="38" xfId="0" applyFont="1" applyBorder="1" applyAlignment="1">
      <alignment horizontal="center"/>
    </xf>
    <xf numFmtId="0" fontId="165" fillId="0" borderId="27" xfId="0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0" fontId="54" fillId="0" borderId="79" xfId="0" applyFont="1" applyBorder="1" applyAlignment="1">
      <alignment horizontal="center"/>
    </xf>
    <xf numFmtId="0" fontId="54" fillId="0" borderId="29" xfId="0" applyFont="1" applyBorder="1" applyAlignment="1">
      <alignment horizontal="center"/>
    </xf>
    <xf numFmtId="2" fontId="166" fillId="0" borderId="25" xfId="0" applyNumberFormat="1" applyFont="1" applyBorder="1" applyAlignment="1">
      <alignment horizontal="center"/>
    </xf>
    <xf numFmtId="165" fontId="54" fillId="0" borderId="54" xfId="0" applyNumberFormat="1" applyFont="1" applyBorder="1" applyAlignment="1">
      <alignment horizontal="center"/>
    </xf>
    <xf numFmtId="0" fontId="166" fillId="0" borderId="75" xfId="0" applyFont="1" applyBorder="1" applyAlignment="1">
      <alignment horizontal="center"/>
    </xf>
    <xf numFmtId="0" fontId="123" fillId="0" borderId="0" xfId="0" applyFont="1" applyFill="1" applyBorder="1" applyAlignment="1">
      <alignment horizontal="left"/>
    </xf>
    <xf numFmtId="0" fontId="12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09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7" fillId="0" borderId="0" xfId="0" applyFont="1" applyFill="1"/>
    <xf numFmtId="0" fontId="9" fillId="0" borderId="0" xfId="0" applyFont="1" applyFill="1"/>
    <xf numFmtId="0" fontId="150" fillId="0" borderId="0" xfId="0" applyFont="1" applyFill="1"/>
    <xf numFmtId="0" fontId="1" fillId="0" borderId="0" xfId="0" applyFont="1" applyFill="1" applyAlignment="1">
      <alignment horizontal="right"/>
    </xf>
    <xf numFmtId="0" fontId="69" fillId="0" borderId="0" xfId="0" applyFont="1" applyFill="1"/>
    <xf numFmtId="0" fontId="61" fillId="0" borderId="0" xfId="0" applyFont="1" applyFill="1"/>
    <xf numFmtId="0" fontId="14" fillId="0" borderId="2" xfId="0" applyFont="1" applyFill="1" applyBorder="1" applyAlignment="1">
      <alignment horizontal="left"/>
    </xf>
    <xf numFmtId="0" fontId="2" fillId="0" borderId="18" xfId="0" applyFont="1" applyFill="1" applyBorder="1"/>
    <xf numFmtId="0" fontId="2" fillId="0" borderId="18" xfId="0" applyFont="1" applyFill="1" applyBorder="1" applyAlignment="1">
      <alignment horizontal="left"/>
    </xf>
    <xf numFmtId="0" fontId="0" fillId="0" borderId="18" xfId="0" applyFont="1" applyFill="1" applyBorder="1" applyAlignment="1"/>
    <xf numFmtId="0" fontId="14" fillId="0" borderId="26" xfId="0" applyFont="1" applyFill="1" applyBorder="1" applyAlignment="1">
      <alignment horizontal="left"/>
    </xf>
    <xf numFmtId="0" fontId="2" fillId="0" borderId="25" xfId="0" applyFont="1" applyFill="1" applyBorder="1" applyAlignment="1">
      <alignment horizontal="left"/>
    </xf>
    <xf numFmtId="0" fontId="17" fillId="0" borderId="49" xfId="0" applyFont="1" applyFill="1" applyBorder="1" applyAlignment="1">
      <alignment horizontal="left"/>
    </xf>
    <xf numFmtId="0" fontId="161" fillId="0" borderId="63" xfId="0" applyFont="1" applyFill="1" applyBorder="1"/>
    <xf numFmtId="0" fontId="0" fillId="0" borderId="73" xfId="0" applyFill="1" applyBorder="1"/>
    <xf numFmtId="0" fontId="0" fillId="0" borderId="66" xfId="0" applyFill="1" applyBorder="1"/>
    <xf numFmtId="0" fontId="78" fillId="0" borderId="16" xfId="0" applyFont="1" applyFill="1" applyBorder="1"/>
    <xf numFmtId="2" fontId="2" fillId="0" borderId="72" xfId="0" applyNumberFormat="1" applyFont="1" applyFill="1" applyBorder="1" applyAlignment="1">
      <alignment horizontal="left"/>
    </xf>
    <xf numFmtId="0" fontId="2" fillId="0" borderId="57" xfId="0" applyFont="1" applyFill="1" applyBorder="1"/>
    <xf numFmtId="0" fontId="47" fillId="0" borderId="31" xfId="0" applyFont="1" applyFill="1" applyBorder="1"/>
    <xf numFmtId="164" fontId="14" fillId="0" borderId="63" xfId="0" applyNumberFormat="1" applyFont="1" applyFill="1" applyBorder="1" applyAlignment="1">
      <alignment horizontal="left"/>
    </xf>
    <xf numFmtId="2" fontId="74" fillId="0" borderId="0" xfId="0" applyNumberFormat="1" applyFont="1" applyFill="1" applyBorder="1" applyAlignment="1">
      <alignment horizontal="left"/>
    </xf>
    <xf numFmtId="0" fontId="57" fillId="0" borderId="2" xfId="0" applyFont="1" applyFill="1" applyBorder="1" applyAlignment="1">
      <alignment horizontal="left"/>
    </xf>
    <xf numFmtId="0" fontId="0" fillId="0" borderId="32" xfId="0" applyFill="1" applyBorder="1"/>
    <xf numFmtId="0" fontId="0" fillId="0" borderId="8" xfId="0" applyFill="1" applyBorder="1"/>
    <xf numFmtId="0" fontId="28" fillId="0" borderId="7" xfId="0" applyFont="1" applyFill="1" applyBorder="1" applyAlignment="1">
      <alignment horizontal="left"/>
    </xf>
    <xf numFmtId="0" fontId="0" fillId="0" borderId="51" xfId="0" applyFill="1" applyBorder="1"/>
    <xf numFmtId="165" fontId="17" fillId="0" borderId="76" xfId="0" applyNumberFormat="1" applyFont="1" applyFill="1" applyBorder="1" applyAlignment="1">
      <alignment horizontal="left"/>
    </xf>
    <xf numFmtId="0" fontId="2" fillId="0" borderId="80" xfId="0" applyFont="1" applyFill="1" applyBorder="1"/>
    <xf numFmtId="0" fontId="0" fillId="0" borderId="78" xfId="0" applyFill="1" applyBorder="1"/>
    <xf numFmtId="0" fontId="61" fillId="0" borderId="3" xfId="0" applyFont="1" applyFill="1" applyBorder="1"/>
    <xf numFmtId="0" fontId="10" fillId="0" borderId="18" xfId="0" applyFont="1" applyFill="1" applyBorder="1"/>
    <xf numFmtId="0" fontId="14" fillId="0" borderId="75" xfId="0" applyFont="1" applyFill="1" applyBorder="1" applyAlignment="1">
      <alignment horizontal="left"/>
    </xf>
    <xf numFmtId="0" fontId="0" fillId="0" borderId="54" xfId="0" applyFill="1" applyBorder="1"/>
    <xf numFmtId="0" fontId="2" fillId="0" borderId="10" xfId="0" applyFont="1" applyFill="1" applyBorder="1" applyAlignment="1">
      <alignment horizontal="left"/>
    </xf>
    <xf numFmtId="0" fontId="47" fillId="0" borderId="27" xfId="0" applyFont="1" applyFill="1" applyBorder="1"/>
    <xf numFmtId="0" fontId="45" fillId="0" borderId="76" xfId="0" applyFont="1" applyFill="1" applyBorder="1" applyAlignment="1">
      <alignment horizontal="left"/>
    </xf>
    <xf numFmtId="0" fontId="45" fillId="0" borderId="59" xfId="0" applyFont="1" applyFill="1" applyBorder="1"/>
    <xf numFmtId="0" fontId="14" fillId="0" borderId="72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103" fillId="0" borderId="18" xfId="0" applyFont="1" applyFill="1" applyBorder="1" applyAlignment="1">
      <alignment horizontal="left"/>
    </xf>
    <xf numFmtId="0" fontId="2" fillId="0" borderId="3" xfId="0" applyFont="1" applyFill="1" applyBorder="1"/>
    <xf numFmtId="0" fontId="22" fillId="0" borderId="72" xfId="0" applyFont="1" applyFill="1" applyBorder="1"/>
    <xf numFmtId="164" fontId="14" fillId="0" borderId="49" xfId="0" applyNumberFormat="1" applyFont="1" applyFill="1" applyBorder="1" applyAlignment="1">
      <alignment horizontal="left"/>
    </xf>
    <xf numFmtId="0" fontId="46" fillId="0" borderId="57" xfId="0" applyFont="1" applyFill="1" applyBorder="1" applyAlignment="1">
      <alignment horizontal="left"/>
    </xf>
    <xf numFmtId="0" fontId="47" fillId="0" borderId="35" xfId="0" applyFont="1" applyFill="1" applyBorder="1" applyAlignment="1">
      <alignment horizontal="center"/>
    </xf>
    <xf numFmtId="0" fontId="76" fillId="0" borderId="72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14" fillId="0" borderId="58" xfId="0" applyFont="1" applyFill="1" applyBorder="1" applyAlignment="1">
      <alignment horizontal="left"/>
    </xf>
    <xf numFmtId="0" fontId="0" fillId="0" borderId="72" xfId="0" applyFill="1" applyBorder="1"/>
    <xf numFmtId="0" fontId="0" fillId="0" borderId="24" xfId="0" applyFill="1" applyBorder="1"/>
    <xf numFmtId="0" fontId="2" fillId="0" borderId="51" xfId="0" applyFont="1" applyFill="1" applyBorder="1" applyAlignment="1">
      <alignment horizontal="center"/>
    </xf>
    <xf numFmtId="0" fontId="57" fillId="0" borderId="18" xfId="0" applyFont="1" applyFill="1" applyBorder="1" applyAlignment="1">
      <alignment horizontal="left"/>
    </xf>
    <xf numFmtId="0" fontId="76" fillId="0" borderId="7" xfId="0" applyFont="1" applyFill="1" applyBorder="1" applyAlignment="1">
      <alignment horizontal="left"/>
    </xf>
    <xf numFmtId="0" fontId="22" fillId="0" borderId="74" xfId="0" applyFont="1" applyFill="1" applyBorder="1" applyAlignment="1">
      <alignment horizontal="center"/>
    </xf>
    <xf numFmtId="0" fontId="118" fillId="0" borderId="0" xfId="0" applyFont="1" applyFill="1"/>
    <xf numFmtId="0" fontId="17" fillId="0" borderId="32" xfId="0" applyFont="1" applyFill="1" applyBorder="1"/>
    <xf numFmtId="0" fontId="0" fillId="0" borderId="8" xfId="0" applyFill="1" applyBorder="1" applyAlignment="1">
      <alignment horizontal="center"/>
    </xf>
    <xf numFmtId="0" fontId="108" fillId="0" borderId="0" xfId="0" applyFont="1" applyFill="1" applyBorder="1"/>
    <xf numFmtId="0" fontId="0" fillId="0" borderId="2" xfId="0" applyFill="1" applyBorder="1"/>
    <xf numFmtId="0" fontId="123" fillId="0" borderId="78" xfId="0" applyFont="1" applyFill="1" applyBorder="1" applyAlignment="1">
      <alignment horizontal="left"/>
    </xf>
    <xf numFmtId="0" fontId="0" fillId="0" borderId="71" xfId="0" applyFill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7" fillId="0" borderId="0" xfId="0" applyFont="1" applyFill="1"/>
    <xf numFmtId="2" fontId="22" fillId="0" borderId="72" xfId="0" applyNumberFormat="1" applyFont="1" applyFill="1" applyBorder="1" applyAlignment="1">
      <alignment horizontal="left"/>
    </xf>
    <xf numFmtId="2" fontId="117" fillId="0" borderId="0" xfId="0" applyNumberFormat="1" applyFont="1" applyFill="1" applyBorder="1"/>
    <xf numFmtId="0" fontId="112" fillId="0" borderId="0" xfId="0" applyFont="1" applyBorder="1"/>
    <xf numFmtId="2" fontId="116" fillId="0" borderId="0" xfId="0" applyNumberFormat="1" applyFont="1" applyFill="1" applyBorder="1" applyAlignment="1">
      <alignment horizontal="center"/>
    </xf>
    <xf numFmtId="166" fontId="116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8" fontId="116" fillId="0" borderId="0" xfId="0" applyNumberFormat="1" applyFont="1" applyFill="1" applyBorder="1" applyAlignment="1">
      <alignment horizontal="center"/>
    </xf>
    <xf numFmtId="2" fontId="117" fillId="0" borderId="0" xfId="0" applyNumberFormat="1" applyFont="1" applyFill="1" applyBorder="1" applyAlignment="1">
      <alignment horizontal="center"/>
    </xf>
    <xf numFmtId="0" fontId="169" fillId="0" borderId="0" xfId="0" applyFont="1" applyFill="1" applyBorder="1"/>
    <xf numFmtId="0" fontId="170" fillId="0" borderId="0" xfId="0" applyFont="1" applyFill="1" applyBorder="1" applyAlignment="1">
      <alignment horizontal="right"/>
    </xf>
    <xf numFmtId="0" fontId="168" fillId="0" borderId="0" xfId="0" applyFont="1" applyFill="1" applyBorder="1"/>
    <xf numFmtId="1" fontId="169" fillId="0" borderId="0" xfId="0" applyNumberFormat="1" applyFont="1" applyFill="1" applyBorder="1" applyAlignment="1">
      <alignment horizontal="center"/>
    </xf>
    <xf numFmtId="167" fontId="171" fillId="0" borderId="0" xfId="0" applyNumberFormat="1" applyFont="1" applyFill="1" applyBorder="1" applyAlignment="1">
      <alignment horizontal="center"/>
    </xf>
    <xf numFmtId="2" fontId="106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167" fontId="11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167" fontId="111" fillId="0" borderId="0" xfId="0" applyNumberFormat="1" applyFont="1" applyFill="1" applyBorder="1"/>
    <xf numFmtId="166" fontId="111" fillId="0" borderId="0" xfId="0" applyNumberFormat="1" applyFont="1" applyFill="1" applyBorder="1"/>
    <xf numFmtId="167" fontId="172" fillId="0" borderId="0" xfId="0" applyNumberFormat="1" applyFont="1" applyFill="1" applyBorder="1"/>
    <xf numFmtId="168" fontId="111" fillId="0" borderId="0" xfId="0" applyNumberFormat="1" applyFont="1" applyFill="1" applyBorder="1"/>
    <xf numFmtId="2" fontId="17" fillId="0" borderId="58" xfId="0" applyNumberFormat="1" applyFont="1" applyBorder="1" applyAlignment="1">
      <alignment horizontal="center"/>
    </xf>
    <xf numFmtId="2" fontId="14" fillId="0" borderId="39" xfId="0" applyNumberFormat="1" applyFont="1" applyBorder="1" applyAlignment="1">
      <alignment horizontal="center"/>
    </xf>
    <xf numFmtId="2" fontId="14" fillId="0" borderId="58" xfId="0" applyNumberFormat="1" applyFont="1" applyFill="1" applyBorder="1" applyAlignment="1">
      <alignment horizontal="center"/>
    </xf>
    <xf numFmtId="2" fontId="17" fillId="0" borderId="56" xfId="0" applyNumberFormat="1" applyFont="1" applyBorder="1" applyAlignment="1">
      <alignment horizontal="center"/>
    </xf>
    <xf numFmtId="2" fontId="17" fillId="0" borderId="68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4" fillId="0" borderId="48" xfId="0" applyNumberFormat="1" applyFont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165" fontId="17" fillId="0" borderId="65" xfId="0" applyNumberFormat="1" applyFont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165" fontId="17" fillId="0" borderId="53" xfId="0" applyNumberFormat="1" applyFont="1" applyBorder="1" applyAlignment="1">
      <alignment horizontal="center"/>
    </xf>
    <xf numFmtId="2" fontId="14" fillId="0" borderId="43" xfId="0" applyNumberFormat="1" applyFont="1" applyBorder="1" applyAlignment="1">
      <alignment horizontal="center"/>
    </xf>
    <xf numFmtId="0" fontId="159" fillId="0" borderId="0" xfId="0" applyFont="1" applyFill="1" applyBorder="1"/>
    <xf numFmtId="166" fontId="160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center"/>
    </xf>
    <xf numFmtId="2" fontId="50" fillId="0" borderId="58" xfId="0" applyNumberFormat="1" applyFont="1" applyFill="1" applyBorder="1" applyAlignment="1">
      <alignment horizontal="center"/>
    </xf>
    <xf numFmtId="0" fontId="113" fillId="0" borderId="0" xfId="0" applyFont="1" applyFill="1" applyBorder="1"/>
    <xf numFmtId="0" fontId="48" fillId="5" borderId="18" xfId="0" applyFont="1" applyFill="1" applyBorder="1"/>
    <xf numFmtId="167" fontId="46" fillId="0" borderId="0" xfId="0" applyNumberFormat="1" applyFont="1" applyFill="1" applyBorder="1" applyAlignment="1">
      <alignment horizontal="center"/>
    </xf>
    <xf numFmtId="165" fontId="54" fillId="0" borderId="65" xfId="0" applyNumberFormat="1" applyFont="1" applyBorder="1" applyAlignment="1">
      <alignment horizontal="center"/>
    </xf>
    <xf numFmtId="0" fontId="17" fillId="0" borderId="58" xfId="0" applyFont="1" applyBorder="1"/>
    <xf numFmtId="2" fontId="0" fillId="0" borderId="72" xfId="0" applyNumberFormat="1" applyBorder="1" applyAlignment="1">
      <alignment horizontal="center"/>
    </xf>
    <xf numFmtId="2" fontId="0" fillId="0" borderId="58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7" fontId="76" fillId="0" borderId="73" xfId="0" applyNumberFormat="1" applyFon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76" xfId="0" applyNumberFormat="1" applyBorder="1" applyAlignment="1">
      <alignment horizontal="center"/>
    </xf>
    <xf numFmtId="2" fontId="166" fillId="0" borderId="36" xfId="0" applyNumberFormat="1" applyFont="1" applyBorder="1" applyAlignment="1">
      <alignment horizontal="center"/>
    </xf>
    <xf numFmtId="2" fontId="166" fillId="0" borderId="0" xfId="0" applyNumberFormat="1" applyFont="1" applyBorder="1" applyAlignment="1">
      <alignment horizontal="center"/>
    </xf>
    <xf numFmtId="0" fontId="54" fillId="0" borderId="76" xfId="0" applyFont="1" applyFill="1" applyBorder="1" applyAlignment="1">
      <alignment horizontal="left"/>
    </xf>
    <xf numFmtId="0" fontId="33" fillId="0" borderId="27" xfId="0" applyFont="1" applyFill="1" applyBorder="1" applyAlignment="1">
      <alignment horizontal="center"/>
    </xf>
    <xf numFmtId="2" fontId="0" fillId="0" borderId="68" xfId="0" applyNumberFormat="1" applyFill="1" applyBorder="1" applyAlignment="1">
      <alignment horizontal="center"/>
    </xf>
    <xf numFmtId="2" fontId="76" fillId="6" borderId="77" xfId="0" applyNumberFormat="1" applyFont="1" applyFill="1" applyBorder="1" applyAlignment="1">
      <alignment horizontal="center"/>
    </xf>
    <xf numFmtId="2" fontId="76" fillId="0" borderId="67" xfId="0" applyNumberFormat="1" applyFont="1" applyBorder="1" applyAlignment="1">
      <alignment horizontal="center"/>
    </xf>
    <xf numFmtId="166" fontId="0" fillId="0" borderId="0" xfId="0" applyNumberFormat="1" applyAlignment="1">
      <alignment horizontal="left"/>
    </xf>
    <xf numFmtId="0" fontId="2" fillId="0" borderId="24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66" fillId="0" borderId="67" xfId="0" applyFont="1" applyFill="1" applyBorder="1" applyAlignment="1">
      <alignment horizontal="left"/>
    </xf>
    <xf numFmtId="0" fontId="48" fillId="0" borderId="67" xfId="0" applyFont="1" applyFill="1" applyBorder="1" applyAlignment="1">
      <alignment horizontal="left"/>
    </xf>
    <xf numFmtId="0" fontId="48" fillId="0" borderId="61" xfId="0" applyFont="1" applyBorder="1" applyAlignment="1">
      <alignment horizontal="left"/>
    </xf>
    <xf numFmtId="0" fontId="22" fillId="0" borderId="77" xfId="0" applyFont="1" applyFill="1" applyBorder="1" applyAlignment="1">
      <alignment horizontal="center"/>
    </xf>
    <xf numFmtId="0" fontId="0" fillId="0" borderId="69" xfId="0" applyFill="1" applyBorder="1" applyAlignment="1">
      <alignment horizontal="right"/>
    </xf>
    <xf numFmtId="164" fontId="14" fillId="0" borderId="75" xfId="0" applyNumberFormat="1" applyFont="1" applyFill="1" applyBorder="1" applyAlignment="1">
      <alignment horizontal="left"/>
    </xf>
    <xf numFmtId="0" fontId="22" fillId="0" borderId="27" xfId="0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48" fillId="0" borderId="67" xfId="0" applyFont="1" applyBorder="1" applyAlignment="1">
      <alignment horizontal="left"/>
    </xf>
    <xf numFmtId="164" fontId="14" fillId="0" borderId="58" xfId="0" applyNumberFormat="1" applyFont="1" applyFill="1" applyBorder="1" applyAlignment="1">
      <alignment horizontal="left"/>
    </xf>
    <xf numFmtId="2" fontId="120" fillId="0" borderId="58" xfId="0" applyNumberFormat="1" applyFont="1" applyBorder="1" applyAlignment="1">
      <alignment horizontal="center"/>
    </xf>
    <xf numFmtId="2" fontId="120" fillId="0" borderId="72" xfId="0" applyNumberFormat="1" applyFont="1" applyBorder="1" applyAlignment="1">
      <alignment horizontal="center"/>
    </xf>
    <xf numFmtId="2" fontId="92" fillId="0" borderId="72" xfId="0" applyNumberFormat="1" applyFont="1" applyBorder="1" applyAlignment="1">
      <alignment horizontal="center"/>
    </xf>
    <xf numFmtId="2" fontId="113" fillId="0" borderId="22" xfId="0" applyNumberFormat="1" applyFont="1" applyBorder="1" applyAlignment="1">
      <alignment horizontal="center"/>
    </xf>
    <xf numFmtId="2" fontId="113" fillId="0" borderId="23" xfId="0" applyNumberFormat="1" applyFont="1" applyBorder="1" applyAlignment="1">
      <alignment horizontal="center"/>
    </xf>
    <xf numFmtId="2" fontId="98" fillId="0" borderId="23" xfId="0" applyNumberFormat="1" applyFont="1" applyBorder="1" applyAlignment="1">
      <alignment horizontal="center"/>
    </xf>
    <xf numFmtId="2" fontId="18" fillId="0" borderId="71" xfId="0" applyNumberFormat="1" applyFont="1" applyBorder="1" applyAlignment="1">
      <alignment horizontal="center"/>
    </xf>
    <xf numFmtId="2" fontId="98" fillId="0" borderId="3" xfId="0" applyNumberFormat="1" applyFont="1" applyBorder="1" applyAlignment="1">
      <alignment horizontal="center"/>
    </xf>
    <xf numFmtId="2" fontId="92" fillId="0" borderId="36" xfId="0" applyNumberFormat="1" applyFont="1" applyBorder="1" applyAlignment="1">
      <alignment horizontal="center"/>
    </xf>
    <xf numFmtId="2" fontId="174" fillId="0" borderId="58" xfId="0" applyNumberFormat="1" applyFont="1" applyBorder="1" applyAlignment="1">
      <alignment horizontal="center"/>
    </xf>
    <xf numFmtId="2" fontId="174" fillId="0" borderId="72" xfId="0" applyNumberFormat="1" applyFont="1" applyBorder="1" applyAlignment="1">
      <alignment horizontal="center"/>
    </xf>
    <xf numFmtId="2" fontId="14" fillId="0" borderId="78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2" fontId="35" fillId="0" borderId="18" xfId="0" applyNumberFormat="1" applyFont="1" applyBorder="1" applyAlignment="1">
      <alignment horizontal="center"/>
    </xf>
    <xf numFmtId="2" fontId="35" fillId="0" borderId="35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/>
    </xf>
    <xf numFmtId="2" fontId="174" fillId="0" borderId="49" xfId="0" applyNumberFormat="1" applyFont="1" applyBorder="1" applyAlignment="1">
      <alignment horizontal="center"/>
    </xf>
    <xf numFmtId="2" fontId="174" fillId="0" borderId="76" xfId="0" applyNumberFormat="1" applyFont="1" applyBorder="1" applyAlignment="1">
      <alignment horizontal="center"/>
    </xf>
    <xf numFmtId="2" fontId="174" fillId="0" borderId="36" xfId="0" applyNumberFormat="1" applyFont="1" applyBorder="1" applyAlignment="1">
      <alignment horizontal="center"/>
    </xf>
    <xf numFmtId="2" fontId="98" fillId="0" borderId="7" xfId="0" applyNumberFormat="1" applyFont="1" applyBorder="1" applyAlignment="1">
      <alignment horizontal="center"/>
    </xf>
    <xf numFmtId="2" fontId="92" fillId="0" borderId="68" xfId="0" applyNumberFormat="1" applyFont="1" applyBorder="1" applyAlignment="1">
      <alignment horizontal="center"/>
    </xf>
    <xf numFmtId="0" fontId="66" fillId="0" borderId="4" xfId="0" applyFont="1" applyBorder="1" applyAlignment="1">
      <alignment horizontal="center"/>
    </xf>
    <xf numFmtId="0" fontId="20" fillId="0" borderId="73" xfId="0" applyFont="1" applyFill="1" applyBorder="1" applyAlignment="1">
      <alignment horizontal="right"/>
    </xf>
    <xf numFmtId="9" fontId="128" fillId="0" borderId="73" xfId="0" applyNumberFormat="1" applyFont="1" applyFill="1" applyBorder="1" applyAlignment="1">
      <alignment horizontal="center"/>
    </xf>
    <xf numFmtId="0" fontId="48" fillId="0" borderId="71" xfId="0" applyFont="1" applyFill="1" applyBorder="1" applyAlignment="1">
      <alignment horizontal="left"/>
    </xf>
    <xf numFmtId="0" fontId="14" fillId="0" borderId="71" xfId="0" applyFont="1" applyFill="1" applyBorder="1" applyAlignment="1">
      <alignment horizontal="center"/>
    </xf>
    <xf numFmtId="0" fontId="47" fillId="0" borderId="32" xfId="0" applyFont="1" applyFill="1" applyBorder="1" applyAlignment="1">
      <alignment horizontal="center"/>
    </xf>
    <xf numFmtId="0" fontId="0" fillId="0" borderId="28" xfId="0" applyFill="1" applyBorder="1"/>
    <xf numFmtId="0" fontId="8" fillId="0" borderId="3" xfId="0" applyFont="1" applyFill="1" applyBorder="1" applyAlignment="1">
      <alignment horizontal="right"/>
    </xf>
    <xf numFmtId="0" fontId="61" fillId="0" borderId="3" xfId="0" applyFont="1" applyFill="1" applyBorder="1" applyAlignment="1">
      <alignment horizontal="left"/>
    </xf>
    <xf numFmtId="49" fontId="17" fillId="0" borderId="49" xfId="0" applyNumberFormat="1" applyFont="1" applyFill="1" applyBorder="1"/>
    <xf numFmtId="1" fontId="48" fillId="0" borderId="14" xfId="0" applyNumberFormat="1" applyFont="1" applyFill="1" applyBorder="1" applyAlignment="1">
      <alignment horizontal="left"/>
    </xf>
    <xf numFmtId="49" fontId="17" fillId="0" borderId="58" xfId="0" applyNumberFormat="1" applyFont="1" applyFill="1" applyBorder="1"/>
    <xf numFmtId="164" fontId="14" fillId="0" borderId="52" xfId="0" applyNumberFormat="1" applyFont="1" applyFill="1" applyBorder="1" applyAlignment="1">
      <alignment horizontal="left"/>
    </xf>
    <xf numFmtId="1" fontId="22" fillId="0" borderId="51" xfId="0" applyNumberFormat="1" applyFont="1" applyFill="1" applyBorder="1" applyAlignment="1">
      <alignment horizontal="center"/>
    </xf>
    <xf numFmtId="2" fontId="17" fillId="0" borderId="74" xfId="0" applyNumberFormat="1" applyFont="1" applyFill="1" applyBorder="1" applyAlignment="1">
      <alignment horizontal="center"/>
    </xf>
    <xf numFmtId="2" fontId="33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8" fillId="0" borderId="0" xfId="0" applyFont="1" applyBorder="1" applyAlignment="1">
      <alignment horizontal="center"/>
    </xf>
    <xf numFmtId="165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right"/>
    </xf>
    <xf numFmtId="0" fontId="48" fillId="0" borderId="71" xfId="0" applyFont="1" applyFill="1" applyBorder="1" applyAlignment="1">
      <alignment horizontal="right"/>
    </xf>
    <xf numFmtId="0" fontId="7" fillId="0" borderId="71" xfId="0" applyFont="1" applyFill="1" applyBorder="1" applyAlignment="1">
      <alignment horizontal="center"/>
    </xf>
    <xf numFmtId="2" fontId="54" fillId="0" borderId="59" xfId="0" applyNumberFormat="1" applyFont="1" applyFill="1" applyBorder="1" applyAlignment="1">
      <alignment horizontal="center"/>
    </xf>
    <xf numFmtId="2" fontId="54" fillId="0" borderId="60" xfId="0" applyNumberFormat="1" applyFont="1" applyFill="1" applyBorder="1" applyAlignment="1">
      <alignment horizontal="center"/>
    </xf>
    <xf numFmtId="2" fontId="40" fillId="0" borderId="23" xfId="0" applyNumberFormat="1" applyFont="1" applyFill="1" applyBorder="1" applyAlignment="1">
      <alignment horizontal="center"/>
    </xf>
    <xf numFmtId="9" fontId="16" fillId="0" borderId="7" xfId="0" applyNumberFormat="1" applyFont="1" applyFill="1" applyBorder="1" applyAlignment="1">
      <alignment horizontal="center"/>
    </xf>
    <xf numFmtId="2" fontId="20" fillId="0" borderId="22" xfId="0" applyNumberFormat="1" applyFont="1" applyFill="1" applyBorder="1" applyAlignment="1">
      <alignment horizontal="center"/>
    </xf>
    <xf numFmtId="2" fontId="20" fillId="0" borderId="23" xfId="0" applyNumberFormat="1" applyFont="1" applyFill="1" applyBorder="1" applyAlignment="1">
      <alignment horizontal="center"/>
    </xf>
    <xf numFmtId="2" fontId="20" fillId="0" borderId="24" xfId="0" applyNumberFormat="1" applyFont="1" applyFill="1" applyBorder="1" applyAlignment="1">
      <alignment horizontal="center"/>
    </xf>
    <xf numFmtId="2" fontId="54" fillId="0" borderId="61" xfId="0" applyNumberFormat="1" applyFont="1" applyFill="1" applyBorder="1" applyAlignment="1">
      <alignment horizontal="center"/>
    </xf>
    <xf numFmtId="9" fontId="16" fillId="0" borderId="24" xfId="0" applyNumberFormat="1" applyFont="1" applyFill="1" applyBorder="1" applyAlignment="1">
      <alignment horizontal="center"/>
    </xf>
    <xf numFmtId="0" fontId="7" fillId="0" borderId="67" xfId="0" applyFont="1" applyFill="1" applyBorder="1" applyAlignment="1">
      <alignment horizontal="center"/>
    </xf>
    <xf numFmtId="0" fontId="0" fillId="5" borderId="49" xfId="0" applyFill="1" applyBorder="1"/>
    <xf numFmtId="2" fontId="16" fillId="5" borderId="30" xfId="0" applyNumberFormat="1" applyFont="1" applyFill="1" applyBorder="1" applyAlignment="1">
      <alignment horizontal="center"/>
    </xf>
    <xf numFmtId="0" fontId="41" fillId="5" borderId="36" xfId="0" applyFont="1" applyFill="1" applyBorder="1" applyAlignment="1">
      <alignment horizontal="right"/>
    </xf>
    <xf numFmtId="2" fontId="38" fillId="5" borderId="75" xfId="0" applyNumberFormat="1" applyFont="1" applyFill="1" applyBorder="1" applyAlignment="1">
      <alignment horizontal="center"/>
    </xf>
    <xf numFmtId="2" fontId="38" fillId="5" borderId="76" xfId="0" applyNumberFormat="1" applyFont="1" applyFill="1" applyBorder="1" applyAlignment="1">
      <alignment horizontal="center"/>
    </xf>
    <xf numFmtId="2" fontId="38" fillId="5" borderId="77" xfId="0" applyNumberFormat="1" applyFont="1" applyFill="1" applyBorder="1" applyAlignment="1">
      <alignment horizontal="center"/>
    </xf>
    <xf numFmtId="0" fontId="41" fillId="5" borderId="50" xfId="0" applyFont="1" applyFill="1" applyBorder="1" applyAlignment="1">
      <alignment horizontal="right"/>
    </xf>
    <xf numFmtId="2" fontId="38" fillId="5" borderId="38" xfId="0" applyNumberFormat="1" applyFont="1" applyFill="1" applyBorder="1" applyAlignment="1">
      <alignment horizontal="center"/>
    </xf>
    <xf numFmtId="2" fontId="38" fillId="5" borderId="43" xfId="0" applyNumberFormat="1" applyFont="1" applyFill="1" applyBorder="1" applyAlignment="1">
      <alignment horizontal="center"/>
    </xf>
    <xf numFmtId="2" fontId="38" fillId="5" borderId="79" xfId="0" applyNumberFormat="1" applyFont="1" applyFill="1" applyBorder="1" applyAlignment="1">
      <alignment horizontal="center"/>
    </xf>
    <xf numFmtId="166" fontId="14" fillId="0" borderId="59" xfId="0" applyNumberFormat="1" applyFont="1" applyFill="1" applyBorder="1" applyAlignment="1">
      <alignment horizontal="center"/>
    </xf>
    <xf numFmtId="166" fontId="14" fillId="0" borderId="60" xfId="0" applyNumberFormat="1" applyFont="1" applyFill="1" applyBorder="1" applyAlignment="1">
      <alignment horizontal="center"/>
    </xf>
    <xf numFmtId="166" fontId="14" fillId="0" borderId="61" xfId="0" applyNumberFormat="1" applyFont="1" applyFill="1" applyBorder="1" applyAlignment="1">
      <alignment horizontal="center"/>
    </xf>
    <xf numFmtId="2" fontId="38" fillId="5" borderId="49" xfId="0" applyNumberFormat="1" applyFont="1" applyFill="1" applyBorder="1" applyAlignment="1">
      <alignment horizontal="center"/>
    </xf>
    <xf numFmtId="2" fontId="38" fillId="5" borderId="50" xfId="0" applyNumberFormat="1" applyFont="1" applyFill="1" applyBorder="1" applyAlignment="1">
      <alignment horizontal="center"/>
    </xf>
    <xf numFmtId="2" fontId="38" fillId="5" borderId="58" xfId="0" applyNumberFormat="1" applyFont="1" applyFill="1" applyBorder="1" applyAlignment="1">
      <alignment horizontal="center"/>
    </xf>
    <xf numFmtId="2" fontId="38" fillId="5" borderId="72" xfId="0" applyNumberFormat="1" applyFont="1" applyFill="1" applyBorder="1" applyAlignment="1">
      <alignment horizontal="center"/>
    </xf>
    <xf numFmtId="2" fontId="38" fillId="5" borderId="74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6" fillId="0" borderId="10" xfId="0" applyFont="1" applyBorder="1" applyAlignment="1">
      <alignment horizontal="right"/>
    </xf>
    <xf numFmtId="2" fontId="17" fillId="0" borderId="56" xfId="0" applyNumberFormat="1" applyFont="1" applyBorder="1"/>
    <xf numFmtId="2" fontId="17" fillId="0" borderId="53" xfId="0" applyNumberFormat="1" applyFont="1" applyBorder="1"/>
    <xf numFmtId="2" fontId="35" fillId="0" borderId="37" xfId="0" applyNumberFormat="1" applyFont="1" applyBorder="1" applyAlignment="1">
      <alignment horizontal="center"/>
    </xf>
    <xf numFmtId="2" fontId="174" fillId="0" borderId="75" xfId="0" applyNumberFormat="1" applyFont="1" applyBorder="1" applyAlignment="1">
      <alignment horizontal="center"/>
    </xf>
    <xf numFmtId="2" fontId="17" fillId="0" borderId="42" xfId="0" applyNumberFormat="1" applyFont="1" applyBorder="1" applyAlignment="1">
      <alignment horizontal="center"/>
    </xf>
    <xf numFmtId="2" fontId="14" fillId="0" borderId="86" xfId="0" applyNumberFormat="1" applyFont="1" applyBorder="1" applyAlignment="1">
      <alignment horizontal="center"/>
    </xf>
    <xf numFmtId="2" fontId="108" fillId="0" borderId="22" xfId="0" applyNumberFormat="1" applyFont="1" applyBorder="1" applyAlignment="1">
      <alignment horizontal="center"/>
    </xf>
    <xf numFmtId="2" fontId="108" fillId="0" borderId="23" xfId="0" applyNumberFormat="1" applyFont="1" applyBorder="1" applyAlignment="1">
      <alignment horizontal="center"/>
    </xf>
    <xf numFmtId="2" fontId="175" fillId="0" borderId="58" xfId="0" applyNumberFormat="1" applyFont="1" applyBorder="1" applyAlignment="1">
      <alignment horizontal="center"/>
    </xf>
    <xf numFmtId="2" fontId="175" fillId="0" borderId="72" xfId="0" applyNumberFormat="1" applyFont="1" applyBorder="1" applyAlignment="1">
      <alignment horizontal="center"/>
    </xf>
    <xf numFmtId="2" fontId="14" fillId="0" borderId="80" xfId="0" applyNumberFormat="1" applyFont="1" applyBorder="1" applyAlignment="1">
      <alignment horizontal="center"/>
    </xf>
    <xf numFmtId="164" fontId="14" fillId="0" borderId="25" xfId="0" applyNumberFormat="1" applyFont="1" applyFill="1" applyBorder="1" applyAlignment="1">
      <alignment horizontal="left"/>
    </xf>
    <xf numFmtId="0" fontId="22" fillId="0" borderId="51" xfId="0" applyFont="1" applyFill="1" applyBorder="1" applyAlignment="1">
      <alignment horizontal="center"/>
    </xf>
    <xf numFmtId="0" fontId="22" fillId="0" borderId="27" xfId="0" applyFont="1" applyFill="1" applyBorder="1" applyAlignment="1">
      <alignment horizontal="center"/>
    </xf>
    <xf numFmtId="0" fontId="48" fillId="0" borderId="14" xfId="0" applyFont="1" applyFill="1" applyBorder="1" applyAlignment="1">
      <alignment horizontal="left"/>
    </xf>
    <xf numFmtId="2" fontId="17" fillId="0" borderId="78" xfId="0" applyNumberFormat="1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2" fontId="113" fillId="0" borderId="18" xfId="0" applyNumberFormat="1" applyFont="1" applyBorder="1" applyAlignment="1">
      <alignment horizontal="center"/>
    </xf>
    <xf numFmtId="2" fontId="113" fillId="0" borderId="35" xfId="0" applyNumberFormat="1" applyFont="1" applyBorder="1" applyAlignment="1">
      <alignment horizontal="center"/>
    </xf>
    <xf numFmtId="2" fontId="113" fillId="0" borderId="3" xfId="0" applyNumberFormat="1" applyFont="1" applyBorder="1" applyAlignment="1">
      <alignment horizontal="center"/>
    </xf>
    <xf numFmtId="2" fontId="120" fillId="0" borderId="49" xfId="0" applyNumberFormat="1" applyFont="1" applyBorder="1" applyAlignment="1">
      <alignment horizontal="center"/>
    </xf>
    <xf numFmtId="2" fontId="120" fillId="0" borderId="76" xfId="0" applyNumberFormat="1" applyFont="1" applyBorder="1" applyAlignment="1">
      <alignment horizontal="center"/>
    </xf>
    <xf numFmtId="2" fontId="120" fillId="0" borderId="36" xfId="0" applyNumberFormat="1" applyFont="1" applyBorder="1" applyAlignment="1">
      <alignment horizontal="center"/>
    </xf>
    <xf numFmtId="2" fontId="92" fillId="2" borderId="72" xfId="0" applyNumberFormat="1" applyFont="1" applyFill="1" applyBorder="1" applyAlignment="1">
      <alignment horizontal="center"/>
    </xf>
    <xf numFmtId="165" fontId="92" fillId="2" borderId="72" xfId="0" applyNumberFormat="1" applyFont="1" applyFill="1" applyBorder="1" applyAlignment="1">
      <alignment horizontal="center"/>
    </xf>
    <xf numFmtId="1" fontId="92" fillId="2" borderId="72" xfId="0" applyNumberFormat="1" applyFont="1" applyFill="1" applyBorder="1" applyAlignment="1">
      <alignment horizontal="center"/>
    </xf>
    <xf numFmtId="2" fontId="92" fillId="2" borderId="74" xfId="0" applyNumberFormat="1" applyFont="1" applyFill="1" applyBorder="1" applyAlignment="1">
      <alignment horizontal="center"/>
    </xf>
    <xf numFmtId="2" fontId="92" fillId="2" borderId="58" xfId="0" applyNumberFormat="1" applyFont="1" applyFill="1" applyBorder="1" applyAlignment="1">
      <alignment horizontal="center"/>
    </xf>
    <xf numFmtId="2" fontId="17" fillId="0" borderId="59" xfId="0" applyNumberFormat="1" applyFont="1" applyBorder="1" applyAlignment="1">
      <alignment horizontal="left"/>
    </xf>
    <xf numFmtId="2" fontId="17" fillId="0" borderId="60" xfId="0" applyNumberFormat="1" applyFont="1" applyBorder="1" applyAlignment="1">
      <alignment horizontal="left"/>
    </xf>
    <xf numFmtId="165" fontId="17" fillId="0" borderId="60" xfId="0" applyNumberFormat="1" applyFont="1" applyBorder="1" applyAlignment="1">
      <alignment horizontal="left"/>
    </xf>
    <xf numFmtId="1" fontId="17" fillId="0" borderId="60" xfId="0" applyNumberFormat="1" applyFont="1" applyBorder="1" applyAlignment="1">
      <alignment horizontal="left"/>
    </xf>
    <xf numFmtId="2" fontId="17" fillId="0" borderId="61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left"/>
    </xf>
    <xf numFmtId="2" fontId="17" fillId="0" borderId="0" xfId="0" applyNumberFormat="1" applyFont="1" applyAlignment="1">
      <alignment horizontal="left"/>
    </xf>
    <xf numFmtId="2" fontId="17" fillId="0" borderId="42" xfId="0" applyNumberFormat="1" applyFont="1" applyBorder="1" applyAlignment="1">
      <alignment horizontal="left"/>
    </xf>
    <xf numFmtId="2" fontId="17" fillId="0" borderId="53" xfId="0" applyNumberFormat="1" applyFont="1" applyBorder="1" applyAlignment="1">
      <alignment horizontal="left"/>
    </xf>
    <xf numFmtId="165" fontId="35" fillId="0" borderId="5" xfId="0" applyNumberFormat="1" applyFont="1" applyBorder="1" applyAlignment="1">
      <alignment horizontal="center" vertical="center"/>
    </xf>
    <xf numFmtId="2" fontId="17" fillId="0" borderId="34" xfId="0" applyNumberFormat="1" applyFont="1" applyBorder="1" applyAlignment="1">
      <alignment horizontal="left"/>
    </xf>
    <xf numFmtId="2" fontId="17" fillId="0" borderId="23" xfId="0" applyNumberFormat="1" applyFont="1" applyBorder="1" applyAlignment="1">
      <alignment horizontal="left"/>
    </xf>
    <xf numFmtId="2" fontId="17" fillId="0" borderId="1" xfId="0" applyNumberFormat="1" applyFont="1" applyBorder="1" applyAlignment="1">
      <alignment horizontal="left"/>
    </xf>
    <xf numFmtId="0" fontId="17" fillId="0" borderId="0" xfId="0" applyFont="1" applyAlignment="1">
      <alignment horizontal="left"/>
    </xf>
    <xf numFmtId="166" fontId="177" fillId="0" borderId="0" xfId="0" applyNumberFormat="1" applyFont="1" applyFill="1" applyBorder="1"/>
    <xf numFmtId="2" fontId="17" fillId="0" borderId="55" xfId="0" applyNumberFormat="1" applyFont="1" applyBorder="1" applyAlignment="1">
      <alignment horizontal="center"/>
    </xf>
    <xf numFmtId="2" fontId="17" fillId="0" borderId="0" xfId="0" applyNumberFormat="1" applyFont="1"/>
    <xf numFmtId="164" fontId="14" fillId="0" borderId="47" xfId="0" applyNumberFormat="1" applyFont="1" applyBorder="1" applyAlignment="1">
      <alignment horizontal="right"/>
    </xf>
    <xf numFmtId="2" fontId="17" fillId="0" borderId="25" xfId="0" applyNumberFormat="1" applyFont="1" applyBorder="1" applyAlignment="1">
      <alignment horizontal="left"/>
    </xf>
    <xf numFmtId="0" fontId="35" fillId="0" borderId="0" xfId="0" applyFont="1" applyFill="1" applyBorder="1" applyAlignment="1">
      <alignment horizontal="center" vertical="center"/>
    </xf>
    <xf numFmtId="2" fontId="17" fillId="0" borderId="42" xfId="0" applyNumberFormat="1" applyFont="1" applyFill="1" applyBorder="1" applyAlignment="1">
      <alignment horizontal="left"/>
    </xf>
    <xf numFmtId="2" fontId="14" fillId="0" borderId="69" xfId="0" applyNumberFormat="1" applyFont="1" applyBorder="1" applyAlignment="1">
      <alignment horizontal="center"/>
    </xf>
    <xf numFmtId="0" fontId="50" fillId="0" borderId="50" xfId="0" applyFont="1" applyFill="1" applyBorder="1" applyAlignment="1">
      <alignment horizontal="left"/>
    </xf>
    <xf numFmtId="0" fontId="17" fillId="0" borderId="63" xfId="0" applyFont="1" applyFill="1" applyBorder="1"/>
    <xf numFmtId="0" fontId="48" fillId="0" borderId="50" xfId="0" applyFont="1" applyFill="1" applyBorder="1" applyAlignment="1">
      <alignment horizontal="left"/>
    </xf>
    <xf numFmtId="2" fontId="18" fillId="0" borderId="50" xfId="0" applyNumberFormat="1" applyFont="1" applyBorder="1" applyAlignment="1">
      <alignment horizontal="center"/>
    </xf>
    <xf numFmtId="2" fontId="98" fillId="0" borderId="35" xfId="0" applyNumberFormat="1" applyFont="1" applyBorder="1" applyAlignment="1">
      <alignment horizontal="center"/>
    </xf>
    <xf numFmtId="2" fontId="92" fillId="0" borderId="76" xfId="0" applyNumberFormat="1" applyFont="1" applyBorder="1" applyAlignment="1">
      <alignment horizontal="center"/>
    </xf>
    <xf numFmtId="2" fontId="14" fillId="0" borderId="75" xfId="0" applyNumberFormat="1" applyFont="1" applyFill="1" applyBorder="1" applyAlignment="1">
      <alignment horizontal="center"/>
    </xf>
    <xf numFmtId="2" fontId="14" fillId="0" borderId="59" xfId="0" applyNumberFormat="1" applyFont="1" applyFill="1" applyBorder="1" applyAlignment="1">
      <alignment horizontal="center"/>
    </xf>
    <xf numFmtId="2" fontId="18" fillId="0" borderId="64" xfId="0" applyNumberFormat="1" applyFont="1" applyFill="1" applyBorder="1" applyAlignment="1">
      <alignment horizontal="center"/>
    </xf>
    <xf numFmtId="2" fontId="35" fillId="0" borderId="22" xfId="0" applyNumberFormat="1" applyFont="1" applyFill="1" applyBorder="1" applyAlignment="1">
      <alignment horizontal="center"/>
    </xf>
    <xf numFmtId="2" fontId="98" fillId="0" borderId="7" xfId="0" applyNumberFormat="1" applyFont="1" applyFill="1" applyBorder="1" applyAlignment="1">
      <alignment horizontal="center"/>
    </xf>
    <xf numFmtId="2" fontId="174" fillId="0" borderId="58" xfId="0" applyNumberFormat="1" applyFont="1" applyFill="1" applyBorder="1" applyAlignment="1">
      <alignment horizontal="center"/>
    </xf>
    <xf numFmtId="2" fontId="92" fillId="0" borderId="68" xfId="0" applyNumberFormat="1" applyFont="1" applyFill="1" applyBorder="1" applyAlignment="1">
      <alignment horizontal="center"/>
    </xf>
    <xf numFmtId="2" fontId="35" fillId="0" borderId="23" xfId="0" applyNumberFormat="1" applyFont="1" applyFill="1" applyBorder="1" applyAlignment="1">
      <alignment horizontal="center"/>
    </xf>
    <xf numFmtId="2" fontId="174" fillId="0" borderId="72" xfId="0" applyNumberFormat="1" applyFont="1" applyFill="1" applyBorder="1" applyAlignment="1">
      <alignment horizontal="center"/>
    </xf>
    <xf numFmtId="2" fontId="14" fillId="0" borderId="60" xfId="0" applyNumberFormat="1" applyFont="1" applyFill="1" applyBorder="1" applyAlignment="1">
      <alignment horizontal="center"/>
    </xf>
    <xf numFmtId="2" fontId="14" fillId="0" borderId="23" xfId="0" applyNumberFormat="1" applyFont="1" applyBorder="1" applyAlignment="1">
      <alignment horizontal="left"/>
    </xf>
    <xf numFmtId="0" fontId="66" fillId="0" borderId="14" xfId="0" applyFont="1" applyFill="1" applyBorder="1" applyAlignment="1">
      <alignment horizontal="left"/>
    </xf>
    <xf numFmtId="0" fontId="14" fillId="0" borderId="76" xfId="0" applyFont="1" applyFill="1" applyBorder="1"/>
    <xf numFmtId="0" fontId="2" fillId="0" borderId="64" xfId="0" applyFont="1" applyBorder="1"/>
    <xf numFmtId="0" fontId="48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2" fontId="92" fillId="0" borderId="23" xfId="0" applyNumberFormat="1" applyFont="1" applyFill="1" applyBorder="1" applyAlignment="1">
      <alignment horizontal="center"/>
    </xf>
    <xf numFmtId="2" fontId="92" fillId="0" borderId="24" xfId="0" applyNumberFormat="1" applyFont="1" applyFill="1" applyBorder="1" applyAlignment="1">
      <alignment horizontal="center"/>
    </xf>
    <xf numFmtId="2" fontId="17" fillId="0" borderId="60" xfId="0" applyNumberFormat="1" applyFont="1" applyFill="1" applyBorder="1" applyAlignment="1">
      <alignment horizontal="center"/>
    </xf>
    <xf numFmtId="2" fontId="17" fillId="0" borderId="61" xfId="0" applyNumberFormat="1" applyFont="1" applyFill="1" applyBorder="1" applyAlignment="1">
      <alignment horizontal="center"/>
    </xf>
    <xf numFmtId="2" fontId="92" fillId="0" borderId="22" xfId="0" applyNumberFormat="1" applyFont="1" applyFill="1" applyBorder="1" applyAlignment="1">
      <alignment horizontal="center"/>
    </xf>
    <xf numFmtId="2" fontId="17" fillId="0" borderId="59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/>
    </xf>
    <xf numFmtId="165" fontId="98" fillId="0" borderId="0" xfId="0" applyNumberFormat="1" applyFont="1" applyBorder="1" applyAlignment="1">
      <alignment horizontal="center"/>
    </xf>
    <xf numFmtId="1" fontId="98" fillId="0" borderId="0" xfId="0" applyNumberFormat="1" applyFont="1" applyBorder="1" applyAlignment="1">
      <alignment horizontal="center"/>
    </xf>
    <xf numFmtId="0" fontId="113" fillId="0" borderId="0" xfId="0" applyFont="1" applyBorder="1" applyAlignment="1">
      <alignment horizontal="center"/>
    </xf>
    <xf numFmtId="165" fontId="92" fillId="0" borderId="23" xfId="0" applyNumberFormat="1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98" fillId="5" borderId="75" xfId="0" applyNumberFormat="1" applyFont="1" applyFill="1" applyBorder="1" applyAlignment="1">
      <alignment horizontal="center"/>
    </xf>
    <xf numFmtId="2" fontId="98" fillId="5" borderId="76" xfId="0" applyNumberFormat="1" applyFont="1" applyFill="1" applyBorder="1" applyAlignment="1">
      <alignment horizontal="center"/>
    </xf>
    <xf numFmtId="165" fontId="98" fillId="5" borderId="76" xfId="0" applyNumberFormat="1" applyFont="1" applyFill="1" applyBorder="1" applyAlignment="1">
      <alignment horizontal="center"/>
    </xf>
    <xf numFmtId="2" fontId="98" fillId="5" borderId="77" xfId="0" applyNumberFormat="1" applyFont="1" applyFill="1" applyBorder="1" applyAlignment="1">
      <alignment horizontal="center"/>
    </xf>
    <xf numFmtId="2" fontId="98" fillId="5" borderId="58" xfId="0" applyNumberFormat="1" applyFont="1" applyFill="1" applyBorder="1" applyAlignment="1">
      <alignment horizontal="center"/>
    </xf>
    <xf numFmtId="2" fontId="98" fillId="5" borderId="72" xfId="0" applyNumberFormat="1" applyFont="1" applyFill="1" applyBorder="1" applyAlignment="1">
      <alignment horizontal="center"/>
    </xf>
    <xf numFmtId="165" fontId="98" fillId="5" borderId="72" xfId="0" applyNumberFormat="1" applyFont="1" applyFill="1" applyBorder="1" applyAlignment="1">
      <alignment horizontal="center"/>
    </xf>
    <xf numFmtId="2" fontId="98" fillId="5" borderId="74" xfId="0" applyNumberFormat="1" applyFont="1" applyFill="1" applyBorder="1" applyAlignment="1">
      <alignment horizontal="center"/>
    </xf>
    <xf numFmtId="0" fontId="0" fillId="5" borderId="63" xfId="0" applyFill="1" applyBorder="1"/>
    <xf numFmtId="2" fontId="16" fillId="5" borderId="65" xfId="0" applyNumberFormat="1" applyFont="1" applyFill="1" applyBorder="1" applyAlignment="1">
      <alignment horizontal="center"/>
    </xf>
    <xf numFmtId="0" fontId="41" fillId="5" borderId="73" xfId="0" applyFont="1" applyFill="1" applyBorder="1" applyAlignment="1">
      <alignment horizontal="right"/>
    </xf>
    <xf numFmtId="2" fontId="98" fillId="5" borderId="38" xfId="0" applyNumberFormat="1" applyFont="1" applyFill="1" applyBorder="1" applyAlignment="1">
      <alignment horizontal="center"/>
    </xf>
    <xf numFmtId="1" fontId="98" fillId="5" borderId="76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 vertical="center"/>
    </xf>
    <xf numFmtId="0" fontId="156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center"/>
    </xf>
    <xf numFmtId="0" fontId="0" fillId="37" borderId="49" xfId="0" applyFill="1" applyBorder="1"/>
    <xf numFmtId="2" fontId="16" fillId="37" borderId="30" xfId="0" applyNumberFormat="1" applyFont="1" applyFill="1" applyBorder="1" applyAlignment="1">
      <alignment horizontal="center"/>
    </xf>
    <xf numFmtId="0" fontId="41" fillId="37" borderId="36" xfId="0" applyFont="1" applyFill="1" applyBorder="1" applyAlignment="1">
      <alignment horizontal="right"/>
    </xf>
    <xf numFmtId="2" fontId="98" fillId="37" borderId="58" xfId="0" applyNumberFormat="1" applyFont="1" applyFill="1" applyBorder="1" applyAlignment="1">
      <alignment horizontal="center"/>
    </xf>
    <xf numFmtId="2" fontId="98" fillId="37" borderId="72" xfId="0" applyNumberFormat="1" applyFont="1" applyFill="1" applyBorder="1" applyAlignment="1">
      <alignment horizontal="center"/>
    </xf>
    <xf numFmtId="165" fontId="98" fillId="37" borderId="72" xfId="0" applyNumberFormat="1" applyFont="1" applyFill="1" applyBorder="1" applyAlignment="1">
      <alignment horizontal="center"/>
    </xf>
    <xf numFmtId="2" fontId="98" fillId="37" borderId="74" xfId="0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2" fontId="98" fillId="5" borderId="70" xfId="0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right"/>
    </xf>
    <xf numFmtId="0" fontId="18" fillId="0" borderId="25" xfId="0" applyFont="1" applyBorder="1" applyAlignment="1">
      <alignment horizontal="right"/>
    </xf>
    <xf numFmtId="0" fontId="18" fillId="0" borderId="43" xfId="0" applyFont="1" applyBorder="1" applyAlignment="1">
      <alignment horizontal="right"/>
    </xf>
    <xf numFmtId="0" fontId="18" fillId="0" borderId="79" xfId="0" applyFont="1" applyBorder="1" applyAlignment="1">
      <alignment horizontal="right"/>
    </xf>
    <xf numFmtId="2" fontId="20" fillId="0" borderId="0" xfId="0" applyNumberFormat="1" applyFont="1" applyFill="1" applyAlignment="1">
      <alignment horizontal="center"/>
    </xf>
    <xf numFmtId="2" fontId="86" fillId="0" borderId="23" xfId="0" applyNumberFormat="1" applyFont="1" applyFill="1" applyBorder="1" applyAlignment="1">
      <alignment horizontal="center"/>
    </xf>
    <xf numFmtId="2" fontId="121" fillId="0" borderId="23" xfId="0" applyNumberFormat="1" applyFont="1" applyFill="1" applyBorder="1" applyAlignment="1">
      <alignment horizontal="center"/>
    </xf>
    <xf numFmtId="2" fontId="14" fillId="0" borderId="36" xfId="0" applyNumberFormat="1" applyFont="1" applyFill="1" applyBorder="1" applyAlignment="1">
      <alignment horizontal="center"/>
    </xf>
    <xf numFmtId="2" fontId="17" fillId="0" borderId="36" xfId="0" applyNumberFormat="1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2" fontId="18" fillId="0" borderId="56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left"/>
    </xf>
    <xf numFmtId="0" fontId="14" fillId="0" borderId="49" xfId="0" applyFont="1" applyFill="1" applyBorder="1" applyAlignment="1">
      <alignment horizontal="right"/>
    </xf>
    <xf numFmtId="0" fontId="55" fillId="0" borderId="33" xfId="0" applyFont="1" applyFill="1" applyBorder="1" applyAlignment="1">
      <alignment horizontal="right"/>
    </xf>
    <xf numFmtId="0" fontId="14" fillId="0" borderId="52" xfId="0" applyFont="1" applyFill="1" applyBorder="1" applyAlignment="1">
      <alignment horizontal="right"/>
    </xf>
    <xf numFmtId="0" fontId="8" fillId="0" borderId="9" xfId="0" applyFont="1" applyBorder="1" applyAlignment="1">
      <alignment horizontal="left"/>
    </xf>
    <xf numFmtId="0" fontId="2" fillId="0" borderId="77" xfId="0" applyFont="1" applyFill="1" applyBorder="1" applyAlignment="1">
      <alignment horizontal="center"/>
    </xf>
    <xf numFmtId="2" fontId="14" fillId="0" borderId="64" xfId="0" applyNumberFormat="1" applyFont="1" applyBorder="1" applyAlignment="1">
      <alignment horizontal="center"/>
    </xf>
    <xf numFmtId="0" fontId="0" fillId="0" borderId="60" xfId="0" applyFill="1" applyBorder="1" applyAlignment="1">
      <alignment horizontal="right"/>
    </xf>
    <xf numFmtId="0" fontId="50" fillId="0" borderId="67" xfId="0" applyFont="1" applyBorder="1" applyAlignment="1">
      <alignment horizontal="left"/>
    </xf>
    <xf numFmtId="2" fontId="18" fillId="0" borderId="69" xfId="0" applyNumberFormat="1" applyFont="1" applyBorder="1" applyAlignment="1">
      <alignment horizontal="center"/>
    </xf>
    <xf numFmtId="2" fontId="98" fillId="0" borderId="6" xfId="0" applyNumberFormat="1" applyFont="1" applyBorder="1" applyAlignment="1">
      <alignment horizontal="center"/>
    </xf>
    <xf numFmtId="2" fontId="92" fillId="0" borderId="30" xfId="0" applyNumberFormat="1" applyFont="1" applyBorder="1" applyAlignment="1">
      <alignment horizontal="center"/>
    </xf>
    <xf numFmtId="2" fontId="108" fillId="0" borderId="37" xfId="0" applyNumberFormat="1" applyFont="1" applyBorder="1" applyAlignment="1">
      <alignment horizontal="center"/>
    </xf>
    <xf numFmtId="2" fontId="108" fillId="0" borderId="35" xfId="0" applyNumberFormat="1" applyFont="1" applyBorder="1" applyAlignment="1">
      <alignment horizontal="center"/>
    </xf>
    <xf numFmtId="2" fontId="108" fillId="0" borderId="6" xfId="0" applyNumberFormat="1" applyFont="1" applyBorder="1" applyAlignment="1">
      <alignment horizontal="center"/>
    </xf>
    <xf numFmtId="2" fontId="175" fillId="0" borderId="75" xfId="0" applyNumberFormat="1" applyFont="1" applyBorder="1" applyAlignment="1">
      <alignment horizontal="center"/>
    </xf>
    <xf numFmtId="2" fontId="175" fillId="0" borderId="76" xfId="0" applyNumberFormat="1" applyFont="1" applyBorder="1" applyAlignment="1">
      <alignment horizontal="center"/>
    </xf>
    <xf numFmtId="2" fontId="175" fillId="0" borderId="30" xfId="0" applyNumberFormat="1" applyFont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2" fontId="17" fillId="0" borderId="43" xfId="0" applyNumberFormat="1" applyFont="1" applyFill="1" applyBorder="1" applyAlignment="1">
      <alignment horizontal="center"/>
    </xf>
    <xf numFmtId="49" fontId="17" fillId="0" borderId="63" xfId="0" applyNumberFormat="1" applyFont="1" applyFill="1" applyBorder="1"/>
    <xf numFmtId="0" fontId="54" fillId="0" borderId="52" xfId="0" applyFont="1" applyBorder="1" applyAlignment="1">
      <alignment horizontal="center"/>
    </xf>
    <xf numFmtId="0" fontId="74" fillId="0" borderId="36" xfId="0" applyFont="1" applyFill="1" applyBorder="1"/>
    <xf numFmtId="0" fontId="74" fillId="0" borderId="1" xfId="0" applyFont="1" applyFill="1" applyBorder="1"/>
    <xf numFmtId="0" fontId="11" fillId="0" borderId="0" xfId="0" applyFont="1" applyAlignment="1">
      <alignment horizontal="right"/>
    </xf>
    <xf numFmtId="0" fontId="22" fillId="0" borderId="47" xfId="0" applyFont="1" applyBorder="1" applyAlignment="1">
      <alignment horizontal="center"/>
    </xf>
    <xf numFmtId="0" fontId="47" fillId="0" borderId="37" xfId="0" applyFont="1" applyBorder="1" applyAlignment="1">
      <alignment horizontal="center"/>
    </xf>
    <xf numFmtId="0" fontId="2" fillId="0" borderId="52" xfId="0" applyFont="1" applyFill="1" applyBorder="1"/>
    <xf numFmtId="2" fontId="17" fillId="0" borderId="65" xfId="0" applyNumberFormat="1" applyFont="1" applyFill="1" applyBorder="1" applyAlignment="1">
      <alignment horizontal="center"/>
    </xf>
    <xf numFmtId="1" fontId="36" fillId="0" borderId="63" xfId="0" applyNumberFormat="1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1" fontId="36" fillId="0" borderId="58" xfId="0" applyNumberFormat="1" applyFont="1" applyFill="1" applyBorder="1" applyAlignment="1">
      <alignment horizontal="center"/>
    </xf>
    <xf numFmtId="2" fontId="14" fillId="0" borderId="69" xfId="0" applyNumberFormat="1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 vertical="center"/>
    </xf>
    <xf numFmtId="2" fontId="35" fillId="0" borderId="35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2" fontId="35" fillId="0" borderId="28" xfId="0" applyNumberFormat="1" applyFont="1" applyFill="1" applyBorder="1" applyAlignment="1">
      <alignment horizontal="center" vertical="center"/>
    </xf>
    <xf numFmtId="0" fontId="48" fillId="0" borderId="49" xfId="0" applyFont="1" applyFill="1" applyBorder="1" applyAlignment="1">
      <alignment horizontal="left"/>
    </xf>
    <xf numFmtId="9" fontId="128" fillId="0" borderId="1" xfId="0" applyNumberFormat="1" applyFont="1" applyFill="1" applyBorder="1" applyAlignment="1">
      <alignment horizontal="left"/>
    </xf>
    <xf numFmtId="2" fontId="92" fillId="0" borderId="58" xfId="0" applyNumberFormat="1" applyFont="1" applyFill="1" applyBorder="1" applyAlignment="1">
      <alignment horizontal="center"/>
    </xf>
    <xf numFmtId="2" fontId="92" fillId="0" borderId="72" xfId="0" applyNumberFormat="1" applyFont="1" applyFill="1" applyBorder="1" applyAlignment="1">
      <alignment horizontal="center"/>
    </xf>
    <xf numFmtId="2" fontId="92" fillId="0" borderId="74" xfId="0" applyNumberFormat="1" applyFont="1" applyFill="1" applyBorder="1" applyAlignment="1">
      <alignment horizontal="center"/>
    </xf>
    <xf numFmtId="2" fontId="48" fillId="0" borderId="25" xfId="0" applyNumberFormat="1" applyFont="1" applyFill="1" applyBorder="1" applyAlignment="1">
      <alignment horizontal="center"/>
    </xf>
    <xf numFmtId="0" fontId="0" fillId="0" borderId="33" xfId="0" applyFill="1" applyBorder="1" applyAlignment="1">
      <alignment horizontal="left"/>
    </xf>
    <xf numFmtId="2" fontId="17" fillId="0" borderId="25" xfId="0" applyNumberFormat="1" applyFont="1" applyFill="1" applyBorder="1" applyAlignment="1">
      <alignment horizontal="left"/>
    </xf>
    <xf numFmtId="2" fontId="14" fillId="0" borderId="30" xfId="0" applyNumberFormat="1" applyFont="1" applyFill="1" applyBorder="1" applyAlignment="1">
      <alignment horizontal="center"/>
    </xf>
    <xf numFmtId="2" fontId="18" fillId="0" borderId="36" xfId="0" applyNumberFormat="1" applyFont="1" applyFill="1" applyBorder="1" applyAlignment="1">
      <alignment horizontal="center"/>
    </xf>
    <xf numFmtId="1" fontId="36" fillId="0" borderId="83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 vertical="center"/>
    </xf>
    <xf numFmtId="9" fontId="128" fillId="0" borderId="36" xfId="0" applyNumberFormat="1" applyFont="1" applyFill="1" applyBorder="1" applyAlignment="1">
      <alignment horizontal="left"/>
    </xf>
    <xf numFmtId="2" fontId="17" fillId="0" borderId="79" xfId="0" applyNumberFormat="1" applyFont="1" applyFill="1" applyBorder="1" applyAlignment="1">
      <alignment horizontal="left"/>
    </xf>
    <xf numFmtId="2" fontId="35" fillId="0" borderId="34" xfId="0" applyNumberFormat="1" applyFont="1" applyFill="1" applyBorder="1" applyAlignment="1">
      <alignment horizontal="center" vertical="center"/>
    </xf>
    <xf numFmtId="2" fontId="17" fillId="0" borderId="64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left"/>
    </xf>
    <xf numFmtId="0" fontId="2" fillId="0" borderId="3" xfId="0" applyFont="1" applyFill="1" applyBorder="1" applyAlignment="1">
      <alignment horizontal="left"/>
    </xf>
    <xf numFmtId="2" fontId="35" fillId="0" borderId="22" xfId="0" applyNumberFormat="1" applyFont="1" applyFill="1" applyBorder="1" applyAlignment="1">
      <alignment horizontal="center" vertical="center"/>
    </xf>
    <xf numFmtId="2" fontId="35" fillId="0" borderId="23" xfId="0" applyNumberFormat="1" applyFont="1" applyFill="1" applyBorder="1" applyAlignment="1">
      <alignment horizontal="center" vertical="center"/>
    </xf>
    <xf numFmtId="2" fontId="35" fillId="0" borderId="24" xfId="0" applyNumberFormat="1" applyFont="1" applyFill="1" applyBorder="1" applyAlignment="1">
      <alignment horizontal="center" vertical="center"/>
    </xf>
    <xf numFmtId="2" fontId="14" fillId="0" borderId="61" xfId="0" applyNumberFormat="1" applyFont="1" applyFill="1" applyBorder="1" applyAlignment="1">
      <alignment horizontal="center"/>
    </xf>
    <xf numFmtId="0" fontId="113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8" fillId="0" borderId="0" xfId="0" applyFont="1" applyFill="1"/>
    <xf numFmtId="0" fontId="11" fillId="0" borderId="0" xfId="0" applyFont="1" applyFill="1"/>
    <xf numFmtId="0" fontId="13" fillId="0" borderId="0" xfId="0" applyFont="1" applyFill="1" applyAlignment="1">
      <alignment horizontal="left"/>
    </xf>
    <xf numFmtId="0" fontId="8" fillId="0" borderId="19" xfId="0" applyFont="1" applyFill="1" applyBorder="1" applyAlignment="1">
      <alignment horizontal="center" vertical="center"/>
    </xf>
    <xf numFmtId="0" fontId="8" fillId="0" borderId="16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7" fillId="0" borderId="26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5" fillId="0" borderId="33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23" xfId="0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2" fontId="14" fillId="0" borderId="49" xfId="0" applyNumberFormat="1" applyFont="1" applyFill="1" applyBorder="1" applyAlignment="1">
      <alignment horizontal="center"/>
    </xf>
    <xf numFmtId="0" fontId="47" fillId="0" borderId="4" xfId="0" applyFont="1" applyFill="1" applyBorder="1" applyAlignment="1">
      <alignment horizontal="left"/>
    </xf>
    <xf numFmtId="9" fontId="128" fillId="0" borderId="1" xfId="0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166" fontId="18" fillId="0" borderId="34" xfId="0" applyNumberFormat="1" applyFont="1" applyFill="1" applyBorder="1" applyAlignment="1">
      <alignment horizontal="center"/>
    </xf>
    <xf numFmtId="2" fontId="18" fillId="0" borderId="77" xfId="0" applyNumberFormat="1" applyFont="1" applyFill="1" applyBorder="1" applyAlignment="1">
      <alignment horizontal="center"/>
    </xf>
    <xf numFmtId="0" fontId="33" fillId="0" borderId="26" xfId="0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2" fontId="35" fillId="0" borderId="24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2" fontId="72" fillId="0" borderId="49" xfId="0" applyNumberFormat="1" applyFont="1" applyFill="1" applyBorder="1" applyAlignment="1">
      <alignment horizontal="center"/>
    </xf>
    <xf numFmtId="2" fontId="72" fillId="0" borderId="76" xfId="0" applyNumberFormat="1" applyFont="1" applyFill="1" applyBorder="1" applyAlignment="1">
      <alignment horizontal="center"/>
    </xf>
    <xf numFmtId="2" fontId="72" fillId="0" borderId="36" xfId="0" applyNumberFormat="1" applyFont="1" applyFill="1" applyBorder="1" applyAlignment="1">
      <alignment horizontal="center"/>
    </xf>
    <xf numFmtId="0" fontId="61" fillId="0" borderId="0" xfId="0" applyFont="1" applyFill="1" applyAlignment="1">
      <alignment horizontal="left"/>
    </xf>
    <xf numFmtId="0" fontId="33" fillId="0" borderId="47" xfId="0" applyFont="1" applyFill="1" applyBorder="1" applyAlignment="1">
      <alignment horizontal="center"/>
    </xf>
    <xf numFmtId="0" fontId="0" fillId="0" borderId="34" xfId="0" applyFill="1" applyBorder="1"/>
    <xf numFmtId="2" fontId="17" fillId="0" borderId="18" xfId="0" applyNumberFormat="1" applyFont="1" applyFill="1" applyBorder="1" applyAlignment="1">
      <alignment horizontal="left"/>
    </xf>
    <xf numFmtId="2" fontId="17" fillId="0" borderId="34" xfId="0" applyNumberFormat="1" applyFont="1" applyFill="1" applyBorder="1" applyAlignment="1">
      <alignment horizontal="left"/>
    </xf>
    <xf numFmtId="2" fontId="17" fillId="0" borderId="28" xfId="0" applyNumberFormat="1" applyFont="1" applyFill="1" applyBorder="1" applyAlignment="1">
      <alignment horizontal="left"/>
    </xf>
    <xf numFmtId="0" fontId="17" fillId="0" borderId="53" xfId="0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0" fontId="47" fillId="0" borderId="3" xfId="0" applyFont="1" applyFill="1" applyBorder="1" applyAlignment="1">
      <alignment horizontal="left"/>
    </xf>
    <xf numFmtId="166" fontId="35" fillId="0" borderId="35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166" fontId="10" fillId="0" borderId="28" xfId="0" applyNumberFormat="1" applyFont="1" applyFill="1" applyBorder="1" applyAlignment="1">
      <alignment horizontal="center" vertical="center"/>
    </xf>
    <xf numFmtId="2" fontId="10" fillId="0" borderId="35" xfId="0" applyNumberFormat="1" applyFont="1" applyFill="1" applyBorder="1" applyAlignment="1">
      <alignment horizontal="center" vertical="center"/>
    </xf>
    <xf numFmtId="2" fontId="20" fillId="0" borderId="72" xfId="0" applyNumberFormat="1" applyFont="1" applyFill="1" applyBorder="1" applyAlignment="1">
      <alignment horizontal="center"/>
    </xf>
    <xf numFmtId="2" fontId="20" fillId="0" borderId="74" xfId="0" applyNumberFormat="1" applyFont="1" applyFill="1" applyBorder="1" applyAlignment="1">
      <alignment horizontal="center"/>
    </xf>
    <xf numFmtId="0" fontId="0" fillId="0" borderId="34" xfId="0" applyFill="1" applyBorder="1" applyAlignment="1">
      <alignment horizontal="left"/>
    </xf>
    <xf numFmtId="0" fontId="14" fillId="0" borderId="76" xfId="0" applyFont="1" applyFill="1" applyBorder="1" applyAlignment="1">
      <alignment horizontal="center"/>
    </xf>
    <xf numFmtId="2" fontId="14" fillId="0" borderId="73" xfId="0" applyNumberFormat="1" applyFont="1" applyFill="1" applyBorder="1" applyAlignment="1">
      <alignment horizontal="center"/>
    </xf>
    <xf numFmtId="0" fontId="14" fillId="0" borderId="75" xfId="0" applyFont="1" applyFill="1" applyBorder="1" applyAlignment="1">
      <alignment horizontal="center"/>
    </xf>
    <xf numFmtId="2" fontId="20" fillId="0" borderId="58" xfId="0" applyNumberFormat="1" applyFont="1" applyFill="1" applyBorder="1" applyAlignment="1">
      <alignment horizontal="center"/>
    </xf>
    <xf numFmtId="0" fontId="0" fillId="0" borderId="42" xfId="0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0" fillId="0" borderId="28" xfId="0" applyFill="1" applyBorder="1" applyAlignment="1">
      <alignment horizontal="left"/>
    </xf>
    <xf numFmtId="2" fontId="17" fillId="0" borderId="68" xfId="0" applyNumberFormat="1" applyFont="1" applyFill="1" applyBorder="1" applyAlignment="1">
      <alignment horizontal="center"/>
    </xf>
    <xf numFmtId="165" fontId="35" fillId="0" borderId="35" xfId="0" applyNumberFormat="1" applyFont="1" applyFill="1" applyBorder="1" applyAlignment="1">
      <alignment horizontal="center" vertical="center"/>
    </xf>
    <xf numFmtId="165" fontId="92" fillId="0" borderId="72" xfId="0" applyNumberFormat="1" applyFont="1" applyFill="1" applyBorder="1" applyAlignment="1">
      <alignment horizontal="center"/>
    </xf>
    <xf numFmtId="2" fontId="17" fillId="0" borderId="42" xfId="0" applyNumberFormat="1" applyFont="1" applyFill="1" applyBorder="1" applyAlignment="1">
      <alignment horizontal="center"/>
    </xf>
    <xf numFmtId="2" fontId="14" fillId="0" borderId="43" xfId="0" applyNumberFormat="1" applyFont="1" applyFill="1" applyBorder="1" applyAlignment="1">
      <alignment horizontal="center"/>
    </xf>
    <xf numFmtId="0" fontId="50" fillId="0" borderId="2" xfId="0" applyFont="1" applyFill="1" applyBorder="1"/>
    <xf numFmtId="2" fontId="14" fillId="0" borderId="39" xfId="0" applyNumberFormat="1" applyFont="1" applyFill="1" applyBorder="1" applyAlignment="1">
      <alignment horizontal="center"/>
    </xf>
    <xf numFmtId="2" fontId="98" fillId="0" borderId="23" xfId="0" applyNumberFormat="1" applyFont="1" applyFill="1" applyBorder="1" applyAlignment="1">
      <alignment horizontal="center"/>
    </xf>
    <xf numFmtId="165" fontId="35" fillId="0" borderId="23" xfId="0" applyNumberFormat="1" applyFont="1" applyFill="1" applyBorder="1" applyAlignment="1">
      <alignment horizontal="center" vertical="center"/>
    </xf>
    <xf numFmtId="2" fontId="18" fillId="0" borderId="60" xfId="0" applyNumberFormat="1" applyFont="1" applyFill="1" applyBorder="1" applyAlignment="1">
      <alignment horizontal="center"/>
    </xf>
    <xf numFmtId="2" fontId="17" fillId="0" borderId="23" xfId="0" applyNumberFormat="1" applyFont="1" applyFill="1" applyBorder="1" applyAlignment="1">
      <alignment horizontal="left"/>
    </xf>
    <xf numFmtId="2" fontId="108" fillId="0" borderId="23" xfId="0" applyNumberFormat="1" applyFont="1" applyFill="1" applyBorder="1" applyAlignment="1">
      <alignment horizontal="center"/>
    </xf>
    <xf numFmtId="2" fontId="175" fillId="0" borderId="72" xfId="0" applyNumberFormat="1" applyFont="1" applyFill="1" applyBorder="1" applyAlignment="1">
      <alignment horizontal="center"/>
    </xf>
    <xf numFmtId="0" fontId="161" fillId="0" borderId="58" xfId="0" applyFont="1" applyFill="1" applyBorder="1"/>
    <xf numFmtId="0" fontId="76" fillId="0" borderId="23" xfId="0" applyFont="1" applyFill="1" applyBorder="1" applyAlignment="1">
      <alignment horizontal="left"/>
    </xf>
    <xf numFmtId="2" fontId="98" fillId="0" borderId="34" xfId="0" applyNumberFormat="1" applyFont="1" applyFill="1" applyBorder="1" applyAlignment="1">
      <alignment horizontal="center"/>
    </xf>
    <xf numFmtId="2" fontId="92" fillId="0" borderId="70" xfId="0" applyNumberFormat="1" applyFont="1" applyFill="1" applyBorder="1" applyAlignment="1">
      <alignment horizontal="center"/>
    </xf>
    <xf numFmtId="2" fontId="118" fillId="0" borderId="72" xfId="0" applyNumberFormat="1" applyFont="1" applyFill="1" applyBorder="1" applyAlignment="1">
      <alignment horizontal="center"/>
    </xf>
    <xf numFmtId="2" fontId="35" fillId="0" borderId="37" xfId="0" applyNumberFormat="1" applyFont="1" applyFill="1" applyBorder="1" applyAlignment="1">
      <alignment horizontal="center"/>
    </xf>
    <xf numFmtId="2" fontId="35" fillId="0" borderId="3" xfId="0" applyNumberFormat="1" applyFont="1" applyFill="1" applyBorder="1" applyAlignment="1">
      <alignment horizontal="center"/>
    </xf>
    <xf numFmtId="2" fontId="35" fillId="0" borderId="35" xfId="0" applyNumberFormat="1" applyFont="1" applyFill="1" applyBorder="1" applyAlignment="1">
      <alignment horizontal="center"/>
    </xf>
    <xf numFmtId="2" fontId="98" fillId="0" borderId="3" xfId="0" applyNumberFormat="1" applyFont="1" applyFill="1" applyBorder="1" applyAlignment="1">
      <alignment horizontal="center"/>
    </xf>
    <xf numFmtId="2" fontId="174" fillId="0" borderId="75" xfId="0" applyNumberFormat="1" applyFont="1" applyFill="1" applyBorder="1" applyAlignment="1">
      <alignment horizontal="center"/>
    </xf>
    <xf numFmtId="2" fontId="174" fillId="0" borderId="36" xfId="0" applyNumberFormat="1" applyFont="1" applyFill="1" applyBorder="1" applyAlignment="1">
      <alignment horizontal="center"/>
    </xf>
    <xf numFmtId="2" fontId="174" fillId="0" borderId="76" xfId="0" applyNumberFormat="1" applyFont="1" applyFill="1" applyBorder="1" applyAlignment="1">
      <alignment horizontal="center"/>
    </xf>
    <xf numFmtId="2" fontId="92" fillId="0" borderId="36" xfId="0" applyNumberFormat="1" applyFont="1" applyFill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0" fontId="17" fillId="0" borderId="42" xfId="0" applyFont="1" applyFill="1" applyBorder="1" applyAlignment="1">
      <alignment horizontal="center"/>
    </xf>
    <xf numFmtId="2" fontId="35" fillId="0" borderId="18" xfId="0" applyNumberFormat="1" applyFont="1" applyFill="1" applyBorder="1" applyAlignment="1">
      <alignment horizontal="center"/>
    </xf>
    <xf numFmtId="2" fontId="98" fillId="0" borderId="35" xfId="0" applyNumberFormat="1" applyFont="1" applyFill="1" applyBorder="1" applyAlignment="1">
      <alignment horizontal="center"/>
    </xf>
    <xf numFmtId="2" fontId="17" fillId="0" borderId="18" xfId="0" applyNumberFormat="1" applyFont="1" applyBorder="1" applyAlignment="1">
      <alignment horizontal="left"/>
    </xf>
    <xf numFmtId="2" fontId="17" fillId="0" borderId="77" xfId="0" applyNumberFormat="1" applyFont="1" applyBorder="1" applyAlignment="1">
      <alignment horizontal="center"/>
    </xf>
    <xf numFmtId="2" fontId="14" fillId="0" borderId="52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4" fillId="0" borderId="47" xfId="0" applyFont="1" applyFill="1" applyBorder="1" applyAlignment="1">
      <alignment horizontal="center"/>
    </xf>
    <xf numFmtId="2" fontId="35" fillId="0" borderId="7" xfId="0" applyNumberFormat="1" applyFont="1" applyBorder="1" applyAlignment="1">
      <alignment horizontal="center" vertical="center"/>
    </xf>
    <xf numFmtId="2" fontId="92" fillId="2" borderId="68" xfId="0" applyNumberFormat="1" applyFont="1" applyFill="1" applyBorder="1" applyAlignment="1">
      <alignment horizontal="center"/>
    </xf>
    <xf numFmtId="2" fontId="17" fillId="0" borderId="64" xfId="0" applyNumberFormat="1" applyFont="1" applyBorder="1" applyAlignment="1">
      <alignment horizontal="center"/>
    </xf>
    <xf numFmtId="0" fontId="54" fillId="0" borderId="53" xfId="0" applyFont="1" applyFill="1" applyBorder="1" applyAlignment="1">
      <alignment horizontal="left"/>
    </xf>
    <xf numFmtId="0" fontId="7" fillId="0" borderId="72" xfId="0" applyFont="1" applyFill="1" applyBorder="1"/>
    <xf numFmtId="1" fontId="0" fillId="0" borderId="59" xfId="0" applyNumberFormat="1" applyFont="1" applyBorder="1" applyAlignment="1">
      <alignment horizontal="center"/>
    </xf>
    <xf numFmtId="0" fontId="127" fillId="0" borderId="0" xfId="0" applyFont="1" applyFill="1" applyBorder="1" applyAlignment="1">
      <alignment horizontal="left"/>
    </xf>
    <xf numFmtId="0" fontId="50" fillId="0" borderId="15" xfId="0" applyFont="1" applyBorder="1"/>
    <xf numFmtId="0" fontId="33" fillId="0" borderId="77" xfId="0" applyFont="1" applyBorder="1" applyAlignment="1">
      <alignment horizontal="center"/>
    </xf>
    <xf numFmtId="0" fontId="2" fillId="0" borderId="65" xfId="0" applyFont="1" applyBorder="1"/>
    <xf numFmtId="0" fontId="2" fillId="0" borderId="58" xfId="0" applyFont="1" applyBorder="1"/>
    <xf numFmtId="0" fontId="2" fillId="0" borderId="75" xfId="0" applyFont="1" applyBorder="1"/>
    <xf numFmtId="0" fontId="54" fillId="28" borderId="68" xfId="0" applyFont="1" applyFill="1" applyBorder="1" applyAlignment="1">
      <alignment horizontal="center"/>
    </xf>
    <xf numFmtId="2" fontId="0" fillId="0" borderId="55" xfId="0" applyNumberFormat="1" applyBorder="1" applyAlignment="1">
      <alignment horizontal="center"/>
    </xf>
    <xf numFmtId="2" fontId="0" fillId="0" borderId="77" xfId="0" applyNumberFormat="1" applyBorder="1" applyAlignment="1">
      <alignment horizontal="center"/>
    </xf>
    <xf numFmtId="165" fontId="28" fillId="0" borderId="0" xfId="0" applyNumberFormat="1" applyFont="1" applyFill="1" applyBorder="1" applyAlignment="1">
      <alignment horizontal="left"/>
    </xf>
    <xf numFmtId="0" fontId="161" fillId="0" borderId="0" xfId="0" applyFont="1" applyFill="1" applyBorder="1"/>
    <xf numFmtId="2" fontId="0" fillId="0" borderId="7" xfId="0" applyNumberForma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2" fontId="54" fillId="0" borderId="12" xfId="0" applyNumberFormat="1" applyFont="1" applyBorder="1" applyAlignment="1">
      <alignment horizontal="center"/>
    </xf>
    <xf numFmtId="2" fontId="0" fillId="0" borderId="74" xfId="0" applyNumberFormat="1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54" fillId="0" borderId="7" xfId="0" applyNumberFormat="1" applyFont="1" applyBorder="1" applyAlignment="1">
      <alignment horizontal="center"/>
    </xf>
    <xf numFmtId="2" fontId="54" fillId="0" borderId="70" xfId="0" applyNumberFormat="1" applyFont="1" applyBorder="1" applyAlignment="1">
      <alignment horizontal="center"/>
    </xf>
    <xf numFmtId="166" fontId="28" fillId="28" borderId="68" xfId="0" applyNumberFormat="1" applyFont="1" applyFill="1" applyBorder="1" applyAlignment="1">
      <alignment horizontal="center"/>
    </xf>
    <xf numFmtId="0" fontId="2" fillId="7" borderId="83" xfId="0" applyFont="1" applyFill="1" applyBorder="1"/>
    <xf numFmtId="166" fontId="76" fillId="0" borderId="73" xfId="0" applyNumberFormat="1" applyFont="1" applyBorder="1" applyAlignment="1">
      <alignment horizontal="center"/>
    </xf>
    <xf numFmtId="0" fontId="80" fillId="0" borderId="17" xfId="0" applyFont="1" applyFill="1" applyBorder="1" applyAlignment="1">
      <alignment horizontal="left"/>
    </xf>
    <xf numFmtId="166" fontId="76" fillId="6" borderId="77" xfId="0" applyNumberFormat="1" applyFont="1" applyFill="1" applyBorder="1" applyAlignment="1">
      <alignment horizontal="center"/>
    </xf>
    <xf numFmtId="0" fontId="0" fillId="0" borderId="68" xfId="0" applyBorder="1"/>
    <xf numFmtId="0" fontId="54" fillId="0" borderId="9" xfId="0" applyFont="1" applyBorder="1"/>
    <xf numFmtId="165" fontId="113" fillId="0" borderId="23" xfId="0" applyNumberFormat="1" applyFont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165" fontId="22" fillId="0" borderId="0" xfId="0" applyNumberFormat="1" applyFont="1" applyAlignment="1">
      <alignment horizontal="left"/>
    </xf>
    <xf numFmtId="0" fontId="14" fillId="0" borderId="50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2" fillId="0" borderId="43" xfId="0" applyFont="1" applyBorder="1"/>
    <xf numFmtId="0" fontId="14" fillId="0" borderId="50" xfId="0" applyFont="1" applyBorder="1" applyAlignment="1">
      <alignment horizontal="center"/>
    </xf>
    <xf numFmtId="0" fontId="14" fillId="0" borderId="60" xfId="0" applyFont="1" applyBorder="1" applyAlignment="1">
      <alignment horizontal="center"/>
    </xf>
    <xf numFmtId="2" fontId="19" fillId="0" borderId="68" xfId="0" applyNumberFormat="1" applyFont="1" applyBorder="1" applyAlignment="1">
      <alignment horizontal="center"/>
    </xf>
    <xf numFmtId="0" fontId="66" fillId="0" borderId="3" xfId="0" applyFont="1" applyFill="1" applyBorder="1" applyAlignment="1">
      <alignment horizontal="left"/>
    </xf>
    <xf numFmtId="2" fontId="18" fillId="0" borderId="79" xfId="0" applyNumberFormat="1" applyFont="1" applyBorder="1" applyAlignment="1">
      <alignment horizontal="center"/>
    </xf>
    <xf numFmtId="2" fontId="92" fillId="0" borderId="65" xfId="0" applyNumberFormat="1" applyFont="1" applyFill="1" applyBorder="1" applyAlignment="1">
      <alignment horizontal="center"/>
    </xf>
    <xf numFmtId="0" fontId="61" fillId="0" borderId="19" xfId="0" applyFont="1" applyFill="1" applyBorder="1" applyAlignment="1">
      <alignment horizontal="left"/>
    </xf>
    <xf numFmtId="9" fontId="128" fillId="0" borderId="50" xfId="0" applyNumberFormat="1" applyFont="1" applyFill="1" applyBorder="1" applyAlignment="1">
      <alignment horizontal="center"/>
    </xf>
    <xf numFmtId="0" fontId="14" fillId="0" borderId="67" xfId="0" applyFont="1" applyFill="1" applyBorder="1" applyAlignment="1">
      <alignment horizontal="center"/>
    </xf>
    <xf numFmtId="0" fontId="54" fillId="0" borderId="43" xfId="0" applyFont="1" applyFill="1" applyBorder="1" applyAlignment="1">
      <alignment horizontal="left"/>
    </xf>
    <xf numFmtId="0" fontId="33" fillId="0" borderId="51" xfId="0" applyFont="1" applyFill="1" applyBorder="1" applyAlignment="1">
      <alignment horizontal="center"/>
    </xf>
    <xf numFmtId="2" fontId="72" fillId="0" borderId="53" xfId="0" applyNumberFormat="1" applyFont="1" applyBorder="1" applyAlignment="1">
      <alignment horizontal="center"/>
    </xf>
    <xf numFmtId="2" fontId="17" fillId="0" borderId="7" xfId="0" applyNumberFormat="1" applyFont="1" applyBorder="1"/>
    <xf numFmtId="0" fontId="14" fillId="0" borderId="77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165" fontId="17" fillId="0" borderId="36" xfId="0" applyNumberFormat="1" applyFont="1" applyFill="1" applyBorder="1" applyAlignment="1">
      <alignment horizontal="center"/>
    </xf>
    <xf numFmtId="0" fontId="17" fillId="0" borderId="25" xfId="0" applyFont="1" applyBorder="1" applyAlignment="1">
      <alignment horizontal="right"/>
    </xf>
    <xf numFmtId="49" fontId="17" fillId="0" borderId="25" xfId="0" applyNumberFormat="1" applyFont="1" applyFill="1" applyBorder="1"/>
    <xf numFmtId="49" fontId="17" fillId="0" borderId="52" xfId="0" applyNumberFormat="1" applyFont="1" applyFill="1" applyBorder="1"/>
    <xf numFmtId="2" fontId="17" fillId="0" borderId="39" xfId="0" applyNumberFormat="1" applyFont="1" applyBorder="1" applyAlignment="1">
      <alignment horizontal="center"/>
    </xf>
    <xf numFmtId="2" fontId="72" fillId="0" borderId="1" xfId="0" applyNumberFormat="1" applyFont="1" applyBorder="1" applyAlignment="1">
      <alignment horizontal="center"/>
    </xf>
    <xf numFmtId="0" fontId="0" fillId="0" borderId="34" xfId="0" applyBorder="1" applyAlignment="1">
      <alignment horizontal="left"/>
    </xf>
    <xf numFmtId="0" fontId="47" fillId="0" borderId="6" xfId="0" applyFont="1" applyBorder="1" applyAlignment="1">
      <alignment horizontal="center"/>
    </xf>
    <xf numFmtId="2" fontId="18" fillId="0" borderId="30" xfId="0" applyNumberFormat="1" applyFont="1" applyFill="1" applyBorder="1" applyAlignment="1">
      <alignment horizontal="center"/>
    </xf>
    <xf numFmtId="2" fontId="54" fillId="0" borderId="74" xfId="0" applyNumberFormat="1" applyFont="1" applyBorder="1" applyAlignment="1">
      <alignment horizontal="center"/>
    </xf>
    <xf numFmtId="2" fontId="54" fillId="0" borderId="29" xfId="0" applyNumberFormat="1" applyFont="1" applyBorder="1" applyAlignment="1">
      <alignment horizontal="center"/>
    </xf>
    <xf numFmtId="0" fontId="17" fillId="0" borderId="63" xfId="0" applyFont="1" applyBorder="1"/>
    <xf numFmtId="0" fontId="33" fillId="0" borderId="66" xfId="0" applyFont="1" applyBorder="1" applyAlignment="1">
      <alignment horizontal="center"/>
    </xf>
    <xf numFmtId="0" fontId="50" fillId="0" borderId="67" xfId="0" applyFont="1" applyFill="1" applyBorder="1" applyAlignment="1">
      <alignment horizontal="left"/>
    </xf>
    <xf numFmtId="0" fontId="47" fillId="0" borderId="72" xfId="0" applyFont="1" applyFill="1" applyBorder="1"/>
    <xf numFmtId="0" fontId="0" fillId="0" borderId="65" xfId="0" applyBorder="1"/>
    <xf numFmtId="0" fontId="0" fillId="0" borderId="72" xfId="0" applyFill="1" applyBorder="1" applyAlignment="1">
      <alignment horizontal="center"/>
    </xf>
    <xf numFmtId="164" fontId="55" fillId="0" borderId="25" xfId="0" applyNumberFormat="1" applyFont="1" applyBorder="1" applyAlignment="1">
      <alignment horizontal="right"/>
    </xf>
    <xf numFmtId="166" fontId="61" fillId="0" borderId="0" xfId="0" applyNumberFormat="1" applyFont="1" applyFill="1" applyBorder="1" applyAlignment="1">
      <alignment horizontal="left"/>
    </xf>
    <xf numFmtId="0" fontId="54" fillId="0" borderId="0" xfId="0" applyFont="1" applyFill="1"/>
    <xf numFmtId="166" fontId="179" fillId="0" borderId="0" xfId="0" applyNumberFormat="1" applyFont="1" applyAlignment="1">
      <alignment horizontal="left"/>
    </xf>
    <xf numFmtId="0" fontId="33" fillId="0" borderId="51" xfId="0" applyFont="1" applyBorder="1" applyAlignment="1">
      <alignment horizontal="center"/>
    </xf>
    <xf numFmtId="2" fontId="17" fillId="0" borderId="22" xfId="0" applyNumberFormat="1" applyFont="1" applyBorder="1" applyAlignment="1">
      <alignment horizontal="center"/>
    </xf>
    <xf numFmtId="2" fontId="17" fillId="0" borderId="23" xfId="0" applyNumberFormat="1" applyFont="1" applyBorder="1" applyAlignment="1">
      <alignment horizontal="center"/>
    </xf>
    <xf numFmtId="0" fontId="149" fillId="0" borderId="0" xfId="0" applyFont="1" applyFill="1" applyBorder="1" applyAlignment="1">
      <alignment horizontal="left"/>
    </xf>
    <xf numFmtId="2" fontId="72" fillId="0" borderId="0" xfId="0" applyNumberFormat="1" applyFont="1" applyBorder="1" applyAlignment="1">
      <alignment horizontal="center"/>
    </xf>
    <xf numFmtId="2" fontId="118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0" fontId="107" fillId="0" borderId="32" xfId="0" applyFont="1" applyBorder="1" applyAlignment="1">
      <alignment horizontal="center"/>
    </xf>
    <xf numFmtId="0" fontId="180" fillId="0" borderId="32" xfId="0" applyFont="1" applyBorder="1" applyAlignment="1">
      <alignment horizontal="center"/>
    </xf>
    <xf numFmtId="0" fontId="33" fillId="5" borderId="45" xfId="0" applyFont="1" applyFill="1" applyBorder="1" applyAlignment="1">
      <alignment horizontal="center"/>
    </xf>
    <xf numFmtId="0" fontId="33" fillId="5" borderId="62" xfId="0" applyFont="1" applyFill="1" applyBorder="1" applyAlignment="1">
      <alignment horizontal="center"/>
    </xf>
    <xf numFmtId="0" fontId="33" fillId="5" borderId="83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/>
    </xf>
    <xf numFmtId="0" fontId="14" fillId="0" borderId="52" xfId="0" applyFont="1" applyBorder="1" applyAlignment="1">
      <alignment horizontal="left"/>
    </xf>
    <xf numFmtId="1" fontId="0" fillId="21" borderId="68" xfId="0" applyNumberFormat="1" applyFill="1" applyBorder="1"/>
    <xf numFmtId="0" fontId="33" fillId="3" borderId="83" xfId="0" applyFont="1" applyFill="1" applyBorder="1"/>
    <xf numFmtId="2" fontId="76" fillId="6" borderId="31" xfId="0" applyNumberFormat="1" applyFont="1" applyFill="1" applyBorder="1" applyAlignment="1">
      <alignment horizontal="center"/>
    </xf>
    <xf numFmtId="165" fontId="76" fillId="6" borderId="31" xfId="0" applyNumberFormat="1" applyFont="1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33" fillId="0" borderId="75" xfId="0" applyFont="1" applyBorder="1" applyAlignment="1">
      <alignment horizontal="center"/>
    </xf>
    <xf numFmtId="2" fontId="75" fillId="28" borderId="70" xfId="0" applyNumberFormat="1" applyFont="1" applyFill="1" applyBorder="1" applyAlignment="1">
      <alignment horizontal="center"/>
    </xf>
    <xf numFmtId="0" fontId="61" fillId="38" borderId="40" xfId="0" applyFont="1" applyFill="1" applyBorder="1"/>
    <xf numFmtId="0" fontId="33" fillId="39" borderId="57" xfId="0" applyFont="1" applyFill="1" applyBorder="1" applyAlignment="1">
      <alignment horizontal="center"/>
    </xf>
    <xf numFmtId="0" fontId="125" fillId="39" borderId="57" xfId="0" applyFont="1" applyFill="1" applyBorder="1" applyAlignment="1">
      <alignment horizontal="center"/>
    </xf>
    <xf numFmtId="165" fontId="78" fillId="39" borderId="57" xfId="0" applyNumberFormat="1" applyFont="1" applyFill="1" applyBorder="1" applyAlignment="1">
      <alignment horizontal="center"/>
    </xf>
    <xf numFmtId="0" fontId="78" fillId="39" borderId="57" xfId="0" applyFont="1" applyFill="1" applyBorder="1" applyAlignment="1">
      <alignment horizontal="center"/>
    </xf>
    <xf numFmtId="0" fontId="50" fillId="39" borderId="57" xfId="0" applyFont="1" applyFill="1" applyBorder="1" applyAlignment="1">
      <alignment horizontal="center"/>
    </xf>
    <xf numFmtId="2" fontId="29" fillId="39" borderId="31" xfId="0" applyNumberFormat="1" applyFont="1" applyFill="1" applyBorder="1" applyAlignment="1">
      <alignment horizontal="center"/>
    </xf>
    <xf numFmtId="0" fontId="76" fillId="39" borderId="31" xfId="0" applyFont="1" applyFill="1" applyBorder="1" applyAlignment="1">
      <alignment horizontal="center"/>
    </xf>
    <xf numFmtId="2" fontId="102" fillId="39" borderId="17" xfId="0" applyNumberFormat="1" applyFont="1" applyFill="1" applyBorder="1" applyAlignment="1">
      <alignment horizontal="center"/>
    </xf>
    <xf numFmtId="0" fontId="78" fillId="40" borderId="24" xfId="0" applyFont="1" applyFill="1" applyBorder="1" applyAlignment="1">
      <alignment horizontal="center"/>
    </xf>
    <xf numFmtId="0" fontId="78" fillId="40" borderId="56" xfId="0" applyFont="1" applyFill="1" applyBorder="1" applyAlignment="1">
      <alignment horizontal="center"/>
    </xf>
    <xf numFmtId="2" fontId="29" fillId="40" borderId="66" xfId="0" applyNumberFormat="1" applyFont="1" applyFill="1" applyBorder="1" applyAlignment="1">
      <alignment horizontal="center"/>
    </xf>
    <xf numFmtId="0" fontId="76" fillId="40" borderId="66" xfId="0" applyFont="1" applyFill="1" applyBorder="1" applyAlignment="1">
      <alignment horizontal="center"/>
    </xf>
    <xf numFmtId="0" fontId="50" fillId="0" borderId="52" xfId="0" applyFont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0" fontId="46" fillId="5" borderId="1" xfId="0" applyFont="1" applyFill="1" applyBorder="1" applyAlignment="1">
      <alignment horizontal="center"/>
    </xf>
    <xf numFmtId="2" fontId="29" fillId="10" borderId="51" xfId="0" applyNumberFormat="1" applyFont="1" applyFill="1" applyBorder="1" applyAlignment="1">
      <alignment horizontal="center"/>
    </xf>
    <xf numFmtId="0" fontId="76" fillId="10" borderId="51" xfId="0" applyFont="1" applyFill="1" applyBorder="1" applyAlignment="1">
      <alignment horizontal="center"/>
    </xf>
    <xf numFmtId="166" fontId="50" fillId="5" borderId="54" xfId="0" applyNumberFormat="1" applyFont="1" applyFill="1" applyBorder="1" applyAlignment="1">
      <alignment horizontal="center"/>
    </xf>
    <xf numFmtId="0" fontId="2" fillId="21" borderId="40" xfId="0" applyFont="1" applyFill="1" applyBorder="1" applyAlignment="1">
      <alignment horizontal="left"/>
    </xf>
    <xf numFmtId="0" fontId="78" fillId="0" borderId="81" xfId="0" applyFont="1" applyBorder="1" applyAlignment="1">
      <alignment horizontal="center"/>
    </xf>
    <xf numFmtId="0" fontId="33" fillId="0" borderId="57" xfId="0" applyFont="1" applyBorder="1"/>
    <xf numFmtId="0" fontId="76" fillId="0" borderId="17" xfId="0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50" fillId="0" borderId="57" xfId="0" applyFont="1" applyBorder="1" applyAlignment="1">
      <alignment horizontal="center"/>
    </xf>
    <xf numFmtId="0" fontId="125" fillId="0" borderId="31" xfId="0" applyFont="1" applyBorder="1" applyAlignment="1">
      <alignment horizontal="center"/>
    </xf>
    <xf numFmtId="0" fontId="76" fillId="0" borderId="31" xfId="0" applyFont="1" applyBorder="1" applyAlignment="1">
      <alignment horizontal="center"/>
    </xf>
    <xf numFmtId="0" fontId="50" fillId="6" borderId="84" xfId="0" applyFont="1" applyFill="1" applyBorder="1" applyAlignment="1">
      <alignment horizontal="center"/>
    </xf>
    <xf numFmtId="2" fontId="0" fillId="6" borderId="41" xfId="0" applyNumberFormat="1" applyFill="1" applyBorder="1" applyAlignment="1">
      <alignment horizontal="center"/>
    </xf>
    <xf numFmtId="0" fontId="78" fillId="5" borderId="55" xfId="0" applyFont="1" applyFill="1" applyBorder="1" applyAlignment="1">
      <alignment horizontal="center"/>
    </xf>
    <xf numFmtId="0" fontId="125" fillId="5" borderId="1" xfId="0" applyFont="1" applyFill="1" applyBorder="1" applyAlignment="1">
      <alignment horizontal="center"/>
    </xf>
    <xf numFmtId="166" fontId="50" fillId="0" borderId="54" xfId="0" applyNumberFormat="1" applyFont="1" applyBorder="1" applyAlignment="1">
      <alignment horizontal="center"/>
    </xf>
    <xf numFmtId="0" fontId="78" fillId="0" borderId="17" xfId="0" applyFont="1" applyBorder="1" applyAlignment="1">
      <alignment horizontal="center"/>
    </xf>
    <xf numFmtId="0" fontId="33" fillId="0" borderId="57" xfId="0" applyFont="1" applyFill="1" applyBorder="1"/>
    <xf numFmtId="0" fontId="125" fillId="0" borderId="16" xfId="0" applyFont="1" applyBorder="1" applyAlignment="1">
      <alignment horizontal="center"/>
    </xf>
    <xf numFmtId="166" fontId="50" fillId="0" borderId="57" xfId="0" applyNumberFormat="1" applyFont="1" applyBorder="1" applyAlignment="1">
      <alignment horizontal="center"/>
    </xf>
    <xf numFmtId="166" fontId="50" fillId="5" borderId="57" xfId="0" applyNumberFormat="1" applyFont="1" applyFill="1" applyBorder="1" applyAlignment="1">
      <alignment horizontal="center"/>
    </xf>
    <xf numFmtId="0" fontId="76" fillId="5" borderId="17" xfId="0" applyFont="1" applyFill="1" applyBorder="1" applyAlignment="1">
      <alignment horizontal="center"/>
    </xf>
    <xf numFmtId="0" fontId="33" fillId="0" borderId="54" xfId="0" applyFont="1" applyFill="1" applyBorder="1" applyAlignment="1">
      <alignment horizontal="center"/>
    </xf>
    <xf numFmtId="2" fontId="0" fillId="0" borderId="56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33" fillId="39" borderId="57" xfId="0" applyNumberFormat="1" applyFont="1" applyFill="1" applyBorder="1" applyAlignment="1">
      <alignment horizontal="center"/>
    </xf>
    <xf numFmtId="2" fontId="50" fillId="39" borderId="57" xfId="0" applyNumberFormat="1" applyFont="1" applyFill="1" applyBorder="1" applyAlignment="1">
      <alignment horizontal="center"/>
    </xf>
    <xf numFmtId="165" fontId="76" fillId="39" borderId="31" xfId="0" applyNumberFormat="1" applyFont="1" applyFill="1" applyBorder="1" applyAlignment="1">
      <alignment horizontal="center"/>
    </xf>
    <xf numFmtId="2" fontId="50" fillId="39" borderId="84" xfId="0" applyNumberFormat="1" applyFont="1" applyFill="1" applyBorder="1" applyAlignment="1">
      <alignment horizontal="center"/>
    </xf>
    <xf numFmtId="2" fontId="76" fillId="39" borderId="17" xfId="0" applyNumberFormat="1" applyFont="1" applyFill="1" applyBorder="1" applyAlignment="1">
      <alignment horizontal="center"/>
    </xf>
    <xf numFmtId="2" fontId="78" fillId="5" borderId="56" xfId="0" applyNumberFormat="1" applyFont="1" applyFill="1" applyBorder="1" applyAlignment="1">
      <alignment horizontal="center"/>
    </xf>
    <xf numFmtId="2" fontId="78" fillId="5" borderId="55" xfId="0" applyNumberFormat="1" applyFont="1" applyFill="1" applyBorder="1" applyAlignment="1">
      <alignment horizontal="center"/>
    </xf>
    <xf numFmtId="2" fontId="125" fillId="5" borderId="1" xfId="0" applyNumberFormat="1" applyFont="1" applyFill="1" applyBorder="1" applyAlignment="1">
      <alignment horizontal="center"/>
    </xf>
    <xf numFmtId="2" fontId="76" fillId="21" borderId="74" xfId="0" applyNumberFormat="1" applyFont="1" applyFill="1" applyBorder="1" applyAlignment="1">
      <alignment horizontal="center"/>
    </xf>
    <xf numFmtId="2" fontId="76" fillId="21" borderId="73" xfId="0" applyNumberFormat="1" applyFont="1" applyFill="1" applyBorder="1" applyAlignment="1">
      <alignment horizontal="center"/>
    </xf>
    <xf numFmtId="2" fontId="76" fillId="10" borderId="74" xfId="0" applyNumberFormat="1" applyFont="1" applyFill="1" applyBorder="1" applyAlignment="1">
      <alignment horizontal="center"/>
    </xf>
    <xf numFmtId="2" fontId="76" fillId="10" borderId="73" xfId="0" applyNumberFormat="1" applyFont="1" applyFill="1" applyBorder="1" applyAlignment="1">
      <alignment horizontal="center"/>
    </xf>
    <xf numFmtId="2" fontId="126" fillId="0" borderId="75" xfId="0" applyNumberFormat="1" applyFont="1" applyBorder="1" applyAlignment="1">
      <alignment horizontal="center"/>
    </xf>
    <xf numFmtId="2" fontId="76" fillId="10" borderId="77" xfId="0" applyNumberFormat="1" applyFont="1" applyFill="1" applyBorder="1" applyAlignment="1">
      <alignment horizontal="center"/>
    </xf>
    <xf numFmtId="2" fontId="76" fillId="10" borderId="36" xfId="0" applyNumberFormat="1" applyFont="1" applyFill="1" applyBorder="1" applyAlignment="1">
      <alignment horizontal="center"/>
    </xf>
    <xf numFmtId="2" fontId="126" fillId="10" borderId="57" xfId="0" applyNumberFormat="1" applyFont="1" applyFill="1" applyBorder="1" applyAlignment="1">
      <alignment horizontal="center"/>
    </xf>
    <xf numFmtId="2" fontId="29" fillId="10" borderId="81" xfId="0" applyNumberFormat="1" applyFont="1" applyFill="1" applyBorder="1" applyAlignment="1">
      <alignment horizontal="center"/>
    </xf>
    <xf numFmtId="2" fontId="76" fillId="10" borderId="17" xfId="0" applyNumberFormat="1" applyFont="1" applyFill="1" applyBorder="1" applyAlignment="1">
      <alignment horizontal="center"/>
    </xf>
    <xf numFmtId="2" fontId="50" fillId="10" borderId="57" xfId="0" applyNumberFormat="1" applyFont="1" applyFill="1" applyBorder="1" applyAlignment="1">
      <alignment horizontal="center"/>
    </xf>
    <xf numFmtId="2" fontId="76" fillId="10" borderId="16" xfId="0" applyNumberFormat="1" applyFont="1" applyFill="1" applyBorder="1" applyAlignment="1">
      <alignment horizontal="center"/>
    </xf>
    <xf numFmtId="2" fontId="50" fillId="0" borderId="52" xfId="0" applyNumberFormat="1" applyFont="1" applyBorder="1" applyAlignment="1">
      <alignment horizontal="center"/>
    </xf>
    <xf numFmtId="2" fontId="33" fillId="0" borderId="54" xfId="0" applyNumberFormat="1" applyFont="1" applyBorder="1" applyAlignment="1">
      <alignment horizontal="center"/>
    </xf>
    <xf numFmtId="2" fontId="0" fillId="21" borderId="68" xfId="0" applyNumberFormat="1" applyFill="1" applyBorder="1" applyAlignment="1">
      <alignment horizontal="center"/>
    </xf>
    <xf numFmtId="2" fontId="33" fillId="0" borderId="58" xfId="0" applyNumberFormat="1" applyFont="1" applyBorder="1" applyAlignment="1">
      <alignment horizontal="center"/>
    </xf>
    <xf numFmtId="2" fontId="0" fillId="10" borderId="68" xfId="0" applyNumberFormat="1" applyFill="1" applyBorder="1" applyAlignment="1">
      <alignment horizontal="center"/>
    </xf>
    <xf numFmtId="2" fontId="0" fillId="10" borderId="70" xfId="0" applyNumberFormat="1" applyFill="1" applyBorder="1" applyAlignment="1">
      <alignment horizontal="center"/>
    </xf>
    <xf numFmtId="2" fontId="33" fillId="0" borderId="75" xfId="0" applyNumberFormat="1" applyFont="1" applyBorder="1" applyAlignment="1">
      <alignment horizontal="center"/>
    </xf>
    <xf numFmtId="2" fontId="33" fillId="10" borderId="57" xfId="0" applyNumberFormat="1" applyFont="1" applyFill="1" applyBorder="1" applyAlignment="1">
      <alignment horizontal="center"/>
    </xf>
    <xf numFmtId="165" fontId="33" fillId="39" borderId="57" xfId="0" applyNumberFormat="1" applyFont="1" applyFill="1" applyBorder="1" applyAlignment="1">
      <alignment horizontal="center"/>
    </xf>
    <xf numFmtId="0" fontId="0" fillId="6" borderId="1" xfId="0" applyFill="1" applyBorder="1"/>
    <xf numFmtId="0" fontId="50" fillId="5" borderId="48" xfId="0" applyFont="1" applyFill="1" applyBorder="1" applyAlignment="1">
      <alignment horizontal="center"/>
    </xf>
    <xf numFmtId="2" fontId="102" fillId="6" borderId="55" xfId="0" applyNumberFormat="1" applyFont="1" applyFill="1" applyBorder="1" applyAlignment="1">
      <alignment horizontal="center"/>
    </xf>
    <xf numFmtId="2" fontId="29" fillId="6" borderId="41" xfId="0" applyNumberFormat="1" applyFont="1" applyFill="1" applyBorder="1" applyAlignment="1">
      <alignment horizontal="center"/>
    </xf>
    <xf numFmtId="0" fontId="66" fillId="13" borderId="15" xfId="0" applyFont="1" applyFill="1" applyBorder="1" applyAlignment="1">
      <alignment horizontal="center"/>
    </xf>
    <xf numFmtId="0" fontId="76" fillId="0" borderId="61" xfId="0" applyFont="1" applyFill="1" applyBorder="1" applyAlignment="1">
      <alignment horizontal="left"/>
    </xf>
    <xf numFmtId="0" fontId="33" fillId="0" borderId="27" xfId="0" applyFont="1" applyBorder="1" applyAlignment="1">
      <alignment horizontal="center"/>
    </xf>
    <xf numFmtId="0" fontId="47" fillId="0" borderId="14" xfId="0" applyFont="1" applyBorder="1" applyAlignment="1">
      <alignment horizontal="left"/>
    </xf>
    <xf numFmtId="0" fontId="2" fillId="0" borderId="59" xfId="0" applyFont="1" applyBorder="1"/>
    <xf numFmtId="0" fontId="22" fillId="0" borderId="1" xfId="0" applyFont="1" applyBorder="1" applyAlignment="1">
      <alignment horizontal="center"/>
    </xf>
    <xf numFmtId="0" fontId="22" fillId="0" borderId="36" xfId="0" applyFont="1" applyBorder="1" applyAlignment="1">
      <alignment horizontal="center"/>
    </xf>
    <xf numFmtId="1" fontId="76" fillId="26" borderId="74" xfId="0" applyNumberFormat="1" applyFont="1" applyFill="1" applyBorder="1" applyAlignment="1">
      <alignment horizontal="center"/>
    </xf>
    <xf numFmtId="0" fontId="33" fillId="0" borderId="70" xfId="0" applyFont="1" applyBorder="1" applyAlignment="1">
      <alignment horizontal="left"/>
    </xf>
    <xf numFmtId="0" fontId="2" fillId="0" borderId="54" xfId="0" applyFont="1" applyBorder="1"/>
    <xf numFmtId="0" fontId="69" fillId="0" borderId="57" xfId="0" applyFont="1" applyFill="1" applyBorder="1"/>
    <xf numFmtId="166" fontId="14" fillId="0" borderId="23" xfId="0" applyNumberFormat="1" applyFont="1" applyFill="1" applyBorder="1" applyAlignment="1">
      <alignment horizontal="left"/>
    </xf>
    <xf numFmtId="0" fontId="22" fillId="0" borderId="53" xfId="0" applyFont="1" applyBorder="1" applyAlignment="1">
      <alignment horizontal="left"/>
    </xf>
    <xf numFmtId="0" fontId="22" fillId="0" borderId="73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17" fillId="0" borderId="25" xfId="0" applyFont="1" applyBorder="1"/>
    <xf numFmtId="166" fontId="126" fillId="0" borderId="75" xfId="0" applyNumberFormat="1" applyFont="1" applyBorder="1" applyAlignment="1">
      <alignment horizontal="center"/>
    </xf>
    <xf numFmtId="0" fontId="33" fillId="0" borderId="23" xfId="0" applyFont="1" applyFill="1" applyBorder="1" applyAlignment="1">
      <alignment horizontal="left"/>
    </xf>
    <xf numFmtId="0" fontId="78" fillId="0" borderId="24" xfId="0" applyFont="1" applyFill="1" applyBorder="1" applyAlignment="1">
      <alignment horizontal="left"/>
    </xf>
    <xf numFmtId="0" fontId="80" fillId="0" borderId="60" xfId="0" applyFont="1" applyFill="1" applyBorder="1" applyAlignment="1">
      <alignment horizontal="left"/>
    </xf>
    <xf numFmtId="1" fontId="76" fillId="11" borderId="55" xfId="0" applyNumberFormat="1" applyFont="1" applyFill="1" applyBorder="1" applyAlignment="1">
      <alignment horizontal="center"/>
    </xf>
    <xf numFmtId="2" fontId="65" fillId="0" borderId="1" xfId="0" applyNumberFormat="1" applyFont="1" applyBorder="1" applyAlignment="1">
      <alignment horizontal="center"/>
    </xf>
    <xf numFmtId="165" fontId="78" fillId="7" borderId="56" xfId="0" applyNumberFormat="1" applyFont="1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2" fillId="0" borderId="16" xfId="0" applyFont="1" applyFill="1" applyBorder="1" applyAlignment="1">
      <alignment horizontal="left"/>
    </xf>
    <xf numFmtId="1" fontId="2" fillId="0" borderId="72" xfId="0" applyNumberFormat="1" applyFont="1" applyFill="1" applyBorder="1" applyAlignment="1">
      <alignment horizontal="left"/>
    </xf>
    <xf numFmtId="0" fontId="71" fillId="0" borderId="49" xfId="0" applyFont="1" applyFill="1" applyBorder="1"/>
    <xf numFmtId="0" fontId="80" fillId="0" borderId="70" xfId="0" applyFont="1" applyFill="1" applyBorder="1" applyAlignment="1">
      <alignment horizontal="left"/>
    </xf>
    <xf numFmtId="165" fontId="76" fillId="11" borderId="55" xfId="0" applyNumberFormat="1" applyFont="1" applyFill="1" applyBorder="1" applyAlignment="1">
      <alignment horizontal="center"/>
    </xf>
    <xf numFmtId="0" fontId="46" fillId="0" borderId="0" xfId="0" applyFont="1" applyBorder="1"/>
    <xf numFmtId="0" fontId="61" fillId="0" borderId="57" xfId="0" applyFont="1" applyFill="1" applyBorder="1"/>
    <xf numFmtId="165" fontId="28" fillId="0" borderId="74" xfId="0" applyNumberFormat="1" applyFont="1" applyFill="1" applyBorder="1" applyAlignment="1">
      <alignment horizontal="left"/>
    </xf>
    <xf numFmtId="0" fontId="149" fillId="0" borderId="0" xfId="0" applyFont="1" applyBorder="1" applyAlignment="1">
      <alignment horizontal="left"/>
    </xf>
    <xf numFmtId="0" fontId="14" fillId="0" borderId="25" xfId="0" applyFont="1" applyFill="1" applyBorder="1" applyAlignment="1">
      <alignment horizontal="left"/>
    </xf>
    <xf numFmtId="1" fontId="50" fillId="0" borderId="58" xfId="0" applyNumberFormat="1" applyFont="1" applyBorder="1" applyAlignment="1">
      <alignment horizontal="center"/>
    </xf>
    <xf numFmtId="0" fontId="2" fillId="0" borderId="33" xfId="0" applyFont="1" applyFill="1" applyBorder="1"/>
    <xf numFmtId="2" fontId="76" fillId="0" borderId="23" xfId="0" applyNumberFormat="1" applyFont="1" applyFill="1" applyBorder="1" applyAlignment="1">
      <alignment horizontal="left"/>
    </xf>
    <xf numFmtId="0" fontId="0" fillId="0" borderId="69" xfId="0" applyBorder="1"/>
    <xf numFmtId="0" fontId="0" fillId="0" borderId="8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67" xfId="0" applyBorder="1" applyAlignment="1">
      <alignment horizontal="center"/>
    </xf>
    <xf numFmtId="2" fontId="54" fillId="0" borderId="55" xfId="0" applyNumberFormat="1" applyFont="1" applyBorder="1" applyAlignment="1">
      <alignment horizontal="center"/>
    </xf>
    <xf numFmtId="0" fontId="78" fillId="0" borderId="77" xfId="0" applyFont="1" applyFill="1" applyBorder="1" applyAlignment="1">
      <alignment horizontal="left"/>
    </xf>
    <xf numFmtId="0" fontId="22" fillId="0" borderId="53" xfId="0" applyFont="1" applyFill="1" applyBorder="1" applyAlignment="1">
      <alignment horizontal="left"/>
    </xf>
    <xf numFmtId="0" fontId="76" fillId="0" borderId="55" xfId="0" applyFont="1" applyFill="1" applyBorder="1" applyAlignment="1">
      <alignment horizontal="left"/>
    </xf>
    <xf numFmtId="0" fontId="22" fillId="0" borderId="43" xfId="0" applyFont="1" applyBorder="1" applyAlignment="1">
      <alignment horizontal="left"/>
    </xf>
    <xf numFmtId="167" fontId="76" fillId="7" borderId="73" xfId="0" applyNumberFormat="1" applyFont="1" applyFill="1" applyBorder="1" applyAlignment="1">
      <alignment horizontal="center"/>
    </xf>
    <xf numFmtId="166" fontId="76" fillId="7" borderId="73" xfId="0" applyNumberFormat="1" applyFont="1" applyFill="1" applyBorder="1" applyAlignment="1">
      <alignment horizontal="center"/>
    </xf>
    <xf numFmtId="0" fontId="28" fillId="7" borderId="73" xfId="0" applyFont="1" applyFill="1" applyBorder="1" applyAlignment="1">
      <alignment horizontal="center"/>
    </xf>
    <xf numFmtId="167" fontId="115" fillId="0" borderId="58" xfId="0" applyNumberFormat="1" applyFont="1" applyBorder="1" applyAlignment="1">
      <alignment horizontal="center"/>
    </xf>
    <xf numFmtId="0" fontId="103" fillId="0" borderId="2" xfId="0" applyFont="1" applyFill="1" applyBorder="1" applyAlignment="1">
      <alignment horizontal="left"/>
    </xf>
    <xf numFmtId="168" fontId="77" fillId="7" borderId="58" xfId="0" applyNumberFormat="1" applyFont="1" applyFill="1" applyBorder="1" applyAlignment="1">
      <alignment horizontal="center"/>
    </xf>
    <xf numFmtId="0" fontId="33" fillId="0" borderId="75" xfId="0" applyFont="1" applyBorder="1" applyAlignment="1">
      <alignment horizontal="left"/>
    </xf>
    <xf numFmtId="0" fontId="33" fillId="0" borderId="54" xfId="0" applyFont="1" applyBorder="1" applyAlignment="1">
      <alignment horizontal="left"/>
    </xf>
    <xf numFmtId="0" fontId="7" fillId="0" borderId="59" xfId="0" applyFont="1" applyBorder="1"/>
    <xf numFmtId="1" fontId="126" fillId="0" borderId="75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2" fontId="54" fillId="0" borderId="59" xfId="0" applyNumberFormat="1" applyFont="1" applyBorder="1"/>
    <xf numFmtId="0" fontId="2" fillId="0" borderId="25" xfId="0" applyFont="1" applyFill="1" applyBorder="1"/>
    <xf numFmtId="166" fontId="76" fillId="6" borderId="73" xfId="0" applyNumberFormat="1" applyFont="1" applyFill="1" applyBorder="1" applyAlignment="1">
      <alignment horizontal="center"/>
    </xf>
    <xf numFmtId="0" fontId="5" fillId="0" borderId="33" xfId="0" applyFont="1" applyFill="1" applyBorder="1"/>
    <xf numFmtId="0" fontId="53" fillId="0" borderId="22" xfId="0" applyFont="1" applyFill="1" applyBorder="1"/>
    <xf numFmtId="0" fontId="45" fillId="0" borderId="27" xfId="0" applyFont="1" applyFill="1" applyBorder="1" applyAlignment="1">
      <alignment horizontal="center"/>
    </xf>
    <xf numFmtId="1" fontId="28" fillId="0" borderId="74" xfId="0" applyNumberFormat="1" applyFont="1" applyFill="1" applyBorder="1" applyAlignment="1">
      <alignment horizontal="left"/>
    </xf>
    <xf numFmtId="0" fontId="14" fillId="0" borderId="38" xfId="0" applyFont="1" applyFill="1" applyBorder="1" applyAlignment="1">
      <alignment horizontal="center"/>
    </xf>
    <xf numFmtId="0" fontId="80" fillId="0" borderId="14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0" fontId="17" fillId="0" borderId="62" xfId="0" applyFont="1" applyBorder="1" applyAlignment="1">
      <alignment horizontal="center"/>
    </xf>
    <xf numFmtId="0" fontId="14" fillId="0" borderId="83" xfId="0" applyFont="1" applyFill="1" applyBorder="1" applyAlignment="1">
      <alignment horizontal="center"/>
    </xf>
    <xf numFmtId="0" fontId="149" fillId="0" borderId="83" xfId="0" applyFont="1" applyFill="1" applyBorder="1" applyAlignment="1">
      <alignment horizontal="center"/>
    </xf>
    <xf numFmtId="0" fontId="149" fillId="0" borderId="62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left"/>
    </xf>
    <xf numFmtId="0" fontId="7" fillId="0" borderId="65" xfId="0" applyFont="1" applyFill="1" applyBorder="1"/>
    <xf numFmtId="0" fontId="33" fillId="0" borderId="30" xfId="0" applyFont="1" applyBorder="1" applyAlignment="1">
      <alignment horizontal="left"/>
    </xf>
    <xf numFmtId="0" fontId="61" fillId="0" borderId="4" xfId="0" applyFont="1" applyFill="1" applyBorder="1" applyAlignment="1">
      <alignment horizontal="left"/>
    </xf>
    <xf numFmtId="0" fontId="14" fillId="0" borderId="62" xfId="0" applyFont="1" applyBorder="1" applyAlignment="1">
      <alignment horizontal="center"/>
    </xf>
    <xf numFmtId="0" fontId="149" fillId="0" borderId="62" xfId="0" applyFont="1" applyBorder="1" applyAlignment="1">
      <alignment horizontal="center"/>
    </xf>
    <xf numFmtId="0" fontId="61" fillId="0" borderId="1" xfId="0" applyFont="1" applyFill="1" applyBorder="1" applyAlignment="1">
      <alignment horizontal="left"/>
    </xf>
    <xf numFmtId="0" fontId="14" fillId="0" borderId="62" xfId="0" applyFont="1" applyFill="1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22" fillId="0" borderId="83" xfId="0" applyFont="1" applyBorder="1" applyAlignment="1">
      <alignment horizontal="center"/>
    </xf>
    <xf numFmtId="0" fontId="17" fillId="0" borderId="83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71" fillId="0" borderId="83" xfId="0" applyFont="1" applyFill="1" applyBorder="1" applyAlignment="1">
      <alignment horizontal="center"/>
    </xf>
    <xf numFmtId="1" fontId="113" fillId="0" borderId="23" xfId="0" applyNumberFormat="1" applyFont="1" applyBorder="1" applyAlignment="1">
      <alignment horizontal="center"/>
    </xf>
    <xf numFmtId="1" fontId="113" fillId="0" borderId="5" xfId="0" applyNumberFormat="1" applyFont="1" applyBorder="1" applyAlignment="1">
      <alignment horizontal="center"/>
    </xf>
    <xf numFmtId="0" fontId="14" fillId="0" borderId="83" xfId="0" applyFont="1" applyBorder="1" applyAlignment="1">
      <alignment horizontal="center"/>
    </xf>
    <xf numFmtId="0" fontId="149" fillId="0" borderId="83" xfId="0" applyFont="1" applyBorder="1" applyAlignment="1">
      <alignment horizontal="center"/>
    </xf>
    <xf numFmtId="166" fontId="18" fillId="0" borderId="28" xfId="0" applyNumberFormat="1" applyFont="1" applyFill="1" applyBorder="1" applyAlignment="1">
      <alignment horizontal="center"/>
    </xf>
    <xf numFmtId="2" fontId="18" fillId="0" borderId="55" xfId="0" applyNumberFormat="1" applyFont="1" applyFill="1" applyBorder="1" applyAlignment="1">
      <alignment horizontal="center"/>
    </xf>
    <xf numFmtId="2" fontId="18" fillId="0" borderId="61" xfId="0" applyNumberFormat="1" applyFont="1" applyBorder="1" applyAlignment="1">
      <alignment horizontal="center"/>
    </xf>
    <xf numFmtId="2" fontId="17" fillId="0" borderId="63" xfId="0" applyNumberFormat="1" applyFont="1" applyBorder="1" applyAlignment="1">
      <alignment horizontal="center"/>
    </xf>
    <xf numFmtId="2" fontId="17" fillId="0" borderId="73" xfId="0" applyNumberFormat="1" applyFont="1" applyBorder="1" applyAlignment="1">
      <alignment horizontal="center"/>
    </xf>
    <xf numFmtId="0" fontId="17" fillId="0" borderId="47" xfId="0" applyFont="1" applyBorder="1" applyAlignment="1">
      <alignment horizontal="center"/>
    </xf>
    <xf numFmtId="49" fontId="14" fillId="0" borderId="83" xfId="0" applyNumberFormat="1" applyFont="1" applyBorder="1" applyAlignment="1">
      <alignment horizontal="center"/>
    </xf>
    <xf numFmtId="0" fontId="152" fillId="0" borderId="83" xfId="0" applyFont="1" applyBorder="1" applyAlignment="1">
      <alignment horizontal="center"/>
    </xf>
    <xf numFmtId="49" fontId="149" fillId="0" borderId="83" xfId="0" applyNumberFormat="1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66" fillId="0" borderId="1" xfId="0" applyFont="1" applyBorder="1" applyAlignment="1">
      <alignment horizontal="left"/>
    </xf>
    <xf numFmtId="0" fontId="122" fillId="0" borderId="75" xfId="0" applyFont="1" applyBorder="1" applyAlignment="1">
      <alignment horizontal="right"/>
    </xf>
    <xf numFmtId="164" fontId="122" fillId="0" borderId="52" xfId="0" applyNumberFormat="1" applyFont="1" applyBorder="1" applyAlignment="1">
      <alignment horizontal="right"/>
    </xf>
    <xf numFmtId="0" fontId="66" fillId="0" borderId="4" xfId="0" applyFont="1" applyBorder="1" applyAlignment="1">
      <alignment horizontal="left"/>
    </xf>
    <xf numFmtId="0" fontId="14" fillId="0" borderId="26" xfId="0" applyFont="1" applyBorder="1" applyAlignment="1">
      <alignment horizontal="center"/>
    </xf>
    <xf numFmtId="0" fontId="48" fillId="0" borderId="25" xfId="0" applyFont="1" applyFill="1" applyBorder="1" applyAlignment="1">
      <alignment horizontal="left"/>
    </xf>
    <xf numFmtId="0" fontId="8" fillId="0" borderId="52" xfId="0" applyFont="1" applyBorder="1" applyAlignment="1">
      <alignment horizontal="right"/>
    </xf>
    <xf numFmtId="0" fontId="47" fillId="0" borderId="1" xfId="0" applyFont="1" applyFill="1" applyBorder="1" applyAlignment="1">
      <alignment horizontal="left"/>
    </xf>
    <xf numFmtId="0" fontId="2" fillId="0" borderId="48" xfId="0" applyFont="1" applyFill="1" applyBorder="1"/>
    <xf numFmtId="0" fontId="66" fillId="0" borderId="0" xfId="0" applyFont="1" applyBorder="1" applyAlignment="1">
      <alignment horizontal="left"/>
    </xf>
    <xf numFmtId="0" fontId="66" fillId="0" borderId="51" xfId="0" applyFont="1" applyBorder="1" applyAlignment="1">
      <alignment horizontal="center"/>
    </xf>
    <xf numFmtId="0" fontId="66" fillId="0" borderId="51" xfId="0" applyFont="1" applyBorder="1" applyAlignment="1">
      <alignment horizontal="left"/>
    </xf>
    <xf numFmtId="2" fontId="14" fillId="0" borderId="48" xfId="0" applyNumberFormat="1" applyFont="1" applyFill="1" applyBorder="1" applyAlignment="1">
      <alignment horizontal="center"/>
    </xf>
    <xf numFmtId="2" fontId="18" fillId="0" borderId="43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/>
    </xf>
    <xf numFmtId="0" fontId="104" fillId="0" borderId="0" xfId="0" applyFont="1" applyFill="1" applyBorder="1"/>
    <xf numFmtId="0" fontId="0" fillId="0" borderId="0" xfId="0" applyFont="1" applyFill="1" applyBorder="1" applyAlignment="1"/>
    <xf numFmtId="0" fontId="91" fillId="0" borderId="0" xfId="0" applyFont="1" applyFill="1" applyBorder="1"/>
    <xf numFmtId="49" fontId="14" fillId="0" borderId="62" xfId="0" applyNumberFormat="1" applyFont="1" applyBorder="1" applyAlignment="1">
      <alignment horizontal="center"/>
    </xf>
    <xf numFmtId="0" fontId="55" fillId="0" borderId="83" xfId="0" applyFont="1" applyBorder="1" applyAlignment="1">
      <alignment horizontal="center"/>
    </xf>
    <xf numFmtId="0" fontId="22" fillId="0" borderId="61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66" fillId="0" borderId="42" xfId="0" applyFont="1" applyBorder="1" applyAlignment="1">
      <alignment horizontal="left"/>
    </xf>
    <xf numFmtId="164" fontId="176" fillId="0" borderId="47" xfId="0" applyNumberFormat="1" applyFont="1" applyBorder="1" applyAlignment="1">
      <alignment horizontal="right"/>
    </xf>
    <xf numFmtId="2" fontId="176" fillId="0" borderId="49" xfId="0" applyNumberFormat="1" applyFont="1" applyBorder="1" applyAlignment="1">
      <alignment horizontal="center"/>
    </xf>
    <xf numFmtId="2" fontId="176" fillId="0" borderId="76" xfId="0" applyNumberFormat="1" applyFont="1" applyBorder="1" applyAlignment="1">
      <alignment horizontal="center"/>
    </xf>
    <xf numFmtId="2" fontId="176" fillId="0" borderId="36" xfId="0" applyNumberFormat="1" applyFont="1" applyBorder="1" applyAlignment="1">
      <alignment horizontal="center"/>
    </xf>
    <xf numFmtId="0" fontId="154" fillId="0" borderId="53" xfId="0" applyFont="1" applyBorder="1"/>
    <xf numFmtId="2" fontId="17" fillId="0" borderId="35" xfId="0" applyNumberFormat="1" applyFont="1" applyBorder="1" applyAlignment="1">
      <alignment horizontal="left"/>
    </xf>
    <xf numFmtId="2" fontId="14" fillId="0" borderId="35" xfId="0" applyNumberFormat="1" applyFont="1" applyBorder="1" applyAlignment="1">
      <alignment horizontal="left"/>
    </xf>
    <xf numFmtId="2" fontId="17" fillId="0" borderId="34" xfId="0" applyNumberFormat="1" applyFont="1" applyBorder="1"/>
    <xf numFmtId="165" fontId="17" fillId="0" borderId="1" xfId="0" applyNumberFormat="1" applyFont="1" applyBorder="1" applyAlignment="1">
      <alignment horizontal="center"/>
    </xf>
    <xf numFmtId="2" fontId="17" fillId="0" borderId="3" xfId="0" applyNumberFormat="1" applyFont="1" applyBorder="1" applyAlignment="1">
      <alignment horizontal="left"/>
    </xf>
    <xf numFmtId="0" fontId="176" fillId="0" borderId="50" xfId="0" applyFont="1" applyBorder="1" applyAlignment="1">
      <alignment horizontal="center"/>
    </xf>
    <xf numFmtId="0" fontId="7" fillId="0" borderId="58" xfId="0" applyFont="1" applyBorder="1"/>
    <xf numFmtId="0" fontId="7" fillId="0" borderId="58" xfId="0" applyFont="1" applyFill="1" applyBorder="1"/>
    <xf numFmtId="0" fontId="17" fillId="0" borderId="26" xfId="0" applyFont="1" applyBorder="1" applyAlignment="1">
      <alignment horizontal="center"/>
    </xf>
    <xf numFmtId="164" fontId="176" fillId="0" borderId="54" xfId="0" applyNumberFormat="1" applyFont="1" applyBorder="1" applyAlignment="1">
      <alignment horizontal="right"/>
    </xf>
    <xf numFmtId="2" fontId="176" fillId="0" borderId="1" xfId="0" applyNumberFormat="1" applyFont="1" applyBorder="1" applyAlignment="1">
      <alignment horizontal="center"/>
    </xf>
    <xf numFmtId="2" fontId="176" fillId="0" borderId="53" xfId="0" applyNumberFormat="1" applyFont="1" applyBorder="1" applyAlignment="1">
      <alignment horizontal="center"/>
    </xf>
    <xf numFmtId="164" fontId="176" fillId="0" borderId="54" xfId="0" applyNumberFormat="1" applyFont="1" applyFill="1" applyBorder="1" applyAlignment="1">
      <alignment horizontal="left"/>
    </xf>
    <xf numFmtId="0" fontId="191" fillId="0" borderId="55" xfId="0" applyFont="1" applyFill="1" applyBorder="1" applyAlignment="1">
      <alignment horizontal="center"/>
    </xf>
    <xf numFmtId="0" fontId="46" fillId="0" borderId="67" xfId="0" applyFont="1" applyFill="1" applyBorder="1" applyAlignment="1">
      <alignment horizontal="left"/>
    </xf>
    <xf numFmtId="0" fontId="46" fillId="0" borderId="67" xfId="0" applyFont="1" applyBorder="1" applyAlignment="1">
      <alignment horizontal="left"/>
    </xf>
    <xf numFmtId="0" fontId="0" fillId="0" borderId="83" xfId="0" applyBorder="1"/>
    <xf numFmtId="0" fontId="67" fillId="0" borderId="0" xfId="0" applyFont="1" applyFill="1" applyAlignment="1">
      <alignment horizontal="left"/>
    </xf>
    <xf numFmtId="1" fontId="61" fillId="0" borderId="3" xfId="0" applyNumberFormat="1" applyFont="1" applyFill="1" applyBorder="1" applyAlignment="1">
      <alignment horizontal="left"/>
    </xf>
    <xf numFmtId="2" fontId="17" fillId="0" borderId="49" xfId="0" applyNumberFormat="1" applyFont="1" applyFill="1" applyBorder="1" applyAlignment="1">
      <alignment horizontal="center"/>
    </xf>
    <xf numFmtId="0" fontId="71" fillId="0" borderId="83" xfId="0" applyFont="1" applyBorder="1" applyAlignment="1">
      <alignment horizontal="center"/>
    </xf>
    <xf numFmtId="164" fontId="55" fillId="0" borderId="59" xfId="0" applyNumberFormat="1" applyFont="1" applyBorder="1" applyAlignment="1">
      <alignment horizontal="right"/>
    </xf>
    <xf numFmtId="0" fontId="14" fillId="0" borderId="49" xfId="0" applyFont="1" applyBorder="1" applyAlignment="1">
      <alignment horizontal="right"/>
    </xf>
    <xf numFmtId="166" fontId="192" fillId="0" borderId="0" xfId="0" applyNumberFormat="1" applyFont="1" applyFill="1" applyBorder="1"/>
    <xf numFmtId="165" fontId="17" fillId="0" borderId="36" xfId="0" applyNumberFormat="1" applyFont="1" applyBorder="1" applyAlignment="1">
      <alignment horizontal="center"/>
    </xf>
    <xf numFmtId="2" fontId="195" fillId="0" borderId="0" xfId="0" applyNumberFormat="1" applyFont="1" applyFill="1" applyBorder="1" applyAlignment="1">
      <alignment horizontal="center"/>
    </xf>
    <xf numFmtId="0" fontId="124" fillId="0" borderId="0" xfId="0" applyFont="1" applyFill="1" applyBorder="1" applyAlignment="1">
      <alignment horizontal="left"/>
    </xf>
    <xf numFmtId="2" fontId="17" fillId="0" borderId="43" xfId="0" applyNumberFormat="1" applyFont="1" applyBorder="1" applyAlignment="1">
      <alignment horizontal="left"/>
    </xf>
    <xf numFmtId="2" fontId="17" fillId="0" borderId="39" xfId="0" applyNumberFormat="1" applyFont="1" applyBorder="1" applyAlignment="1">
      <alignment horizontal="left"/>
    </xf>
    <xf numFmtId="2" fontId="14" fillId="0" borderId="56" xfId="0" applyNumberFormat="1" applyFont="1" applyBorder="1" applyAlignment="1">
      <alignment horizontal="center"/>
    </xf>
    <xf numFmtId="1" fontId="191" fillId="0" borderId="83" xfId="0" applyNumberFormat="1" applyFont="1" applyBorder="1" applyAlignment="1">
      <alignment horizontal="center"/>
    </xf>
    <xf numFmtId="165" fontId="28" fillId="0" borderId="68" xfId="0" applyNumberFormat="1" applyFont="1" applyFill="1" applyBorder="1" applyAlignment="1">
      <alignment horizontal="left"/>
    </xf>
    <xf numFmtId="168" fontId="0" fillId="0" borderId="0" xfId="0" applyNumberFormat="1"/>
    <xf numFmtId="0" fontId="191" fillId="0" borderId="50" xfId="0" applyFont="1" applyFill="1" applyBorder="1" applyAlignment="1">
      <alignment horizontal="center"/>
    </xf>
    <xf numFmtId="0" fontId="199" fillId="0" borderId="26" xfId="0" applyFont="1" applyBorder="1" applyAlignment="1">
      <alignment horizontal="center"/>
    </xf>
    <xf numFmtId="0" fontId="176" fillId="0" borderId="70" xfId="0" applyFont="1" applyBorder="1" applyAlignment="1">
      <alignment horizontal="center"/>
    </xf>
    <xf numFmtId="2" fontId="18" fillId="0" borderId="77" xfId="0" applyNumberFormat="1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167" fontId="177" fillId="0" borderId="0" xfId="0" applyNumberFormat="1" applyFont="1" applyFill="1" applyBorder="1" applyAlignment="1">
      <alignment horizontal="center"/>
    </xf>
    <xf numFmtId="168" fontId="192" fillId="0" borderId="0" xfId="0" applyNumberFormat="1" applyFont="1" applyFill="1" applyBorder="1"/>
    <xf numFmtId="165" fontId="0" fillId="0" borderId="66" xfId="0" applyNumberFormat="1" applyBorder="1" applyAlignment="1">
      <alignment horizontal="center"/>
    </xf>
    <xf numFmtId="2" fontId="2" fillId="0" borderId="75" xfId="0" applyNumberFormat="1" applyFont="1" applyBorder="1" applyAlignment="1">
      <alignment horizontal="center"/>
    </xf>
    <xf numFmtId="0" fontId="191" fillId="0" borderId="52" xfId="0" applyFont="1" applyBorder="1" applyAlignment="1">
      <alignment horizontal="right"/>
    </xf>
    <xf numFmtId="2" fontId="14" fillId="0" borderId="78" xfId="0" applyNumberFormat="1" applyFont="1" applyFill="1" applyBorder="1" applyAlignment="1">
      <alignment horizontal="center"/>
    </xf>
    <xf numFmtId="2" fontId="174" fillId="0" borderId="49" xfId="0" applyNumberFormat="1" applyFont="1" applyFill="1" applyBorder="1" applyAlignment="1">
      <alignment horizontal="center"/>
    </xf>
    <xf numFmtId="2" fontId="92" fillId="0" borderId="76" xfId="0" applyNumberFormat="1" applyFont="1" applyFill="1" applyBorder="1" applyAlignment="1">
      <alignment horizontal="center"/>
    </xf>
    <xf numFmtId="166" fontId="179" fillId="0" borderId="0" xfId="0" applyNumberFormat="1" applyFont="1" applyFill="1" applyAlignment="1">
      <alignment horizontal="left"/>
    </xf>
    <xf numFmtId="166" fontId="76" fillId="0" borderId="0" xfId="0" applyNumberFormat="1" applyFont="1" applyAlignment="1">
      <alignment horizontal="left"/>
    </xf>
    <xf numFmtId="167" fontId="82" fillId="0" borderId="0" xfId="0" applyNumberFormat="1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>
      <alignment horizontal="center"/>
    </xf>
    <xf numFmtId="167" fontId="29" fillId="0" borderId="0" xfId="0" applyNumberFormat="1" applyFont="1" applyFill="1" applyAlignment="1">
      <alignment horizontal="left"/>
    </xf>
    <xf numFmtId="0" fontId="29" fillId="0" borderId="0" xfId="0" applyFont="1" applyAlignment="1">
      <alignment horizontal="left"/>
    </xf>
    <xf numFmtId="166" fontId="109" fillId="0" borderId="0" xfId="0" applyNumberFormat="1" applyFont="1" applyAlignment="1">
      <alignment horizontal="left"/>
    </xf>
    <xf numFmtId="166" fontId="24" fillId="0" borderId="0" xfId="0" applyNumberFormat="1" applyFont="1" applyAlignment="1">
      <alignment horizontal="left"/>
    </xf>
    <xf numFmtId="2" fontId="201" fillId="0" borderId="76" xfId="0" applyNumberFormat="1" applyFont="1" applyBorder="1" applyAlignment="1">
      <alignment horizontal="center"/>
    </xf>
    <xf numFmtId="2" fontId="201" fillId="0" borderId="76" xfId="0" applyNumberFormat="1" applyFont="1" applyFill="1" applyBorder="1" applyAlignment="1">
      <alignment horizontal="center"/>
    </xf>
    <xf numFmtId="2" fontId="201" fillId="0" borderId="70" xfId="0" applyNumberFormat="1" applyFont="1" applyFill="1" applyBorder="1" applyAlignment="1">
      <alignment horizontal="center"/>
    </xf>
    <xf numFmtId="2" fontId="199" fillId="0" borderId="72" xfId="0" applyNumberFormat="1" applyFont="1" applyFill="1" applyBorder="1" applyAlignment="1">
      <alignment horizontal="center"/>
    </xf>
    <xf numFmtId="2" fontId="199" fillId="0" borderId="73" xfId="0" applyNumberFormat="1" applyFont="1" applyFill="1" applyBorder="1" applyAlignment="1">
      <alignment horizontal="center"/>
    </xf>
    <xf numFmtId="2" fontId="199" fillId="0" borderId="72" xfId="0" applyNumberFormat="1" applyFont="1" applyBorder="1" applyAlignment="1">
      <alignment horizontal="center"/>
    </xf>
    <xf numFmtId="2" fontId="199" fillId="0" borderId="36" xfId="0" applyNumberFormat="1" applyFont="1" applyBorder="1" applyAlignment="1">
      <alignment horizontal="center"/>
    </xf>
    <xf numFmtId="2" fontId="199" fillId="0" borderId="70" xfId="0" applyNumberFormat="1" applyFont="1" applyBorder="1" applyAlignment="1">
      <alignment horizontal="center"/>
    </xf>
    <xf numFmtId="2" fontId="201" fillId="0" borderId="1" xfId="0" applyNumberFormat="1" applyFont="1" applyBorder="1" applyAlignment="1">
      <alignment horizontal="center"/>
    </xf>
    <xf numFmtId="2" fontId="201" fillId="0" borderId="53" xfId="0" applyNumberFormat="1" applyFont="1" applyFill="1" applyBorder="1" applyAlignment="1">
      <alignment horizontal="center"/>
    </xf>
    <xf numFmtId="2" fontId="201" fillId="0" borderId="48" xfId="0" applyNumberFormat="1" applyFont="1" applyFill="1" applyBorder="1" applyAlignment="1">
      <alignment horizontal="center"/>
    </xf>
    <xf numFmtId="2" fontId="201" fillId="0" borderId="53" xfId="0" applyNumberFormat="1" applyFont="1" applyBorder="1" applyAlignment="1">
      <alignment horizontal="center"/>
    </xf>
    <xf numFmtId="2" fontId="201" fillId="0" borderId="56" xfId="0" applyNumberFormat="1" applyFont="1" applyFill="1" applyBorder="1" applyAlignment="1">
      <alignment horizontal="center"/>
    </xf>
    <xf numFmtId="2" fontId="201" fillId="0" borderId="72" xfId="0" applyNumberFormat="1" applyFont="1" applyFill="1" applyBorder="1" applyAlignment="1">
      <alignment horizontal="center"/>
    </xf>
    <xf numFmtId="2" fontId="201" fillId="0" borderId="68" xfId="0" applyNumberFormat="1" applyFont="1" applyFill="1" applyBorder="1" applyAlignment="1">
      <alignment horizontal="center"/>
    </xf>
    <xf numFmtId="2" fontId="199" fillId="0" borderId="68" xfId="0" applyNumberFormat="1" applyFont="1" applyBorder="1" applyAlignment="1">
      <alignment horizontal="center"/>
    </xf>
    <xf numFmtId="2" fontId="201" fillId="0" borderId="72" xfId="0" applyNumberFormat="1" applyFont="1" applyBorder="1" applyAlignment="1">
      <alignment horizontal="center"/>
    </xf>
    <xf numFmtId="2" fontId="201" fillId="0" borderId="68" xfId="0" applyNumberFormat="1" applyFont="1" applyBorder="1" applyAlignment="1">
      <alignment horizontal="center"/>
    </xf>
    <xf numFmtId="2" fontId="199" fillId="0" borderId="65" xfId="0" applyNumberFormat="1" applyFont="1" applyFill="1" applyBorder="1" applyAlignment="1">
      <alignment horizontal="center"/>
    </xf>
    <xf numFmtId="2" fontId="201" fillId="0" borderId="58" xfId="0" applyNumberFormat="1" applyFont="1" applyBorder="1" applyAlignment="1">
      <alignment horizontal="center"/>
    </xf>
    <xf numFmtId="0" fontId="199" fillId="0" borderId="72" xfId="0" applyFont="1" applyBorder="1" applyAlignment="1">
      <alignment horizontal="center"/>
    </xf>
    <xf numFmtId="2" fontId="199" fillId="0" borderId="76" xfId="0" applyNumberFormat="1" applyFont="1" applyBorder="1" applyAlignment="1">
      <alignment horizontal="center"/>
    </xf>
    <xf numFmtId="165" fontId="201" fillId="0" borderId="72" xfId="0" applyNumberFormat="1" applyFont="1" applyFill="1" applyBorder="1" applyAlignment="1">
      <alignment horizontal="center"/>
    </xf>
    <xf numFmtId="2" fontId="173" fillId="0" borderId="36" xfId="0" applyNumberFormat="1" applyFont="1" applyBorder="1" applyAlignment="1">
      <alignment horizontal="center"/>
    </xf>
    <xf numFmtId="2" fontId="173" fillId="0" borderId="76" xfId="0" applyNumberFormat="1" applyFont="1" applyBorder="1" applyAlignment="1">
      <alignment horizontal="center"/>
    </xf>
    <xf numFmtId="2" fontId="202" fillId="0" borderId="48" xfId="0" applyNumberFormat="1" applyFont="1" applyBorder="1" applyAlignment="1">
      <alignment horizontal="center"/>
    </xf>
    <xf numFmtId="2" fontId="202" fillId="0" borderId="1" xfId="0" applyNumberFormat="1" applyFont="1" applyBorder="1" applyAlignment="1">
      <alignment horizontal="center"/>
    </xf>
    <xf numFmtId="2" fontId="202" fillId="0" borderId="53" xfId="0" applyNumberFormat="1" applyFont="1" applyBorder="1" applyAlignment="1">
      <alignment horizontal="center"/>
    </xf>
    <xf numFmtId="2" fontId="202" fillId="0" borderId="48" xfId="0" applyNumberFormat="1" applyFont="1" applyFill="1" applyBorder="1" applyAlignment="1">
      <alignment horizontal="center"/>
    </xf>
    <xf numFmtId="2" fontId="202" fillId="0" borderId="70" xfId="0" applyNumberFormat="1" applyFont="1" applyFill="1" applyBorder="1" applyAlignment="1">
      <alignment horizontal="center"/>
    </xf>
    <xf numFmtId="2" fontId="72" fillId="0" borderId="72" xfId="0" applyNumberFormat="1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53" xfId="0" applyFont="1" applyFill="1" applyBorder="1"/>
    <xf numFmtId="0" fontId="7" fillId="0" borderId="76" xfId="0" applyFont="1" applyFill="1" applyBorder="1"/>
    <xf numFmtId="0" fontId="7" fillId="0" borderId="50" xfId="0" applyFont="1" applyFill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73" fillId="0" borderId="72" xfId="0" applyFont="1" applyFill="1" applyBorder="1"/>
    <xf numFmtId="0" fontId="7" fillId="0" borderId="30" xfId="0" applyFont="1" applyBorder="1"/>
    <xf numFmtId="0" fontId="7" fillId="0" borderId="74" xfId="0" applyFont="1" applyBorder="1" applyAlignment="1">
      <alignment horizontal="center"/>
    </xf>
    <xf numFmtId="0" fontId="73" fillId="0" borderId="65" xfId="0" applyFont="1" applyFill="1" applyBorder="1"/>
    <xf numFmtId="0" fontId="7" fillId="0" borderId="65" xfId="0" applyFont="1" applyBorder="1"/>
    <xf numFmtId="0" fontId="7" fillId="0" borderId="30" xfId="0" applyFont="1" applyFill="1" applyBorder="1"/>
    <xf numFmtId="0" fontId="50" fillId="0" borderId="19" xfId="0" applyFont="1" applyFill="1" applyBorder="1"/>
    <xf numFmtId="0" fontId="33" fillId="0" borderId="36" xfId="0" applyFont="1" applyBorder="1" applyAlignment="1">
      <alignment horizontal="center"/>
    </xf>
    <xf numFmtId="0" fontId="33" fillId="0" borderId="73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2" fontId="166" fillId="0" borderId="27" xfId="0" applyNumberFormat="1" applyFont="1" applyBorder="1" applyAlignment="1">
      <alignment horizontal="center"/>
    </xf>
    <xf numFmtId="0" fontId="7" fillId="0" borderId="75" xfId="0" applyFont="1" applyFill="1" applyBorder="1"/>
    <xf numFmtId="0" fontId="22" fillId="0" borderId="75" xfId="0" applyFont="1" applyFill="1" applyBorder="1"/>
    <xf numFmtId="0" fontId="76" fillId="0" borderId="70" xfId="0" applyFont="1" applyFill="1" applyBorder="1" applyAlignment="1">
      <alignment horizontal="left"/>
    </xf>
    <xf numFmtId="0" fontId="203" fillId="0" borderId="76" xfId="0" applyFont="1" applyBorder="1" applyAlignment="1">
      <alignment horizontal="left"/>
    </xf>
    <xf numFmtId="0" fontId="0" fillId="0" borderId="76" xfId="0" applyFill="1" applyBorder="1" applyAlignment="1">
      <alignment horizontal="right"/>
    </xf>
    <xf numFmtId="0" fontId="74" fillId="0" borderId="43" xfId="0" applyFont="1" applyFill="1" applyBorder="1"/>
    <xf numFmtId="0" fontId="74" fillId="0" borderId="53" xfId="0" applyFont="1" applyFill="1" applyBorder="1"/>
    <xf numFmtId="0" fontId="65" fillId="0" borderId="76" xfId="0" applyFont="1" applyFill="1" applyBorder="1" applyAlignment="1">
      <alignment horizontal="left"/>
    </xf>
    <xf numFmtId="2" fontId="0" fillId="0" borderId="43" xfId="0" applyNumberFormat="1" applyFill="1" applyBorder="1" applyAlignment="1">
      <alignment horizontal="right"/>
    </xf>
    <xf numFmtId="0" fontId="182" fillId="0" borderId="72" xfId="0" applyFont="1" applyFill="1" applyBorder="1" applyAlignment="1">
      <alignment horizontal="left"/>
    </xf>
    <xf numFmtId="0" fontId="73" fillId="0" borderId="76" xfId="0" applyFont="1" applyFill="1" applyBorder="1"/>
    <xf numFmtId="0" fontId="182" fillId="0" borderId="53" xfId="0" applyFont="1" applyFill="1" applyBorder="1" applyAlignment="1">
      <alignment horizontal="left"/>
    </xf>
    <xf numFmtId="167" fontId="0" fillId="0" borderId="43" xfId="0" applyNumberForma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166" fontId="0" fillId="0" borderId="43" xfId="0" applyNumberFormat="1" applyFill="1" applyBorder="1" applyAlignment="1">
      <alignment horizontal="right"/>
    </xf>
    <xf numFmtId="0" fontId="0" fillId="0" borderId="43" xfId="0" applyFill="1" applyBorder="1"/>
    <xf numFmtId="0" fontId="54" fillId="0" borderId="0" xfId="0" applyFont="1" applyAlignment="1">
      <alignment horizontal="left" vertical="center"/>
    </xf>
    <xf numFmtId="0" fontId="74" fillId="0" borderId="75" xfId="0" applyFont="1" applyFill="1" applyBorder="1"/>
    <xf numFmtId="0" fontId="14" fillId="0" borderId="76" xfId="0" applyFont="1" applyFill="1" applyBorder="1" applyAlignment="1">
      <alignment horizontal="left"/>
    </xf>
    <xf numFmtId="0" fontId="76" fillId="0" borderId="77" xfId="0" applyFont="1" applyFill="1" applyBorder="1" applyAlignment="1">
      <alignment horizontal="left"/>
    </xf>
    <xf numFmtId="0" fontId="74" fillId="0" borderId="58" xfId="0" applyFont="1" applyFill="1" applyBorder="1"/>
    <xf numFmtId="166" fontId="158" fillId="28" borderId="70" xfId="0" applyNumberFormat="1" applyFont="1" applyFill="1" applyBorder="1" applyAlignment="1">
      <alignment horizontal="center"/>
    </xf>
    <xf numFmtId="168" fontId="125" fillId="7" borderId="58" xfId="0" applyNumberFormat="1" applyFont="1" applyFill="1" applyBorder="1" applyAlignment="1">
      <alignment horizontal="center"/>
    </xf>
    <xf numFmtId="168" fontId="76" fillId="7" borderId="68" xfId="0" applyNumberFormat="1" applyFont="1" applyFill="1" applyBorder="1" applyAlignment="1">
      <alignment horizontal="center"/>
    </xf>
    <xf numFmtId="168" fontId="76" fillId="7" borderId="66" xfId="0" applyNumberFormat="1" applyFont="1" applyFill="1" applyBorder="1" applyAlignment="1">
      <alignment horizontal="center"/>
    </xf>
    <xf numFmtId="0" fontId="78" fillId="6" borderId="73" xfId="0" applyFont="1" applyFill="1" applyBorder="1" applyAlignment="1">
      <alignment horizontal="center"/>
    </xf>
    <xf numFmtId="2" fontId="46" fillId="7" borderId="58" xfId="0" applyNumberFormat="1" applyFont="1" applyFill="1" applyBorder="1" applyAlignment="1">
      <alignment horizontal="center"/>
    </xf>
    <xf numFmtId="2" fontId="54" fillId="0" borderId="59" xfId="0" applyNumberFormat="1" applyFont="1" applyBorder="1" applyAlignment="1">
      <alignment horizontal="center"/>
    </xf>
    <xf numFmtId="165" fontId="0" fillId="0" borderId="43" xfId="0" applyNumberForma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7" fillId="0" borderId="57" xfId="0" applyFont="1" applyFill="1" applyBorder="1" applyAlignment="1">
      <alignment horizontal="left"/>
    </xf>
    <xf numFmtId="0" fontId="22" fillId="0" borderId="70" xfId="0" applyFont="1" applyFill="1" applyBorder="1" applyAlignment="1">
      <alignment horizontal="center"/>
    </xf>
    <xf numFmtId="0" fontId="5" fillId="0" borderId="18" xfId="0" applyFont="1" applyFill="1" applyBorder="1"/>
    <xf numFmtId="0" fontId="0" fillId="0" borderId="76" xfId="0" applyFill="1" applyBorder="1"/>
    <xf numFmtId="0" fontId="75" fillId="0" borderId="76" xfId="0" applyFont="1" applyFill="1" applyBorder="1" applyAlignment="1">
      <alignment horizontal="left"/>
    </xf>
    <xf numFmtId="0" fontId="2" fillId="0" borderId="37" xfId="0" applyFont="1" applyFill="1" applyBorder="1"/>
    <xf numFmtId="0" fontId="2" fillId="0" borderId="35" xfId="0" applyFont="1" applyFill="1" applyBorder="1" applyAlignment="1">
      <alignment horizontal="left"/>
    </xf>
    <xf numFmtId="167" fontId="0" fillId="0" borderId="0" xfId="0" applyNumberFormat="1"/>
    <xf numFmtId="0" fontId="203" fillId="0" borderId="76" xfId="0" applyFont="1" applyFill="1" applyBorder="1" applyAlignment="1">
      <alignment horizontal="left"/>
    </xf>
    <xf numFmtId="0" fontId="2" fillId="0" borderId="68" xfId="0" applyFont="1" applyBorder="1" applyAlignment="1">
      <alignment horizontal="center"/>
    </xf>
    <xf numFmtId="0" fontId="66" fillId="0" borderId="37" xfId="0" applyFont="1" applyFill="1" applyBorder="1"/>
    <xf numFmtId="0" fontId="80" fillId="0" borderId="19" xfId="0" applyFont="1" applyFill="1" applyBorder="1" applyAlignment="1">
      <alignment horizontal="left"/>
    </xf>
    <xf numFmtId="0" fontId="53" fillId="0" borderId="54" xfId="0" applyFont="1" applyFill="1" applyBorder="1"/>
    <xf numFmtId="0" fontId="46" fillId="0" borderId="32" xfId="0" applyFont="1" applyFill="1" applyBorder="1" applyAlignment="1">
      <alignment horizontal="left"/>
    </xf>
    <xf numFmtId="2" fontId="76" fillId="6" borderId="74" xfId="0" applyNumberFormat="1" applyFont="1" applyFill="1" applyBorder="1" applyAlignment="1">
      <alignment horizontal="center"/>
    </xf>
    <xf numFmtId="165" fontId="2" fillId="0" borderId="72" xfId="0" applyNumberFormat="1" applyFont="1" applyFill="1" applyBorder="1" applyAlignment="1">
      <alignment horizontal="left"/>
    </xf>
    <xf numFmtId="0" fontId="164" fillId="0" borderId="0" xfId="0" applyFont="1" applyFill="1" applyBorder="1"/>
    <xf numFmtId="167" fontId="47" fillId="0" borderId="0" xfId="0" applyNumberFormat="1" applyFont="1" applyFill="1" applyBorder="1" applyAlignment="1">
      <alignment horizontal="center"/>
    </xf>
    <xf numFmtId="0" fontId="182" fillId="0" borderId="0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right"/>
    </xf>
    <xf numFmtId="2" fontId="173" fillId="0" borderId="48" xfId="0" applyNumberFormat="1" applyFont="1" applyBorder="1" applyAlignment="1">
      <alignment horizontal="center"/>
    </xf>
    <xf numFmtId="2" fontId="173" fillId="0" borderId="53" xfId="0" applyNumberFormat="1" applyFont="1" applyBorder="1" applyAlignment="1">
      <alignment horizontal="center"/>
    </xf>
    <xf numFmtId="2" fontId="173" fillId="0" borderId="56" xfId="0" applyNumberFormat="1" applyFont="1" applyBorder="1" applyAlignment="1">
      <alignment horizontal="center"/>
    </xf>
    <xf numFmtId="2" fontId="35" fillId="0" borderId="7" xfId="0" applyNumberFormat="1" applyFont="1" applyFill="1" applyBorder="1" applyAlignment="1">
      <alignment horizontal="center" vertical="center"/>
    </xf>
    <xf numFmtId="2" fontId="18" fillId="0" borderId="65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right"/>
    </xf>
    <xf numFmtId="2" fontId="17" fillId="0" borderId="52" xfId="0" applyNumberFormat="1" applyFont="1" applyBorder="1" applyAlignment="1">
      <alignment horizontal="center"/>
    </xf>
    <xf numFmtId="167" fontId="54" fillId="0" borderId="0" xfId="0" applyNumberFormat="1" applyFont="1" applyFill="1" applyAlignment="1">
      <alignment horizontal="left"/>
    </xf>
    <xf numFmtId="0" fontId="73" fillId="0" borderId="0" xfId="0" applyFont="1" applyFill="1" applyBorder="1"/>
    <xf numFmtId="0" fontId="33" fillId="0" borderId="0" xfId="0" applyFont="1" applyFill="1" applyBorder="1" applyAlignment="1">
      <alignment horizontal="right"/>
    </xf>
    <xf numFmtId="169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" fontId="54" fillId="0" borderId="26" xfId="0" applyNumberFormat="1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203" fillId="0" borderId="0" xfId="0" applyFont="1" applyFill="1" applyBorder="1" applyAlignment="1">
      <alignment horizontal="left"/>
    </xf>
    <xf numFmtId="170" fontId="0" fillId="0" borderId="0" xfId="0" applyNumberFormat="1" applyFill="1" applyBorder="1" applyAlignment="1">
      <alignment horizontal="right"/>
    </xf>
    <xf numFmtId="169" fontId="0" fillId="0" borderId="43" xfId="0" applyNumberFormat="1" applyFill="1" applyBorder="1" applyAlignment="1">
      <alignment horizontal="right"/>
    </xf>
    <xf numFmtId="168" fontId="0" fillId="0" borderId="43" xfId="0" applyNumberFormat="1" applyFill="1" applyBorder="1" applyAlignment="1">
      <alignment horizontal="right"/>
    </xf>
    <xf numFmtId="166" fontId="2" fillId="0" borderId="43" xfId="0" applyNumberFormat="1" applyFont="1" applyFill="1" applyBorder="1"/>
    <xf numFmtId="167" fontId="47" fillId="0" borderId="43" xfId="0" applyNumberFormat="1" applyFont="1" applyFill="1" applyBorder="1" applyAlignment="1">
      <alignment horizontal="center"/>
    </xf>
    <xf numFmtId="167" fontId="7" fillId="0" borderId="43" xfId="0" applyNumberFormat="1" applyFont="1" applyFill="1" applyBorder="1"/>
    <xf numFmtId="169" fontId="7" fillId="0" borderId="43" xfId="0" applyNumberFormat="1" applyFont="1" applyFill="1" applyBorder="1"/>
    <xf numFmtId="168" fontId="7" fillId="0" borderId="43" xfId="0" applyNumberFormat="1" applyFont="1" applyFill="1" applyBorder="1"/>
    <xf numFmtId="0" fontId="7" fillId="0" borderId="43" xfId="0" applyFont="1" applyFill="1" applyBorder="1"/>
    <xf numFmtId="1" fontId="36" fillId="0" borderId="73" xfId="0" applyNumberFormat="1" applyFont="1" applyFill="1" applyBorder="1" applyAlignment="1">
      <alignment horizontal="center"/>
    </xf>
    <xf numFmtId="2" fontId="17" fillId="0" borderId="49" xfId="0" applyNumberFormat="1" applyFont="1" applyBorder="1" applyAlignment="1">
      <alignment horizontal="center"/>
    </xf>
    <xf numFmtId="2" fontId="18" fillId="0" borderId="74" xfId="0" applyNumberFormat="1" applyFont="1" applyFill="1" applyBorder="1" applyAlignment="1">
      <alignment horizontal="center"/>
    </xf>
    <xf numFmtId="0" fontId="45" fillId="0" borderId="75" xfId="0" applyFont="1" applyFill="1" applyBorder="1"/>
    <xf numFmtId="0" fontId="14" fillId="0" borderId="58" xfId="0" applyFont="1" applyFill="1" applyBorder="1"/>
    <xf numFmtId="0" fontId="45" fillId="0" borderId="58" xfId="0" applyFont="1" applyFill="1" applyBorder="1"/>
    <xf numFmtId="0" fontId="22" fillId="0" borderId="56" xfId="0" applyFont="1" applyBorder="1" applyAlignment="1">
      <alignment horizontal="left"/>
    </xf>
    <xf numFmtId="0" fontId="108" fillId="0" borderId="25" xfId="0" applyFont="1" applyFill="1" applyBorder="1"/>
    <xf numFmtId="2" fontId="72" fillId="0" borderId="76" xfId="0" applyNumberFormat="1" applyFont="1" applyBorder="1" applyAlignment="1">
      <alignment horizontal="center"/>
    </xf>
    <xf numFmtId="0" fontId="78" fillId="0" borderId="31" xfId="0" applyFont="1" applyFill="1" applyBorder="1"/>
    <xf numFmtId="0" fontId="50" fillId="0" borderId="25" xfId="0" applyFont="1" applyFill="1" applyBorder="1"/>
    <xf numFmtId="0" fontId="48" fillId="0" borderId="26" xfId="0" applyFont="1" applyFill="1" applyBorder="1"/>
    <xf numFmtId="0" fontId="0" fillId="0" borderId="49" xfId="0" applyFill="1" applyBorder="1"/>
    <xf numFmtId="0" fontId="0" fillId="0" borderId="36" xfId="0" applyFill="1" applyBorder="1"/>
    <xf numFmtId="0" fontId="0" fillId="0" borderId="50" xfId="0" applyFill="1" applyBorder="1"/>
    <xf numFmtId="0" fontId="69" fillId="0" borderId="23" xfId="0" applyFont="1" applyFill="1" applyBorder="1"/>
    <xf numFmtId="0" fontId="67" fillId="0" borderId="6" xfId="0" applyFont="1" applyFill="1" applyBorder="1"/>
    <xf numFmtId="0" fontId="22" fillId="0" borderId="32" xfId="0" applyFont="1" applyFill="1" applyBorder="1"/>
    <xf numFmtId="0" fontId="2" fillId="0" borderId="38" xfId="0" applyFont="1" applyFill="1" applyBorder="1"/>
    <xf numFmtId="0" fontId="33" fillId="0" borderId="53" xfId="0" applyFont="1" applyFill="1" applyBorder="1" applyAlignment="1">
      <alignment horizontal="right"/>
    </xf>
    <xf numFmtId="0" fontId="2" fillId="0" borderId="39" xfId="0" applyFont="1" applyFill="1" applyBorder="1"/>
    <xf numFmtId="0" fontId="33" fillId="0" borderId="48" xfId="0" applyFont="1" applyFill="1" applyBorder="1" applyAlignment="1">
      <alignment horizontal="left"/>
    </xf>
    <xf numFmtId="0" fontId="151" fillId="0" borderId="30" xfId="0" applyFont="1" applyFill="1" applyBorder="1"/>
    <xf numFmtId="0" fontId="2" fillId="0" borderId="65" xfId="0" applyFont="1" applyFill="1" applyBorder="1"/>
    <xf numFmtId="0" fontId="69" fillId="0" borderId="16" xfId="0" applyFont="1" applyFill="1" applyBorder="1"/>
    <xf numFmtId="0" fontId="54" fillId="0" borderId="62" xfId="0" applyFont="1" applyFill="1" applyBorder="1" applyAlignment="1">
      <alignment horizontal="center"/>
    </xf>
    <xf numFmtId="0" fontId="65" fillId="0" borderId="53" xfId="0" applyFont="1" applyFill="1" applyBorder="1" applyAlignment="1">
      <alignment horizontal="left"/>
    </xf>
    <xf numFmtId="0" fontId="33" fillId="0" borderId="42" xfId="0" applyFont="1" applyFill="1" applyBorder="1" applyAlignment="1">
      <alignment horizontal="left"/>
    </xf>
    <xf numFmtId="166" fontId="2" fillId="0" borderId="23" xfId="0" applyNumberFormat="1" applyFont="1" applyFill="1" applyBorder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left"/>
    </xf>
    <xf numFmtId="0" fontId="210" fillId="0" borderId="0" xfId="0" applyFont="1" applyAlignment="1">
      <alignment horizontal="left"/>
    </xf>
    <xf numFmtId="0" fontId="84" fillId="0" borderId="0" xfId="0" applyFont="1"/>
    <xf numFmtId="0" fontId="84" fillId="0" borderId="0" xfId="0" applyFont="1" applyAlignment="1">
      <alignment horizontal="left"/>
    </xf>
    <xf numFmtId="0" fontId="10" fillId="0" borderId="27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/>
    </xf>
    <xf numFmtId="0" fontId="38" fillId="0" borderId="35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28" xfId="0" applyFont="1" applyBorder="1" applyAlignment="1">
      <alignment horizontal="center"/>
    </xf>
    <xf numFmtId="0" fontId="39" fillId="0" borderId="33" xfId="0" applyFont="1" applyBorder="1" applyAlignment="1">
      <alignment horizontal="right"/>
    </xf>
    <xf numFmtId="0" fontId="39" fillId="0" borderId="11" xfId="0" applyFont="1" applyBorder="1" applyAlignment="1">
      <alignment horizontal="right"/>
    </xf>
    <xf numFmtId="165" fontId="38" fillId="0" borderId="35" xfId="0" applyNumberFormat="1" applyFont="1" applyBorder="1" applyAlignment="1">
      <alignment horizontal="center"/>
    </xf>
    <xf numFmtId="1" fontId="38" fillId="0" borderId="35" xfId="0" applyNumberFormat="1" applyFont="1" applyBorder="1" applyAlignment="1">
      <alignment horizontal="center"/>
    </xf>
    <xf numFmtId="1" fontId="38" fillId="0" borderId="19" xfId="0" applyNumberFormat="1" applyFont="1" applyBorder="1" applyAlignment="1">
      <alignment horizontal="center"/>
    </xf>
    <xf numFmtId="0" fontId="39" fillId="0" borderId="14" xfId="0" applyFont="1" applyBorder="1" applyAlignment="1">
      <alignment horizontal="right"/>
    </xf>
    <xf numFmtId="0" fontId="39" fillId="0" borderId="25" xfId="0" applyFont="1" applyBorder="1" applyAlignment="1">
      <alignment horizontal="right"/>
    </xf>
    <xf numFmtId="0" fontId="39" fillId="0" borderId="43" xfId="0" applyFont="1" applyBorder="1" applyAlignment="1">
      <alignment horizontal="right"/>
    </xf>
    <xf numFmtId="0" fontId="39" fillId="0" borderId="79" xfId="0" applyFont="1" applyBorder="1" applyAlignment="1">
      <alignment horizontal="right"/>
    </xf>
    <xf numFmtId="2" fontId="40" fillId="0" borderId="53" xfId="0" applyNumberFormat="1" applyFont="1" applyFill="1" applyBorder="1" applyAlignment="1">
      <alignment horizontal="center"/>
    </xf>
    <xf numFmtId="2" fontId="36" fillId="0" borderId="19" xfId="0" applyNumberFormat="1" applyFont="1" applyBorder="1"/>
    <xf numFmtId="0" fontId="33" fillId="0" borderId="14" xfId="0" applyFont="1" applyBorder="1" applyAlignment="1">
      <alignment horizontal="center"/>
    </xf>
    <xf numFmtId="9" fontId="36" fillId="0" borderId="19" xfId="0" applyNumberFormat="1" applyFont="1" applyBorder="1" applyAlignment="1">
      <alignment horizontal="center"/>
    </xf>
    <xf numFmtId="0" fontId="0" fillId="0" borderId="7" xfId="0" applyFill="1" applyBorder="1"/>
    <xf numFmtId="0" fontId="7" fillId="0" borderId="36" xfId="0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25" xfId="0" applyFill="1" applyBorder="1" applyAlignment="1">
      <alignment horizontal="left"/>
    </xf>
    <xf numFmtId="0" fontId="0" fillId="0" borderId="79" xfId="0" applyFill="1" applyBorder="1" applyAlignment="1">
      <alignment horizontal="left"/>
    </xf>
    <xf numFmtId="2" fontId="17" fillId="0" borderId="25" xfId="0" applyNumberFormat="1" applyFont="1" applyFill="1" applyBorder="1" applyAlignment="1">
      <alignment horizontal="center"/>
    </xf>
    <xf numFmtId="0" fontId="2" fillId="0" borderId="73" xfId="0" applyFont="1" applyFill="1" applyBorder="1" applyAlignment="1">
      <alignment horizontal="center"/>
    </xf>
    <xf numFmtId="0" fontId="0" fillId="0" borderId="18" xfId="0" applyFill="1" applyBorder="1" applyAlignment="1">
      <alignment horizontal="left"/>
    </xf>
    <xf numFmtId="2" fontId="167" fillId="0" borderId="74" xfId="0" applyNumberFormat="1" applyFont="1" applyFill="1" applyBorder="1" applyAlignment="1">
      <alignment horizontal="center"/>
    </xf>
    <xf numFmtId="2" fontId="17" fillId="0" borderId="54" xfId="0" applyNumberFormat="1" applyFont="1" applyBorder="1" applyAlignment="1">
      <alignment horizontal="center"/>
    </xf>
    <xf numFmtId="2" fontId="18" fillId="0" borderId="51" xfId="0" applyNumberFormat="1" applyFont="1" applyBorder="1" applyAlignment="1">
      <alignment horizontal="center"/>
    </xf>
    <xf numFmtId="2" fontId="17" fillId="0" borderId="0" xfId="0" applyNumberFormat="1" applyFont="1" applyFill="1" applyBorder="1"/>
    <xf numFmtId="2" fontId="191" fillId="0" borderId="0" xfId="0" applyNumberFormat="1" applyFont="1" applyFill="1" applyBorder="1" applyAlignment="1">
      <alignment horizontal="center"/>
    </xf>
    <xf numFmtId="2" fontId="173" fillId="0" borderId="0" xfId="0" applyNumberFormat="1" applyFont="1" applyFill="1" applyBorder="1" applyAlignment="1">
      <alignment horizontal="center"/>
    </xf>
    <xf numFmtId="2" fontId="178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1" fontId="35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center"/>
    </xf>
    <xf numFmtId="1" fontId="92" fillId="0" borderId="0" xfId="0" applyNumberFormat="1" applyFont="1" applyFill="1" applyBorder="1" applyAlignment="1">
      <alignment horizontal="center"/>
    </xf>
    <xf numFmtId="1" fontId="1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167" fillId="0" borderId="0" xfId="0" applyNumberFormat="1" applyFont="1" applyFill="1" applyBorder="1" applyAlignment="1">
      <alignment horizontal="center"/>
    </xf>
    <xf numFmtId="165" fontId="97" fillId="0" borderId="0" xfId="0" applyNumberFormat="1" applyFont="1" applyFill="1" applyBorder="1" applyAlignment="1">
      <alignment horizontal="center"/>
    </xf>
    <xf numFmtId="2" fontId="97" fillId="0" borderId="0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2" fontId="113" fillId="0" borderId="0" xfId="0" applyNumberFormat="1" applyFont="1" applyFill="1" applyBorder="1" applyAlignment="1">
      <alignment horizontal="center"/>
    </xf>
    <xf numFmtId="1" fontId="113" fillId="0" borderId="0" xfId="0" applyNumberFormat="1" applyFont="1" applyFill="1" applyBorder="1" applyAlignment="1">
      <alignment horizontal="center"/>
    </xf>
    <xf numFmtId="165" fontId="113" fillId="0" borderId="0" xfId="0" applyNumberFormat="1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left"/>
    </xf>
    <xf numFmtId="1" fontId="35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/>
    </xf>
    <xf numFmtId="166" fontId="17" fillId="0" borderId="0" xfId="0" applyNumberFormat="1" applyFont="1" applyFill="1" applyBorder="1" applyAlignment="1">
      <alignment horizontal="left"/>
    </xf>
    <xf numFmtId="2" fontId="33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left"/>
    </xf>
    <xf numFmtId="166" fontId="102" fillId="0" borderId="0" xfId="0" applyNumberFormat="1" applyFont="1" applyFill="1" applyBorder="1" applyAlignment="1">
      <alignment horizontal="left"/>
    </xf>
    <xf numFmtId="2" fontId="102" fillId="0" borderId="0" xfId="0" applyNumberFormat="1" applyFont="1" applyFill="1" applyBorder="1" applyAlignment="1">
      <alignment horizontal="left"/>
    </xf>
    <xf numFmtId="0" fontId="113" fillId="0" borderId="0" xfId="0" applyFont="1" applyFill="1" applyBorder="1" applyAlignment="1">
      <alignment horizontal="center"/>
    </xf>
    <xf numFmtId="0" fontId="109" fillId="0" borderId="0" xfId="0" applyFont="1" applyFill="1" applyBorder="1"/>
    <xf numFmtId="0" fontId="212" fillId="0" borderId="0" xfId="0" applyFont="1"/>
    <xf numFmtId="2" fontId="14" fillId="0" borderId="38" xfId="0" applyNumberFormat="1" applyFont="1" applyBorder="1" applyAlignment="1">
      <alignment horizontal="center"/>
    </xf>
    <xf numFmtId="2" fontId="199" fillId="0" borderId="74" xfId="0" applyNumberFormat="1" applyFont="1" applyBorder="1" applyAlignment="1">
      <alignment horizontal="center"/>
    </xf>
    <xf numFmtId="2" fontId="17" fillId="0" borderId="79" xfId="0" applyNumberFormat="1" applyFont="1" applyBorder="1"/>
    <xf numFmtId="0" fontId="54" fillId="0" borderId="83" xfId="0" applyFont="1" applyBorder="1"/>
    <xf numFmtId="2" fontId="17" fillId="0" borderId="7" xfId="0" applyNumberFormat="1" applyFont="1" applyBorder="1" applyAlignment="1">
      <alignment horizontal="center"/>
    </xf>
    <xf numFmtId="1" fontId="1" fillId="0" borderId="83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165" fontId="38" fillId="0" borderId="3" xfId="0" applyNumberFormat="1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167" fontId="7" fillId="0" borderId="0" xfId="0" applyNumberFormat="1" applyFont="1" applyFill="1" applyBorder="1"/>
    <xf numFmtId="169" fontId="7" fillId="0" borderId="0" xfId="0" applyNumberFormat="1" applyFont="1" applyFill="1" applyBorder="1"/>
    <xf numFmtId="168" fontId="7" fillId="0" borderId="0" xfId="0" applyNumberFormat="1" applyFont="1" applyFill="1" applyBorder="1"/>
    <xf numFmtId="0" fontId="67" fillId="0" borderId="0" xfId="0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right"/>
    </xf>
    <xf numFmtId="9" fontId="33" fillId="0" borderId="0" xfId="0" applyNumberFormat="1" applyFont="1" applyFill="1"/>
    <xf numFmtId="9" fontId="0" fillId="0" borderId="0" xfId="0" applyNumberFormat="1"/>
    <xf numFmtId="0" fontId="22" fillId="0" borderId="22" xfId="0" applyFont="1" applyFill="1" applyBorder="1"/>
    <xf numFmtId="0" fontId="76" fillId="0" borderId="24" xfId="0" applyFont="1" applyFill="1" applyBorder="1" applyAlignment="1">
      <alignment horizontal="left"/>
    </xf>
    <xf numFmtId="0" fontId="0" fillId="0" borderId="74" xfId="0" applyFill="1" applyBorder="1"/>
    <xf numFmtId="0" fontId="4" fillId="0" borderId="15" xfId="0" applyFont="1" applyFill="1" applyBorder="1"/>
    <xf numFmtId="0" fontId="33" fillId="0" borderId="16" xfId="0" applyFont="1" applyFill="1" applyBorder="1"/>
    <xf numFmtId="0" fontId="33" fillId="0" borderId="31" xfId="0" applyFont="1" applyFill="1" applyBorder="1"/>
    <xf numFmtId="0" fontId="50" fillId="0" borderId="37" xfId="0" applyFont="1" applyFill="1" applyBorder="1"/>
    <xf numFmtId="0" fontId="48" fillId="0" borderId="35" xfId="0" applyFont="1" applyFill="1" applyBorder="1"/>
    <xf numFmtId="0" fontId="78" fillId="0" borderId="28" xfId="0" applyFont="1" applyFill="1" applyBorder="1"/>
    <xf numFmtId="0" fontId="78" fillId="0" borderId="34" xfId="0" applyFont="1" applyFill="1" applyBorder="1"/>
    <xf numFmtId="0" fontId="50" fillId="0" borderId="40" xfId="0" applyFont="1" applyFill="1" applyBorder="1"/>
    <xf numFmtId="0" fontId="80" fillId="0" borderId="7" xfId="0" applyFont="1" applyFill="1" applyBorder="1" applyAlignment="1">
      <alignment horizontal="left"/>
    </xf>
    <xf numFmtId="0" fontId="45" fillId="0" borderId="72" xfId="0" applyFont="1" applyFill="1" applyBorder="1" applyAlignment="1">
      <alignment horizontal="left"/>
    </xf>
    <xf numFmtId="0" fontId="75" fillId="0" borderId="74" xfId="0" applyFont="1" applyFill="1" applyBorder="1" applyAlignment="1">
      <alignment horizontal="left"/>
    </xf>
    <xf numFmtId="0" fontId="108" fillId="0" borderId="58" xfId="0" applyFont="1" applyFill="1" applyBorder="1"/>
    <xf numFmtId="0" fontId="75" fillId="0" borderId="68" xfId="0" applyFont="1" applyFill="1" applyBorder="1" applyAlignment="1">
      <alignment horizontal="left"/>
    </xf>
    <xf numFmtId="0" fontId="0" fillId="0" borderId="60" xfId="0" applyFill="1" applyBorder="1"/>
    <xf numFmtId="0" fontId="0" fillId="0" borderId="14" xfId="0" applyFill="1" applyBorder="1"/>
    <xf numFmtId="0" fontId="67" fillId="0" borderId="57" xfId="0" applyFont="1" applyFill="1" applyBorder="1"/>
    <xf numFmtId="0" fontId="46" fillId="0" borderId="16" xfId="0" applyFont="1" applyFill="1" applyBorder="1"/>
    <xf numFmtId="0" fontId="46" fillId="0" borderId="31" xfId="0" applyFont="1" applyFill="1" applyBorder="1"/>
    <xf numFmtId="0" fontId="78" fillId="0" borderId="7" xfId="0" applyFont="1" applyFill="1" applyBorder="1" applyAlignment="1">
      <alignment horizontal="left"/>
    </xf>
    <xf numFmtId="0" fontId="22" fillId="0" borderId="59" xfId="0" applyFont="1" applyFill="1" applyBorder="1"/>
    <xf numFmtId="0" fontId="46" fillId="0" borderId="19" xfId="0" applyFont="1" applyFill="1" applyBorder="1"/>
    <xf numFmtId="0" fontId="50" fillId="0" borderId="57" xfId="0" applyFont="1" applyFill="1" applyBorder="1"/>
    <xf numFmtId="0" fontId="48" fillId="0" borderId="41" xfId="0" applyFont="1" applyFill="1" applyBorder="1"/>
    <xf numFmtId="0" fontId="78" fillId="0" borderId="17" xfId="0" applyFont="1" applyFill="1" applyBorder="1"/>
    <xf numFmtId="1" fontId="76" fillId="0" borderId="17" xfId="0" applyNumberFormat="1" applyFont="1" applyFill="1" applyBorder="1" applyAlignment="1">
      <alignment horizontal="left"/>
    </xf>
    <xf numFmtId="166" fontId="0" fillId="0" borderId="16" xfId="0" applyNumberFormat="1" applyFill="1" applyBorder="1"/>
    <xf numFmtId="0" fontId="45" fillId="0" borderId="22" xfId="0" applyFont="1" applyFill="1" applyBorder="1"/>
    <xf numFmtId="0" fontId="184" fillId="0" borderId="58" xfId="0" applyFont="1" applyFill="1" applyBorder="1"/>
    <xf numFmtId="0" fontId="0" fillId="0" borderId="70" xfId="0" applyFill="1" applyBorder="1"/>
    <xf numFmtId="0" fontId="184" fillId="0" borderId="75" xfId="0" applyFont="1" applyFill="1" applyBorder="1"/>
    <xf numFmtId="0" fontId="28" fillId="0" borderId="70" xfId="0" applyFont="1" applyFill="1" applyBorder="1" applyAlignment="1">
      <alignment horizontal="left"/>
    </xf>
    <xf numFmtId="0" fontId="78" fillId="0" borderId="74" xfId="0" applyFont="1" applyFill="1" applyBorder="1" applyAlignment="1">
      <alignment horizontal="left"/>
    </xf>
    <xf numFmtId="0" fontId="184" fillId="0" borderId="72" xfId="0" applyFont="1" applyFill="1" applyBorder="1"/>
    <xf numFmtId="0" fontId="108" fillId="0" borderId="72" xfId="0" applyFont="1" applyFill="1" applyBorder="1"/>
    <xf numFmtId="0" fontId="22" fillId="0" borderId="60" xfId="0" applyFont="1" applyFill="1" applyBorder="1" applyAlignment="1">
      <alignment horizontal="left"/>
    </xf>
    <xf numFmtId="0" fontId="61" fillId="0" borderId="16" xfId="0" applyFont="1" applyFill="1" applyBorder="1"/>
    <xf numFmtId="0" fontId="5" fillId="0" borderId="16" xfId="0" applyFont="1" applyFill="1" applyBorder="1"/>
    <xf numFmtId="0" fontId="54" fillId="0" borderId="31" xfId="0" applyFont="1" applyFill="1" applyBorder="1"/>
    <xf numFmtId="0" fontId="50" fillId="0" borderId="33" xfId="0" applyFont="1" applyFill="1" applyBorder="1"/>
    <xf numFmtId="0" fontId="48" fillId="0" borderId="9" xfId="0" applyFont="1" applyFill="1" applyBorder="1"/>
    <xf numFmtId="0" fontId="78" fillId="0" borderId="14" xfId="0" applyFont="1" applyFill="1" applyBorder="1"/>
    <xf numFmtId="0" fontId="75" fillId="0" borderId="72" xfId="0" applyFont="1" applyFill="1" applyBorder="1" applyAlignment="1">
      <alignment horizontal="left"/>
    </xf>
    <xf numFmtId="0" fontId="164" fillId="0" borderId="58" xfId="0" applyFont="1" applyFill="1" applyBorder="1"/>
    <xf numFmtId="0" fontId="28" fillId="0" borderId="61" xfId="0" applyFont="1" applyFill="1" applyBorder="1" applyAlignment="1">
      <alignment horizontal="left"/>
    </xf>
    <xf numFmtId="0" fontId="47" fillId="0" borderId="10" xfId="0" applyFont="1" applyFill="1" applyBorder="1"/>
    <xf numFmtId="0" fontId="47" fillId="0" borderId="14" xfId="0" applyFont="1" applyFill="1" applyBorder="1"/>
    <xf numFmtId="0" fontId="46" fillId="0" borderId="10" xfId="0" applyFont="1" applyFill="1" applyBorder="1"/>
    <xf numFmtId="0" fontId="125" fillId="0" borderId="14" xfId="0" applyFont="1" applyFill="1" applyBorder="1"/>
    <xf numFmtId="2" fontId="76" fillId="0" borderId="24" xfId="0" applyNumberFormat="1" applyFont="1" applyFill="1" applyBorder="1" applyAlignment="1">
      <alignment horizontal="left"/>
    </xf>
    <xf numFmtId="0" fontId="2" fillId="0" borderId="54" xfId="0" applyFont="1" applyFill="1" applyBorder="1"/>
    <xf numFmtId="0" fontId="2" fillId="0" borderId="53" xfId="0" applyFont="1" applyFill="1" applyBorder="1" applyAlignment="1">
      <alignment horizontal="left"/>
    </xf>
    <xf numFmtId="0" fontId="22" fillId="0" borderId="25" xfId="0" applyFont="1" applyFill="1" applyBorder="1"/>
    <xf numFmtId="2" fontId="2" fillId="0" borderId="23" xfId="0" applyNumberFormat="1" applyFont="1" applyFill="1" applyBorder="1" applyAlignment="1">
      <alignment horizontal="left"/>
    </xf>
    <xf numFmtId="165" fontId="28" fillId="0" borderId="24" xfId="0" applyNumberFormat="1" applyFont="1" applyFill="1" applyBorder="1" applyAlignment="1">
      <alignment horizontal="left"/>
    </xf>
    <xf numFmtId="0" fontId="80" fillId="0" borderId="61" xfId="0" applyFont="1" applyFill="1" applyBorder="1" applyAlignment="1">
      <alignment horizontal="left"/>
    </xf>
    <xf numFmtId="0" fontId="22" fillId="0" borderId="41" xfId="0" applyFont="1" applyFill="1" applyBorder="1" applyAlignment="1">
      <alignment horizontal="left"/>
    </xf>
    <xf numFmtId="0" fontId="45" fillId="0" borderId="23" xfId="0" applyFont="1" applyFill="1" applyBorder="1" applyAlignment="1">
      <alignment horizontal="left"/>
    </xf>
    <xf numFmtId="0" fontId="75" fillId="0" borderId="23" xfId="0" applyFont="1" applyFill="1" applyBorder="1" applyAlignment="1">
      <alignment horizontal="left"/>
    </xf>
    <xf numFmtId="0" fontId="0" fillId="0" borderId="22" xfId="0" applyFill="1" applyBorder="1"/>
    <xf numFmtId="0" fontId="66" fillId="0" borderId="72" xfId="0" applyFont="1" applyFill="1" applyBorder="1"/>
    <xf numFmtId="167" fontId="0" fillId="0" borderId="25" xfId="0" applyNumberFormat="1" applyFill="1" applyBorder="1"/>
    <xf numFmtId="0" fontId="45" fillId="0" borderId="60" xfId="0" applyFont="1" applyFill="1" applyBorder="1" applyAlignment="1">
      <alignment horizontal="left"/>
    </xf>
    <xf numFmtId="0" fontId="75" fillId="0" borderId="64" xfId="0" applyFont="1" applyFill="1" applyBorder="1" applyAlignment="1">
      <alignment horizontal="left"/>
    </xf>
    <xf numFmtId="0" fontId="181" fillId="0" borderId="0" xfId="0" applyFont="1" applyFill="1" applyBorder="1"/>
    <xf numFmtId="0" fontId="50" fillId="0" borderId="10" xfId="0" applyFont="1" applyFill="1" applyBorder="1"/>
    <xf numFmtId="0" fontId="22" fillId="0" borderId="35" xfId="0" applyFont="1" applyFill="1" applyBorder="1" applyAlignment="1">
      <alignment horizontal="left"/>
    </xf>
    <xf numFmtId="1" fontId="76" fillId="0" borderId="74" xfId="0" applyNumberFormat="1" applyFont="1" applyFill="1" applyBorder="1" applyAlignment="1">
      <alignment horizontal="left"/>
    </xf>
    <xf numFmtId="2" fontId="76" fillId="0" borderId="74" xfId="0" applyNumberFormat="1" applyFont="1" applyFill="1" applyBorder="1" applyAlignment="1">
      <alignment horizontal="left"/>
    </xf>
    <xf numFmtId="0" fontId="33" fillId="0" borderId="22" xfId="0" applyFont="1" applyFill="1" applyBorder="1"/>
    <xf numFmtId="0" fontId="28" fillId="0" borderId="23" xfId="0" applyFont="1" applyFill="1" applyBorder="1" applyAlignment="1">
      <alignment horizontal="left"/>
    </xf>
    <xf numFmtId="0" fontId="75" fillId="0" borderId="24" xfId="0" applyFont="1" applyFill="1" applyBorder="1" applyAlignment="1">
      <alignment horizontal="left"/>
    </xf>
    <xf numFmtId="0" fontId="61" fillId="0" borderId="15" xfId="0" applyFont="1" applyFill="1" applyBorder="1"/>
    <xf numFmtId="0" fontId="54" fillId="0" borderId="16" xfId="0" applyFont="1" applyFill="1" applyBorder="1"/>
    <xf numFmtId="0" fontId="1" fillId="0" borderId="31" xfId="0" applyFont="1" applyFill="1" applyBorder="1"/>
    <xf numFmtId="0" fontId="78" fillId="0" borderId="27" xfId="0" applyFont="1" applyFill="1" applyBorder="1"/>
    <xf numFmtId="2" fontId="22" fillId="0" borderId="23" xfId="0" applyNumberFormat="1" applyFont="1" applyFill="1" applyBorder="1" applyAlignment="1">
      <alignment horizontal="left"/>
    </xf>
    <xf numFmtId="0" fontId="81" fillId="0" borderId="74" xfId="0" applyFont="1" applyFill="1" applyBorder="1" applyAlignment="1">
      <alignment horizontal="left"/>
    </xf>
    <xf numFmtId="0" fontId="50" fillId="0" borderId="31" xfId="0" applyFont="1" applyFill="1" applyBorder="1"/>
    <xf numFmtId="0" fontId="50" fillId="0" borderId="26" xfId="0" applyFont="1" applyFill="1" applyBorder="1"/>
    <xf numFmtId="0" fontId="76" fillId="0" borderId="34" xfId="0" applyFont="1" applyFill="1" applyBorder="1" applyAlignment="1">
      <alignment horizontal="left"/>
    </xf>
    <xf numFmtId="0" fontId="2" fillId="0" borderId="35" xfId="0" applyFont="1" applyFill="1" applyBorder="1"/>
    <xf numFmtId="166" fontId="14" fillId="0" borderId="35" xfId="0" applyNumberFormat="1" applyFont="1" applyFill="1" applyBorder="1" applyAlignment="1">
      <alignment horizontal="left"/>
    </xf>
    <xf numFmtId="0" fontId="28" fillId="0" borderId="34" xfId="0" applyFont="1" applyFill="1" applyBorder="1" applyAlignment="1">
      <alignment horizontal="left"/>
    </xf>
    <xf numFmtId="0" fontId="188" fillId="0" borderId="72" xfId="0" applyFont="1" applyFill="1" applyBorder="1"/>
    <xf numFmtId="0" fontId="0" fillId="0" borderId="68" xfId="0" applyFill="1" applyBorder="1"/>
    <xf numFmtId="165" fontId="22" fillId="0" borderId="72" xfId="0" applyNumberFormat="1" applyFont="1" applyFill="1" applyBorder="1" applyAlignment="1">
      <alignment horizontal="left"/>
    </xf>
    <xf numFmtId="0" fontId="45" fillId="0" borderId="43" xfId="0" applyFont="1" applyFill="1" applyBorder="1" applyAlignment="1">
      <alignment horizontal="left"/>
    </xf>
    <xf numFmtId="0" fontId="75" fillId="0" borderId="42" xfId="0" applyFont="1" applyFill="1" applyBorder="1" applyAlignment="1">
      <alignment horizontal="left"/>
    </xf>
    <xf numFmtId="0" fontId="22" fillId="0" borderId="54" xfId="0" applyFont="1" applyFill="1" applyBorder="1"/>
    <xf numFmtId="0" fontId="78" fillId="0" borderId="68" xfId="0" applyFont="1" applyFill="1" applyBorder="1" applyAlignment="1">
      <alignment horizontal="left"/>
    </xf>
    <xf numFmtId="166" fontId="14" fillId="0" borderId="72" xfId="0" applyNumberFormat="1" applyFont="1" applyFill="1" applyBorder="1" applyAlignment="1">
      <alignment horizontal="left"/>
    </xf>
    <xf numFmtId="0" fontId="67" fillId="0" borderId="37" xfId="0" applyFont="1" applyFill="1" applyBorder="1"/>
    <xf numFmtId="165" fontId="45" fillId="0" borderId="72" xfId="0" applyNumberFormat="1" applyFont="1" applyFill="1" applyBorder="1" applyAlignment="1">
      <alignment horizontal="left"/>
    </xf>
    <xf numFmtId="0" fontId="2" fillId="0" borderId="43" xfId="0" applyFont="1" applyFill="1" applyBorder="1" applyAlignment="1">
      <alignment horizontal="left"/>
    </xf>
    <xf numFmtId="0" fontId="76" fillId="0" borderId="79" xfId="0" applyFont="1" applyFill="1" applyBorder="1" applyAlignment="1">
      <alignment horizontal="left"/>
    </xf>
    <xf numFmtId="0" fontId="0" fillId="0" borderId="64" xfId="0" applyFill="1" applyBorder="1"/>
    <xf numFmtId="0" fontId="108" fillId="0" borderId="75" xfId="0" applyFont="1" applyFill="1" applyBorder="1"/>
    <xf numFmtId="0" fontId="0" fillId="0" borderId="77" xfId="0" applyFill="1" applyBorder="1"/>
    <xf numFmtId="0" fontId="80" fillId="0" borderId="24" xfId="0" applyFont="1" applyFill="1" applyBorder="1" applyAlignment="1">
      <alignment horizontal="left"/>
    </xf>
    <xf numFmtId="0" fontId="0" fillId="0" borderId="65" xfId="0" applyFill="1" applyBorder="1"/>
    <xf numFmtId="0" fontId="0" fillId="0" borderId="71" xfId="0" applyFill="1" applyBorder="1"/>
    <xf numFmtId="0" fontId="187" fillId="0" borderId="16" xfId="0" applyFont="1" applyFill="1" applyBorder="1"/>
    <xf numFmtId="2" fontId="80" fillId="0" borderId="7" xfId="0" applyNumberFormat="1" applyFont="1" applyFill="1" applyBorder="1" applyAlignment="1">
      <alignment horizontal="left"/>
    </xf>
    <xf numFmtId="2" fontId="185" fillId="0" borderId="0" xfId="0" applyNumberFormat="1" applyFont="1" applyFill="1" applyBorder="1" applyAlignment="1">
      <alignment horizontal="left"/>
    </xf>
    <xf numFmtId="0" fontId="4" fillId="0" borderId="16" xfId="0" applyFont="1" applyFill="1" applyBorder="1"/>
    <xf numFmtId="167" fontId="2" fillId="0" borderId="72" xfId="0" applyNumberFormat="1" applyFont="1" applyFill="1" applyBorder="1" applyAlignment="1">
      <alignment horizontal="left"/>
    </xf>
    <xf numFmtId="167" fontId="76" fillId="0" borderId="74" xfId="0" applyNumberFormat="1" applyFont="1" applyFill="1" applyBorder="1" applyAlignment="1">
      <alignment horizontal="left"/>
    </xf>
    <xf numFmtId="0" fontId="78" fillId="0" borderId="3" xfId="0" applyFont="1" applyFill="1" applyBorder="1"/>
    <xf numFmtId="0" fontId="67" fillId="0" borderId="18" xfId="0" applyFont="1" applyFill="1" applyBorder="1"/>
    <xf numFmtId="0" fontId="57" fillId="0" borderId="15" xfId="0" applyFont="1" applyFill="1" applyBorder="1" applyAlignment="1">
      <alignment horizontal="left"/>
    </xf>
    <xf numFmtId="2" fontId="5" fillId="0" borderId="16" xfId="0" applyNumberFormat="1" applyFont="1" applyFill="1" applyBorder="1" applyAlignment="1">
      <alignment horizontal="left"/>
    </xf>
    <xf numFmtId="2" fontId="110" fillId="0" borderId="31" xfId="0" applyNumberFormat="1" applyFont="1" applyFill="1" applyBorder="1" applyAlignment="1">
      <alignment horizontal="left"/>
    </xf>
    <xf numFmtId="0" fontId="48" fillId="0" borderId="84" xfId="0" applyFont="1" applyFill="1" applyBorder="1"/>
    <xf numFmtId="0" fontId="74" fillId="0" borderId="54" xfId="0" applyFont="1" applyFill="1" applyBorder="1"/>
    <xf numFmtId="0" fontId="123" fillId="0" borderId="58" xfId="0" applyFont="1" applyFill="1" applyBorder="1"/>
    <xf numFmtId="0" fontId="33" fillId="0" borderId="76" xfId="0" applyFont="1" applyFill="1" applyBorder="1"/>
    <xf numFmtId="0" fontId="106" fillId="0" borderId="18" xfId="0" applyFont="1" applyFill="1" applyBorder="1"/>
    <xf numFmtId="0" fontId="106" fillId="0" borderId="33" xfId="0" applyFont="1" applyFill="1" applyBorder="1"/>
    <xf numFmtId="0" fontId="14" fillId="0" borderId="23" xfId="0" applyFont="1" applyFill="1" applyBorder="1" applyAlignment="1">
      <alignment horizontal="left"/>
    </xf>
    <xf numFmtId="0" fontId="147" fillId="0" borderId="49" xfId="0" applyFont="1" applyFill="1" applyBorder="1"/>
    <xf numFmtId="165" fontId="22" fillId="0" borderId="23" xfId="0" applyNumberFormat="1" applyFont="1" applyFill="1" applyBorder="1" applyAlignment="1">
      <alignment horizontal="left"/>
    </xf>
    <xf numFmtId="0" fontId="113" fillId="0" borderId="3" xfId="0" applyFont="1" applyFill="1" applyBorder="1"/>
    <xf numFmtId="0" fontId="67" fillId="0" borderId="3" xfId="0" applyFont="1" applyFill="1" applyBorder="1"/>
    <xf numFmtId="0" fontId="10" fillId="0" borderId="57" xfId="0" applyFont="1" applyFill="1" applyBorder="1"/>
    <xf numFmtId="0" fontId="61" fillId="0" borderId="10" xfId="0" applyFont="1" applyFill="1" applyBorder="1"/>
    <xf numFmtId="0" fontId="22" fillId="0" borderId="5" xfId="0" applyFont="1" applyFill="1" applyBorder="1"/>
    <xf numFmtId="0" fontId="22" fillId="0" borderId="37" xfId="0" applyFont="1" applyFill="1" applyBorder="1"/>
    <xf numFmtId="0" fontId="28" fillId="0" borderId="28" xfId="0" applyFont="1" applyFill="1" applyBorder="1" applyAlignment="1">
      <alignment horizontal="left"/>
    </xf>
    <xf numFmtId="0" fontId="33" fillId="0" borderId="68" xfId="0" applyFont="1" applyFill="1" applyBorder="1" applyAlignment="1">
      <alignment horizontal="left"/>
    </xf>
    <xf numFmtId="0" fontId="22" fillId="0" borderId="16" xfId="0" applyFont="1" applyFill="1" applyBorder="1"/>
    <xf numFmtId="2" fontId="33" fillId="0" borderId="23" xfId="0" applyNumberFormat="1" applyFont="1" applyFill="1" applyBorder="1" applyAlignment="1">
      <alignment horizontal="left"/>
    </xf>
    <xf numFmtId="0" fontId="108" fillId="0" borderId="63" xfId="0" applyFont="1" applyFill="1" applyBorder="1"/>
    <xf numFmtId="0" fontId="74" fillId="0" borderId="72" xfId="0" applyFont="1" applyFill="1" applyBorder="1" applyAlignment="1">
      <alignment horizontal="left"/>
    </xf>
    <xf numFmtId="1" fontId="22" fillId="0" borderId="72" xfId="0" applyNumberFormat="1" applyFont="1" applyFill="1" applyBorder="1" applyAlignment="1">
      <alignment horizontal="left"/>
    </xf>
    <xf numFmtId="0" fontId="67" fillId="0" borderId="16" xfId="0" applyFont="1" applyFill="1" applyBorder="1"/>
    <xf numFmtId="0" fontId="80" fillId="0" borderId="23" xfId="0" applyFont="1" applyFill="1" applyBorder="1" applyAlignment="1">
      <alignment horizontal="left"/>
    </xf>
    <xf numFmtId="0" fontId="80" fillId="0" borderId="27" xfId="0" applyFont="1" applyFill="1" applyBorder="1" applyAlignment="1">
      <alignment horizontal="left"/>
    </xf>
    <xf numFmtId="0" fontId="45" fillId="0" borderId="10" xfId="0" applyFont="1" applyFill="1" applyBorder="1"/>
    <xf numFmtId="0" fontId="47" fillId="0" borderId="33" xfId="0" applyFont="1" applyFill="1" applyBorder="1" applyAlignment="1">
      <alignment horizontal="left"/>
    </xf>
    <xf numFmtId="0" fontId="28" fillId="0" borderId="79" xfId="0" applyFont="1" applyFill="1" applyBorder="1" applyAlignment="1">
      <alignment horizontal="left"/>
    </xf>
    <xf numFmtId="0" fontId="74" fillId="0" borderId="22" xfId="0" applyFont="1" applyFill="1" applyBorder="1"/>
    <xf numFmtId="0" fontId="74" fillId="0" borderId="23" xfId="0" applyFont="1" applyFill="1" applyBorder="1"/>
    <xf numFmtId="0" fontId="0" fillId="0" borderId="37" xfId="0" applyFill="1" applyBorder="1"/>
    <xf numFmtId="0" fontId="33" fillId="0" borderId="36" xfId="0" applyFont="1" applyFill="1" applyBorder="1" applyAlignment="1">
      <alignment horizontal="left"/>
    </xf>
    <xf numFmtId="0" fontId="78" fillId="0" borderId="50" xfId="0" applyFont="1" applyFill="1" applyBorder="1" applyAlignment="1">
      <alignment horizontal="left"/>
    </xf>
    <xf numFmtId="0" fontId="147" fillId="0" borderId="72" xfId="0" applyFont="1" applyFill="1" applyBorder="1"/>
    <xf numFmtId="0" fontId="74" fillId="0" borderId="59" xfId="0" applyFont="1" applyFill="1" applyBorder="1"/>
    <xf numFmtId="0" fontId="76" fillId="0" borderId="64" xfId="0" applyFont="1" applyFill="1" applyBorder="1" applyAlignment="1">
      <alignment horizontal="left"/>
    </xf>
    <xf numFmtId="0" fontId="48" fillId="0" borderId="16" xfId="0" applyFont="1" applyFill="1" applyBorder="1"/>
    <xf numFmtId="2" fontId="14" fillId="0" borderId="72" xfId="0" applyNumberFormat="1" applyFont="1" applyFill="1" applyBorder="1" applyAlignment="1">
      <alignment horizontal="left"/>
    </xf>
    <xf numFmtId="0" fontId="28" fillId="0" borderId="76" xfId="0" applyFont="1" applyFill="1" applyBorder="1" applyAlignment="1">
      <alignment horizontal="left"/>
    </xf>
    <xf numFmtId="0" fontId="50" fillId="0" borderId="84" xfId="0" applyFont="1" applyFill="1" applyBorder="1"/>
    <xf numFmtId="0" fontId="47" fillId="0" borderId="74" xfId="0" applyFont="1" applyFill="1" applyBorder="1"/>
    <xf numFmtId="0" fontId="113" fillId="0" borderId="58" xfId="0" applyFont="1" applyFill="1" applyBorder="1"/>
    <xf numFmtId="0" fontId="75" fillId="0" borderId="60" xfId="0" applyFont="1" applyFill="1" applyBorder="1" applyAlignment="1">
      <alignment horizontal="left"/>
    </xf>
    <xf numFmtId="0" fontId="4" fillId="0" borderId="33" xfId="0" applyFont="1" applyFill="1" applyBorder="1"/>
    <xf numFmtId="0" fontId="4" fillId="0" borderId="10" xfId="0" applyFont="1" applyFill="1" applyBorder="1"/>
    <xf numFmtId="0" fontId="33" fillId="0" borderId="35" xfId="0" applyFont="1" applyFill="1" applyBorder="1" applyAlignment="1">
      <alignment horizontal="left"/>
    </xf>
    <xf numFmtId="0" fontId="78" fillId="0" borderId="28" xfId="0" applyFont="1" applyFill="1" applyBorder="1" applyAlignment="1">
      <alignment horizontal="left"/>
    </xf>
    <xf numFmtId="2" fontId="76" fillId="0" borderId="7" xfId="0" applyNumberFormat="1" applyFont="1" applyFill="1" applyBorder="1" applyAlignment="1">
      <alignment horizontal="left"/>
    </xf>
    <xf numFmtId="0" fontId="108" fillId="0" borderId="76" xfId="0" applyFont="1" applyFill="1" applyBorder="1"/>
    <xf numFmtId="165" fontId="74" fillId="0" borderId="72" xfId="0" applyNumberFormat="1" applyFont="1" applyFill="1" applyBorder="1" applyAlignment="1">
      <alignment horizontal="left"/>
    </xf>
    <xf numFmtId="0" fontId="102" fillId="0" borderId="8" xfId="0" applyFont="1" applyFill="1" applyBorder="1" applyAlignment="1">
      <alignment horizontal="center"/>
    </xf>
    <xf numFmtId="0" fontId="76" fillId="0" borderId="74" xfId="0" applyFont="1" applyFill="1" applyBorder="1" applyAlignment="1">
      <alignment horizontal="center"/>
    </xf>
    <xf numFmtId="0" fontId="80" fillId="0" borderId="79" xfId="0" applyFont="1" applyFill="1" applyBorder="1" applyAlignment="1">
      <alignment horizontal="center"/>
    </xf>
    <xf numFmtId="0" fontId="76" fillId="0" borderId="77" xfId="0" applyFont="1" applyFill="1" applyBorder="1" applyAlignment="1">
      <alignment horizontal="center"/>
    </xf>
    <xf numFmtId="0" fontId="76" fillId="0" borderId="27" xfId="0" applyFont="1" applyFill="1" applyBorder="1" applyAlignment="1">
      <alignment horizontal="center"/>
    </xf>
    <xf numFmtId="0" fontId="61" fillId="0" borderId="40" xfId="0" applyFont="1" applyFill="1" applyBorder="1"/>
    <xf numFmtId="0" fontId="127" fillId="0" borderId="58" xfId="0" applyFont="1" applyFill="1" applyBorder="1"/>
    <xf numFmtId="165" fontId="14" fillId="0" borderId="43" xfId="0" applyNumberFormat="1" applyFont="1" applyFill="1" applyBorder="1" applyAlignment="1">
      <alignment horizontal="left"/>
    </xf>
    <xf numFmtId="0" fontId="186" fillId="0" borderId="58" xfId="0" applyFont="1" applyFill="1" applyBorder="1"/>
    <xf numFmtId="0" fontId="153" fillId="0" borderId="72" xfId="0" applyFont="1" applyFill="1" applyBorder="1" applyAlignment="1">
      <alignment horizontal="left"/>
    </xf>
    <xf numFmtId="167" fontId="14" fillId="0" borderId="72" xfId="0" applyNumberFormat="1" applyFont="1" applyFill="1" applyBorder="1" applyAlignment="1">
      <alignment horizontal="left"/>
    </xf>
    <xf numFmtId="0" fontId="46" fillId="6" borderId="65" xfId="0" applyFont="1" applyFill="1" applyBorder="1" applyAlignment="1">
      <alignment horizontal="center"/>
    </xf>
    <xf numFmtId="0" fontId="7" fillId="0" borderId="47" xfId="0" applyFont="1" applyBorder="1"/>
    <xf numFmtId="0" fontId="76" fillId="11" borderId="1" xfId="0" applyFont="1" applyFill="1" applyBorder="1" applyAlignment="1">
      <alignment horizontal="center"/>
    </xf>
    <xf numFmtId="0" fontId="76" fillId="11" borderId="36" xfId="0" applyFont="1" applyFill="1" applyBorder="1"/>
    <xf numFmtId="0" fontId="46" fillId="0" borderId="48" xfId="0" applyFont="1" applyBorder="1" applyAlignment="1">
      <alignment horizontal="center"/>
    </xf>
    <xf numFmtId="0" fontId="46" fillId="0" borderId="65" xfId="0" applyFont="1" applyBorder="1" applyAlignment="1">
      <alignment horizontal="center"/>
    </xf>
    <xf numFmtId="0" fontId="46" fillId="7" borderId="65" xfId="0" applyFont="1" applyFill="1" applyBorder="1" applyAlignment="1">
      <alignment horizontal="center"/>
    </xf>
    <xf numFmtId="166" fontId="46" fillId="0" borderId="65" xfId="0" applyNumberFormat="1" applyFont="1" applyBorder="1" applyAlignment="1">
      <alignment horizontal="center"/>
    </xf>
    <xf numFmtId="168" fontId="115" fillId="0" borderId="73" xfId="0" applyNumberFormat="1" applyFont="1" applyBorder="1" applyAlignment="1">
      <alignment horizontal="center"/>
    </xf>
    <xf numFmtId="167" fontId="125" fillId="7" borderId="65" xfId="0" applyNumberFormat="1" applyFont="1" applyFill="1" applyBorder="1" applyAlignment="1">
      <alignment horizontal="center"/>
    </xf>
    <xf numFmtId="166" fontId="125" fillId="7" borderId="65" xfId="0" applyNumberFormat="1" applyFont="1" applyFill="1" applyBorder="1" applyAlignment="1">
      <alignment horizontal="center"/>
    </xf>
    <xf numFmtId="0" fontId="110" fillId="7" borderId="65" xfId="0" applyFont="1" applyFill="1" applyBorder="1" applyAlignment="1">
      <alignment horizontal="center"/>
    </xf>
    <xf numFmtId="0" fontId="7" fillId="13" borderId="26" xfId="0" applyFont="1" applyFill="1" applyBorder="1"/>
    <xf numFmtId="0" fontId="7" fillId="13" borderId="83" xfId="0" applyFont="1" applyFill="1" applyBorder="1"/>
    <xf numFmtId="0" fontId="61" fillId="13" borderId="62" xfId="0" applyFont="1" applyFill="1" applyBorder="1"/>
    <xf numFmtId="9" fontId="54" fillId="0" borderId="0" xfId="0" applyNumberFormat="1" applyFont="1" applyFill="1"/>
    <xf numFmtId="9" fontId="54" fillId="0" borderId="0" xfId="0" applyNumberFormat="1" applyFont="1"/>
    <xf numFmtId="9" fontId="33" fillId="0" borderId="0" xfId="0" applyNumberFormat="1" applyFont="1"/>
    <xf numFmtId="2" fontId="76" fillId="10" borderId="31" xfId="0" applyNumberFormat="1" applyFont="1" applyFill="1" applyBorder="1" applyAlignment="1">
      <alignment horizontal="center"/>
    </xf>
    <xf numFmtId="2" fontId="76" fillId="10" borderId="51" xfId="0" applyNumberFormat="1" applyFont="1" applyFill="1" applyBorder="1" applyAlignment="1">
      <alignment horizontal="center"/>
    </xf>
    <xf numFmtId="2" fontId="76" fillId="10" borderId="66" xfId="0" applyNumberFormat="1" applyFont="1" applyFill="1" applyBorder="1" applyAlignment="1">
      <alignment horizontal="center"/>
    </xf>
    <xf numFmtId="2" fontId="76" fillId="7" borderId="50" xfId="0" applyNumberFormat="1" applyFont="1" applyFill="1" applyBorder="1" applyAlignment="1">
      <alignment horizontal="center"/>
    </xf>
    <xf numFmtId="2" fontId="76" fillId="4" borderId="51" xfId="0" applyNumberFormat="1" applyFont="1" applyFill="1" applyBorder="1" applyAlignment="1">
      <alignment horizontal="center"/>
    </xf>
    <xf numFmtId="2" fontId="76" fillId="4" borderId="50" xfId="0" applyNumberFormat="1" applyFont="1" applyFill="1" applyBorder="1" applyAlignment="1">
      <alignment horizontal="center"/>
    </xf>
    <xf numFmtId="2" fontId="76" fillId="18" borderId="66" xfId="0" applyNumberFormat="1" applyFont="1" applyFill="1" applyBorder="1" applyAlignment="1">
      <alignment horizontal="center"/>
    </xf>
    <xf numFmtId="2" fontId="76" fillId="18" borderId="50" xfId="0" applyNumberFormat="1" applyFont="1" applyFill="1" applyBorder="1" applyAlignment="1">
      <alignment horizontal="center"/>
    </xf>
    <xf numFmtId="0" fontId="48" fillId="6" borderId="73" xfId="0" applyFont="1" applyFill="1" applyBorder="1"/>
    <xf numFmtId="0" fontId="48" fillId="6" borderId="36" xfId="0" applyFont="1" applyFill="1" applyBorder="1"/>
    <xf numFmtId="0" fontId="2" fillId="0" borderId="47" xfId="0" applyFont="1" applyBorder="1"/>
    <xf numFmtId="0" fontId="7" fillId="0" borderId="83" xfId="0" applyFont="1" applyBorder="1"/>
    <xf numFmtId="0" fontId="127" fillId="0" borderId="0" xfId="0" applyFont="1" applyAlignment="1">
      <alignment horizontal="center"/>
    </xf>
    <xf numFmtId="9" fontId="74" fillId="0" borderId="0" xfId="0" applyNumberFormat="1" applyFont="1" applyBorder="1" applyAlignment="1">
      <alignment horizontal="center"/>
    </xf>
    <xf numFmtId="2" fontId="78" fillId="10" borderId="51" xfId="0" applyNumberFormat="1" applyFont="1" applyFill="1" applyBorder="1" applyAlignment="1">
      <alignment horizontal="center"/>
    </xf>
    <xf numFmtId="2" fontId="78" fillId="10" borderId="66" xfId="0" applyNumberFormat="1" applyFont="1" applyFill="1" applyBorder="1" applyAlignment="1">
      <alignment horizontal="center"/>
    </xf>
    <xf numFmtId="2" fontId="78" fillId="7" borderId="66" xfId="0" applyNumberFormat="1" applyFont="1" applyFill="1" applyBorder="1" applyAlignment="1">
      <alignment horizontal="center"/>
    </xf>
    <xf numFmtId="2" fontId="78" fillId="7" borderId="50" xfId="0" applyNumberFormat="1" applyFont="1" applyFill="1" applyBorder="1" applyAlignment="1">
      <alignment horizontal="center"/>
    </xf>
    <xf numFmtId="2" fontId="78" fillId="4" borderId="51" xfId="0" applyNumberFormat="1" applyFont="1" applyFill="1" applyBorder="1" applyAlignment="1">
      <alignment horizontal="center"/>
    </xf>
    <xf numFmtId="2" fontId="78" fillId="4" borderId="50" xfId="0" applyNumberFormat="1" applyFont="1" applyFill="1" applyBorder="1" applyAlignment="1">
      <alignment horizontal="center"/>
    </xf>
    <xf numFmtId="2" fontId="78" fillId="18" borderId="66" xfId="0" applyNumberFormat="1" applyFont="1" applyFill="1" applyBorder="1" applyAlignment="1">
      <alignment horizontal="center"/>
    </xf>
    <xf numFmtId="2" fontId="78" fillId="18" borderId="50" xfId="0" applyNumberFormat="1" applyFont="1" applyFill="1" applyBorder="1" applyAlignment="1">
      <alignment horizontal="center"/>
    </xf>
    <xf numFmtId="2" fontId="78" fillId="0" borderId="51" xfId="0" applyNumberFormat="1" applyFont="1" applyBorder="1" applyAlignment="1">
      <alignment horizontal="center"/>
    </xf>
    <xf numFmtId="2" fontId="78" fillId="0" borderId="66" xfId="0" applyNumberFormat="1" applyFont="1" applyBorder="1" applyAlignment="1">
      <alignment horizontal="center"/>
    </xf>
    <xf numFmtId="2" fontId="78" fillId="0" borderId="50" xfId="0" applyNumberFormat="1" applyFont="1" applyBorder="1" applyAlignment="1">
      <alignment horizontal="center"/>
    </xf>
    <xf numFmtId="166" fontId="78" fillId="39" borderId="57" xfId="0" applyNumberFormat="1" applyFont="1" applyFill="1" applyBorder="1" applyAlignment="1">
      <alignment horizontal="center"/>
    </xf>
    <xf numFmtId="9" fontId="7" fillId="0" borderId="0" xfId="0" applyNumberFormat="1" applyFont="1"/>
    <xf numFmtId="0" fontId="84" fillId="0" borderId="0" xfId="0" applyFont="1" applyFill="1"/>
    <xf numFmtId="0" fontId="106" fillId="0" borderId="0" xfId="0" applyFont="1" applyFill="1"/>
    <xf numFmtId="0" fontId="10" fillId="0" borderId="0" xfId="0" applyFont="1" applyFill="1"/>
    <xf numFmtId="0" fontId="213" fillId="0" borderId="0" xfId="0" applyFont="1" applyFill="1"/>
    <xf numFmtId="9" fontId="90" fillId="0" borderId="0" xfId="0" applyNumberFormat="1" applyFont="1" applyFill="1"/>
    <xf numFmtId="0" fontId="90" fillId="0" borderId="0" xfId="0" applyFont="1" applyFill="1"/>
    <xf numFmtId="0" fontId="5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214" fillId="0" borderId="52" xfId="0" applyNumberFormat="1" applyFont="1" applyBorder="1" applyAlignment="1">
      <alignment horizontal="center"/>
    </xf>
    <xf numFmtId="2" fontId="214" fillId="0" borderId="53" xfId="0" applyNumberFormat="1" applyFont="1" applyBorder="1" applyAlignment="1">
      <alignment horizontal="center"/>
    </xf>
    <xf numFmtId="2" fontId="214" fillId="0" borderId="1" xfId="0" applyNumberFormat="1" applyFont="1" applyBorder="1" applyAlignment="1">
      <alignment horizontal="center"/>
    </xf>
    <xf numFmtId="2" fontId="214" fillId="0" borderId="51" xfId="0" applyNumberFormat="1" applyFont="1" applyBorder="1" applyAlignment="1">
      <alignment horizontal="center"/>
    </xf>
    <xf numFmtId="0" fontId="214" fillId="0" borderId="54" xfId="0" applyFont="1" applyBorder="1" applyAlignment="1">
      <alignment horizontal="center"/>
    </xf>
    <xf numFmtId="0" fontId="214" fillId="0" borderId="1" xfId="0" applyFont="1" applyBorder="1" applyAlignment="1">
      <alignment horizontal="center"/>
    </xf>
    <xf numFmtId="0" fontId="214" fillId="0" borderId="53" xfId="0" applyFont="1" applyBorder="1" applyAlignment="1">
      <alignment horizontal="center"/>
    </xf>
    <xf numFmtId="0" fontId="214" fillId="0" borderId="51" xfId="0" applyFont="1" applyBorder="1" applyAlignment="1">
      <alignment horizontal="center"/>
    </xf>
    <xf numFmtId="2" fontId="214" fillId="0" borderId="54" xfId="0" applyNumberFormat="1" applyFont="1" applyBorder="1" applyAlignment="1">
      <alignment horizontal="center"/>
    </xf>
    <xf numFmtId="0" fontId="165" fillId="0" borderId="25" xfId="0" applyFont="1" applyBorder="1" applyAlignment="1">
      <alignment horizontal="center"/>
    </xf>
    <xf numFmtId="0" fontId="165" fillId="0" borderId="79" xfId="0" applyFont="1" applyBorder="1" applyAlignment="1">
      <alignment horizontal="center"/>
    </xf>
    <xf numFmtId="0" fontId="165" fillId="0" borderId="49" xfId="0" applyFont="1" applyBorder="1" applyAlignment="1">
      <alignment horizontal="center"/>
    </xf>
    <xf numFmtId="0" fontId="165" fillId="0" borderId="77" xfId="0" applyFont="1" applyBorder="1" applyAlignment="1">
      <alignment horizontal="center"/>
    </xf>
    <xf numFmtId="0" fontId="214" fillId="0" borderId="52" xfId="0" applyFont="1" applyBorder="1" applyAlignment="1">
      <alignment horizontal="center"/>
    </xf>
    <xf numFmtId="0" fontId="214" fillId="0" borderId="55" xfId="0" applyFont="1" applyBorder="1" applyAlignment="1">
      <alignment horizontal="center"/>
    </xf>
    <xf numFmtId="2" fontId="165" fillId="0" borderId="79" xfId="0" applyNumberFormat="1" applyFont="1" applyBorder="1" applyAlignment="1">
      <alignment horizontal="center"/>
    </xf>
    <xf numFmtId="2" fontId="165" fillId="0" borderId="77" xfId="0" applyNumberFormat="1" applyFont="1" applyBorder="1" applyAlignment="1">
      <alignment horizontal="center"/>
    </xf>
    <xf numFmtId="2" fontId="214" fillId="0" borderId="55" xfId="0" applyNumberFormat="1" applyFont="1" applyBorder="1" applyAlignment="1">
      <alignment horizontal="center"/>
    </xf>
    <xf numFmtId="0" fontId="48" fillId="0" borderId="33" xfId="0" applyFont="1" applyFill="1" applyBorder="1" applyAlignment="1">
      <alignment horizontal="left"/>
    </xf>
    <xf numFmtId="0" fontId="0" fillId="0" borderId="66" xfId="0" applyBorder="1"/>
    <xf numFmtId="0" fontId="147" fillId="0" borderId="0" xfId="0" applyFont="1" applyFill="1" applyBorder="1"/>
    <xf numFmtId="0" fontId="0" fillId="0" borderId="70" xfId="0" applyBorder="1"/>
    <xf numFmtId="0" fontId="76" fillId="0" borderId="28" xfId="0" applyFont="1" applyFill="1" applyBorder="1" applyAlignment="1">
      <alignment horizontal="left"/>
    </xf>
    <xf numFmtId="0" fontId="2" fillId="0" borderId="65" xfId="0" applyFont="1" applyFill="1" applyBorder="1" applyAlignment="1">
      <alignment horizontal="left"/>
    </xf>
    <xf numFmtId="0" fontId="66" fillId="0" borderId="84" xfId="0" applyFont="1" applyFill="1" applyBorder="1"/>
    <xf numFmtId="0" fontId="2" fillId="0" borderId="84" xfId="0" applyFont="1" applyFill="1" applyBorder="1"/>
    <xf numFmtId="0" fontId="22" fillId="0" borderId="36" xfId="0" applyFont="1" applyFill="1" applyBorder="1" applyAlignment="1">
      <alignment horizontal="center"/>
    </xf>
    <xf numFmtId="165" fontId="76" fillId="0" borderId="64" xfId="0" applyNumberFormat="1" applyFont="1" applyFill="1" applyBorder="1" applyAlignment="1">
      <alignment horizontal="left"/>
    </xf>
    <xf numFmtId="0" fontId="183" fillId="0" borderId="0" xfId="0" applyFont="1" applyFill="1" applyBorder="1"/>
    <xf numFmtId="2" fontId="33" fillId="0" borderId="10" xfId="0" applyNumberFormat="1" applyFont="1" applyFill="1" applyBorder="1" applyAlignment="1">
      <alignment horizontal="left"/>
    </xf>
    <xf numFmtId="0" fontId="78" fillId="0" borderId="14" xfId="0" applyFont="1" applyFill="1" applyBorder="1" applyAlignment="1">
      <alignment horizontal="left"/>
    </xf>
    <xf numFmtId="166" fontId="0" fillId="0" borderId="10" xfId="0" applyNumberFormat="1" applyFill="1" applyBorder="1"/>
    <xf numFmtId="2" fontId="32" fillId="0" borderId="0" xfId="0" applyNumberFormat="1" applyFont="1" applyFill="1" applyBorder="1" applyAlignment="1">
      <alignment horizontal="left"/>
    </xf>
    <xf numFmtId="0" fontId="2" fillId="0" borderId="70" xfId="0" applyFont="1" applyFill="1" applyBorder="1"/>
    <xf numFmtId="0" fontId="125" fillId="0" borderId="0" xfId="0" applyFont="1" applyFill="1" applyBorder="1"/>
    <xf numFmtId="0" fontId="22" fillId="0" borderId="53" xfId="0" applyFont="1" applyFill="1" applyBorder="1"/>
    <xf numFmtId="2" fontId="22" fillId="0" borderId="53" xfId="0" applyNumberFormat="1" applyFont="1" applyFill="1" applyBorder="1" applyAlignment="1">
      <alignment horizontal="left"/>
    </xf>
    <xf numFmtId="0" fontId="74" fillId="0" borderId="60" xfId="0" applyFont="1" applyFill="1" applyBorder="1"/>
    <xf numFmtId="2" fontId="76" fillId="0" borderId="56" xfId="0" applyNumberFormat="1" applyFont="1" applyFill="1" applyBorder="1" applyAlignment="1">
      <alignment horizontal="left"/>
    </xf>
    <xf numFmtId="0" fontId="1" fillId="0" borderId="16" xfId="0" applyFont="1" applyFill="1" applyBorder="1" applyAlignment="1">
      <alignment horizontal="left"/>
    </xf>
    <xf numFmtId="0" fontId="177" fillId="0" borderId="31" xfId="0" applyFont="1" applyFill="1" applyBorder="1" applyAlignment="1">
      <alignment horizontal="left"/>
    </xf>
    <xf numFmtId="1" fontId="76" fillId="0" borderId="0" xfId="0" applyNumberFormat="1" applyFont="1" applyFill="1" applyBorder="1" applyAlignment="1">
      <alignment horizontal="left"/>
    </xf>
    <xf numFmtId="0" fontId="47" fillId="0" borderId="25" xfId="0" applyFont="1" applyFill="1" applyBorder="1" applyAlignment="1">
      <alignment horizontal="left"/>
    </xf>
    <xf numFmtId="0" fontId="0" fillId="0" borderId="67" xfId="0" applyBorder="1"/>
    <xf numFmtId="0" fontId="80" fillId="0" borderId="28" xfId="0" applyFont="1" applyFill="1" applyBorder="1" applyAlignment="1">
      <alignment horizontal="left"/>
    </xf>
    <xf numFmtId="0" fontId="47" fillId="0" borderId="73" xfId="0" applyFont="1" applyFill="1" applyBorder="1" applyAlignment="1">
      <alignment horizontal="center"/>
    </xf>
    <xf numFmtId="168" fontId="110" fillId="7" borderId="58" xfId="0" applyNumberFormat="1" applyFont="1" applyFill="1" applyBorder="1" applyAlignment="1">
      <alignment horizontal="center"/>
    </xf>
    <xf numFmtId="0" fontId="147" fillId="0" borderId="75" xfId="0" applyFont="1" applyFill="1" applyBorder="1"/>
    <xf numFmtId="0" fontId="80" fillId="0" borderId="53" xfId="0" applyFont="1" applyFill="1" applyBorder="1" applyAlignment="1">
      <alignment horizontal="left"/>
    </xf>
    <xf numFmtId="0" fontId="66" fillId="0" borderId="35" xfId="0" applyFont="1" applyFill="1" applyBorder="1"/>
    <xf numFmtId="2" fontId="110" fillId="0" borderId="0" xfId="0" applyNumberFormat="1" applyFont="1" applyFill="1" applyBorder="1" applyAlignment="1">
      <alignment horizontal="left"/>
    </xf>
    <xf numFmtId="2" fontId="2" fillId="0" borderId="53" xfId="0" applyNumberFormat="1" applyFont="1" applyFill="1" applyBorder="1" applyAlignment="1">
      <alignment horizontal="left"/>
    </xf>
    <xf numFmtId="0" fontId="181" fillId="0" borderId="75" xfId="0" applyFont="1" applyFill="1" applyBorder="1"/>
    <xf numFmtId="0" fontId="66" fillId="0" borderId="15" xfId="0" applyFont="1" applyFill="1" applyBorder="1"/>
    <xf numFmtId="2" fontId="22" fillId="0" borderId="35" xfId="0" applyNumberFormat="1" applyFont="1" applyFill="1" applyBorder="1" applyAlignment="1">
      <alignment horizontal="left"/>
    </xf>
    <xf numFmtId="0" fontId="33" fillId="0" borderId="74" xfId="0" applyFont="1" applyBorder="1" applyAlignment="1">
      <alignment horizontal="center"/>
    </xf>
    <xf numFmtId="0" fontId="188" fillId="0" borderId="0" xfId="0" applyFont="1" applyFill="1" applyBorder="1"/>
    <xf numFmtId="0" fontId="50" fillId="0" borderId="9" xfId="0" applyFont="1" applyFill="1" applyBorder="1"/>
    <xf numFmtId="0" fontId="103" fillId="0" borderId="84" xfId="0" applyFont="1" applyFill="1" applyBorder="1" applyAlignment="1">
      <alignment horizontal="left"/>
    </xf>
    <xf numFmtId="0" fontId="189" fillId="0" borderId="58" xfId="0" applyFont="1" applyFill="1" applyBorder="1"/>
    <xf numFmtId="2" fontId="28" fillId="0" borderId="74" xfId="0" applyNumberFormat="1" applyFont="1" applyFill="1" applyBorder="1" applyAlignment="1">
      <alignment horizontal="left"/>
    </xf>
    <xf numFmtId="168" fontId="45" fillId="0" borderId="0" xfId="0" applyNumberFormat="1" applyFont="1" applyFill="1" applyBorder="1"/>
    <xf numFmtId="0" fontId="0" fillId="0" borderId="4" xfId="0" applyBorder="1"/>
    <xf numFmtId="0" fontId="78" fillId="0" borderId="41" xfId="0" applyFont="1" applyFill="1" applyBorder="1"/>
    <xf numFmtId="0" fontId="50" fillId="0" borderId="41" xfId="0" applyFont="1" applyFill="1" applyBorder="1"/>
    <xf numFmtId="0" fontId="47" fillId="0" borderId="16" xfId="0" applyFont="1" applyFill="1" applyBorder="1" applyAlignment="1">
      <alignment horizontal="left"/>
    </xf>
    <xf numFmtId="0" fontId="14" fillId="0" borderId="72" xfId="0" applyFont="1" applyFill="1" applyBorder="1"/>
    <xf numFmtId="0" fontId="217" fillId="0" borderId="70" xfId="0" applyFont="1" applyFill="1" applyBorder="1"/>
    <xf numFmtId="167" fontId="80" fillId="0" borderId="74" xfId="0" applyNumberFormat="1" applyFont="1" applyFill="1" applyBorder="1" applyAlignment="1">
      <alignment horizontal="left"/>
    </xf>
    <xf numFmtId="0" fontId="106" fillId="0" borderId="3" xfId="0" applyFont="1" applyFill="1" applyBorder="1" applyAlignment="1">
      <alignment horizontal="center"/>
    </xf>
    <xf numFmtId="0" fontId="78" fillId="0" borderId="81" xfId="0" applyFont="1" applyFill="1" applyBorder="1"/>
    <xf numFmtId="0" fontId="66" fillId="0" borderId="10" xfId="0" applyFont="1" applyFill="1" applyBorder="1"/>
    <xf numFmtId="0" fontId="35" fillId="0" borderId="10" xfId="0" applyFont="1" applyFill="1" applyBorder="1" applyAlignment="1">
      <alignment horizontal="left"/>
    </xf>
    <xf numFmtId="0" fontId="14" fillId="0" borderId="22" xfId="0" applyFont="1" applyFill="1" applyBorder="1"/>
    <xf numFmtId="167" fontId="29" fillId="0" borderId="0" xfId="0" applyNumberFormat="1" applyFont="1" applyFill="1" applyBorder="1" applyAlignment="1">
      <alignment horizontal="right"/>
    </xf>
    <xf numFmtId="0" fontId="0" fillId="7" borderId="31" xfId="0" applyFill="1" applyBorder="1"/>
    <xf numFmtId="0" fontId="74" fillId="0" borderId="72" xfId="0" applyFont="1" applyFill="1" applyBorder="1" applyAlignment="1">
      <alignment vertical="center"/>
    </xf>
    <xf numFmtId="0" fontId="205" fillId="0" borderId="0" xfId="0" applyFont="1" applyFill="1" applyBorder="1" applyAlignment="1">
      <alignment horizontal="left"/>
    </xf>
    <xf numFmtId="1" fontId="0" fillId="0" borderId="33" xfId="0" applyNumberFormat="1" applyFill="1" applyBorder="1"/>
    <xf numFmtId="165" fontId="76" fillId="0" borderId="74" xfId="0" applyNumberFormat="1" applyFont="1" applyFill="1" applyBorder="1" applyAlignment="1">
      <alignment horizontal="left"/>
    </xf>
    <xf numFmtId="0" fontId="2" fillId="0" borderId="42" xfId="0" applyFont="1" applyFill="1" applyBorder="1"/>
    <xf numFmtId="1" fontId="78" fillId="0" borderId="24" xfId="0" applyNumberFormat="1" applyFont="1" applyFill="1" applyBorder="1" applyAlignment="1">
      <alignment horizontal="left"/>
    </xf>
    <xf numFmtId="0" fontId="61" fillId="0" borderId="25" xfId="0" applyFont="1" applyFill="1" applyBorder="1"/>
    <xf numFmtId="165" fontId="76" fillId="26" borderId="68" xfId="0" applyNumberFormat="1" applyFont="1" applyFill="1" applyBorder="1" applyAlignment="1">
      <alignment horizontal="center"/>
    </xf>
    <xf numFmtId="0" fontId="46" fillId="0" borderId="14" xfId="0" applyFont="1" applyFill="1" applyBorder="1"/>
    <xf numFmtId="0" fontId="46" fillId="0" borderId="3" xfId="0" applyFont="1" applyFill="1" applyBorder="1"/>
    <xf numFmtId="0" fontId="50" fillId="0" borderId="80" xfId="0" applyFont="1" applyFill="1" applyBorder="1"/>
    <xf numFmtId="0" fontId="48" fillId="0" borderId="11" xfId="0" applyFont="1" applyFill="1" applyBorder="1"/>
    <xf numFmtId="2" fontId="28" fillId="0" borderId="68" xfId="0" applyNumberFormat="1" applyFont="1" applyFill="1" applyBorder="1" applyAlignment="1">
      <alignment horizontal="left"/>
    </xf>
    <xf numFmtId="0" fontId="190" fillId="0" borderId="0" xfId="0" applyFont="1" applyBorder="1"/>
    <xf numFmtId="0" fontId="161" fillId="0" borderId="75" xfId="0" applyFont="1" applyFill="1" applyBorder="1"/>
    <xf numFmtId="0" fontId="0" fillId="0" borderId="50" xfId="0" applyBorder="1"/>
    <xf numFmtId="167" fontId="28" fillId="0" borderId="74" xfId="0" applyNumberFormat="1" applyFont="1" applyFill="1" applyBorder="1" applyAlignment="1">
      <alignment horizontal="left"/>
    </xf>
    <xf numFmtId="0" fontId="75" fillId="0" borderId="61" xfId="0" applyFont="1" applyFill="1" applyBorder="1" applyAlignment="1">
      <alignment horizontal="left"/>
    </xf>
    <xf numFmtId="167" fontId="0" fillId="0" borderId="0" xfId="0" applyNumberFormat="1" applyBorder="1"/>
    <xf numFmtId="49" fontId="14" fillId="0" borderId="49" xfId="0" applyNumberFormat="1" applyFont="1" applyFill="1" applyBorder="1" applyAlignment="1">
      <alignment horizontal="left"/>
    </xf>
    <xf numFmtId="165" fontId="76" fillId="0" borderId="68" xfId="0" applyNumberFormat="1" applyFont="1" applyFill="1" applyBorder="1" applyAlignment="1">
      <alignment horizontal="left"/>
    </xf>
    <xf numFmtId="0" fontId="28" fillId="0" borderId="64" xfId="0" applyFont="1" applyFill="1" applyBorder="1" applyAlignment="1">
      <alignment horizontal="left"/>
    </xf>
    <xf numFmtId="0" fontId="215" fillId="0" borderId="10" xfId="0" applyFont="1" applyFill="1" applyBorder="1"/>
    <xf numFmtId="0" fontId="10" fillId="0" borderId="37" xfId="0" applyFont="1" applyFill="1" applyBorder="1"/>
    <xf numFmtId="0" fontId="50" fillId="0" borderId="25" xfId="0" applyFont="1" applyFill="1" applyBorder="1" applyAlignment="1">
      <alignment horizontal="left"/>
    </xf>
    <xf numFmtId="0" fontId="67" fillId="0" borderId="0" xfId="0" applyFont="1" applyBorder="1" applyAlignment="1">
      <alignment horizontal="left"/>
    </xf>
    <xf numFmtId="0" fontId="215" fillId="0" borderId="0" xfId="0" applyFont="1" applyFill="1" applyBorder="1"/>
    <xf numFmtId="165" fontId="74" fillId="0" borderId="0" xfId="0" applyNumberFormat="1" applyFont="1" applyFill="1" applyBorder="1" applyAlignment="1">
      <alignment horizontal="left"/>
    </xf>
    <xf numFmtId="9" fontId="54" fillId="0" borderId="0" xfId="0" applyNumberFormat="1" applyFont="1" applyBorder="1"/>
    <xf numFmtId="166" fontId="2" fillId="0" borderId="0" xfId="0" applyNumberFormat="1" applyFont="1" applyFill="1" applyBorder="1"/>
    <xf numFmtId="0" fontId="54" fillId="0" borderId="0" xfId="0" applyFont="1" applyBorder="1" applyAlignment="1">
      <alignment horizontal="left"/>
    </xf>
    <xf numFmtId="0" fontId="33" fillId="0" borderId="75" xfId="0" applyFont="1" applyFill="1" applyBorder="1" applyAlignment="1">
      <alignment horizontal="left"/>
    </xf>
    <xf numFmtId="0" fontId="33" fillId="0" borderId="54" xfId="0" applyFont="1" applyFill="1" applyBorder="1" applyAlignment="1">
      <alignment horizontal="left"/>
    </xf>
    <xf numFmtId="0" fontId="33" fillId="0" borderId="58" xfId="0" applyFont="1" applyFill="1" applyBorder="1" applyAlignment="1">
      <alignment horizontal="left"/>
    </xf>
    <xf numFmtId="0" fontId="47" fillId="0" borderId="18" xfId="0" applyFont="1" applyFill="1" applyBorder="1" applyAlignment="1">
      <alignment horizontal="center"/>
    </xf>
    <xf numFmtId="0" fontId="33" fillId="0" borderId="63" xfId="0" applyFont="1" applyBorder="1" applyAlignment="1">
      <alignment horizontal="left"/>
    </xf>
    <xf numFmtId="0" fontId="33" fillId="0" borderId="52" xfId="0" applyFont="1" applyFill="1" applyBorder="1" applyAlignment="1">
      <alignment horizontal="left"/>
    </xf>
    <xf numFmtId="0" fontId="22" fillId="0" borderId="55" xfId="0" applyFont="1" applyBorder="1" applyAlignment="1">
      <alignment horizontal="center"/>
    </xf>
    <xf numFmtId="0" fontId="47" fillId="0" borderId="22" xfId="0" applyFont="1" applyFill="1" applyBorder="1" applyAlignment="1">
      <alignment horizontal="center"/>
    </xf>
    <xf numFmtId="0" fontId="106" fillId="0" borderId="32" xfId="0" applyFont="1" applyFill="1" applyBorder="1" applyAlignment="1">
      <alignment horizontal="center"/>
    </xf>
    <xf numFmtId="0" fontId="47" fillId="7" borderId="15" xfId="0" applyFont="1" applyFill="1" applyBorder="1"/>
    <xf numFmtId="0" fontId="74" fillId="0" borderId="38" xfId="0" applyFont="1" applyFill="1" applyBorder="1"/>
    <xf numFmtId="0" fontId="7" fillId="0" borderId="54" xfId="0" applyFont="1" applyFill="1" applyBorder="1"/>
    <xf numFmtId="0" fontId="182" fillId="0" borderId="54" xfId="0" applyFont="1" applyFill="1" applyBorder="1" applyAlignment="1">
      <alignment horizontal="left"/>
    </xf>
    <xf numFmtId="0" fontId="33" fillId="0" borderId="33" xfId="0" applyFont="1" applyBorder="1"/>
    <xf numFmtId="0" fontId="14" fillId="0" borderId="43" xfId="0" applyFont="1" applyFill="1" applyBorder="1" applyAlignment="1">
      <alignment horizontal="left"/>
    </xf>
    <xf numFmtId="2" fontId="113" fillId="0" borderId="7" xfId="0" applyNumberFormat="1" applyFont="1" applyBorder="1" applyAlignment="1">
      <alignment horizontal="center"/>
    </xf>
    <xf numFmtId="0" fontId="17" fillId="0" borderId="33" xfId="0" applyFont="1" applyBorder="1" applyAlignment="1">
      <alignment horizontal="right"/>
    </xf>
    <xf numFmtId="0" fontId="2" fillId="0" borderId="12" xfId="0" applyFont="1" applyBorder="1"/>
    <xf numFmtId="0" fontId="2" fillId="0" borderId="29" xfId="0" applyFont="1" applyBorder="1" applyAlignment="1">
      <alignment horizontal="center"/>
    </xf>
    <xf numFmtId="0" fontId="157" fillId="0" borderId="75" xfId="0" applyFont="1" applyBorder="1" applyAlignment="1">
      <alignment horizontal="left"/>
    </xf>
    <xf numFmtId="0" fontId="22" fillId="0" borderId="77" xfId="0" applyFont="1" applyBorder="1" applyAlignment="1">
      <alignment horizontal="center"/>
    </xf>
    <xf numFmtId="0" fontId="157" fillId="0" borderId="54" xfId="0" applyFont="1" applyBorder="1" applyAlignment="1">
      <alignment horizontal="left"/>
    </xf>
    <xf numFmtId="0" fontId="157" fillId="0" borderId="49" xfId="0" applyFont="1" applyBorder="1" applyAlignment="1">
      <alignment horizontal="left"/>
    </xf>
    <xf numFmtId="0" fontId="176" fillId="0" borderId="52" xfId="0" applyFont="1" applyBorder="1" applyAlignment="1">
      <alignment horizontal="left"/>
    </xf>
    <xf numFmtId="0" fontId="191" fillId="0" borderId="51" xfId="0" applyFont="1" applyBorder="1" applyAlignment="1">
      <alignment horizontal="center"/>
    </xf>
    <xf numFmtId="1" fontId="105" fillId="0" borderId="47" xfId="0" applyNumberFormat="1" applyFont="1" applyBorder="1" applyAlignment="1">
      <alignment horizontal="center"/>
    </xf>
    <xf numFmtId="0" fontId="33" fillId="0" borderId="78" xfId="0" applyFont="1" applyBorder="1" applyAlignment="1">
      <alignment horizontal="left"/>
    </xf>
    <xf numFmtId="0" fontId="33" fillId="0" borderId="8" xfId="0" applyFont="1" applyBorder="1"/>
    <xf numFmtId="0" fontId="2" fillId="0" borderId="30" xfId="0" applyFont="1" applyBorder="1"/>
    <xf numFmtId="1" fontId="105" fillId="0" borderId="83" xfId="0" applyNumberFormat="1" applyFont="1" applyFill="1" applyBorder="1" applyAlignment="1">
      <alignment horizontal="center"/>
    </xf>
    <xf numFmtId="0" fontId="66" fillId="0" borderId="50" xfId="0" applyFont="1" applyFill="1" applyBorder="1" applyAlignment="1">
      <alignment horizontal="left"/>
    </xf>
    <xf numFmtId="2" fontId="35" fillId="0" borderId="38" xfId="0" applyNumberFormat="1" applyFont="1" applyFill="1" applyBorder="1" applyAlignment="1">
      <alignment horizontal="center" vertical="center"/>
    </xf>
    <xf numFmtId="2" fontId="35" fillId="0" borderId="43" xfId="0" applyNumberFormat="1" applyFont="1" applyFill="1" applyBorder="1" applyAlignment="1">
      <alignment horizontal="center" vertical="center"/>
    </xf>
    <xf numFmtId="2" fontId="35" fillId="0" borderId="79" xfId="0" applyNumberFormat="1" applyFont="1" applyFill="1" applyBorder="1" applyAlignment="1">
      <alignment horizontal="center" vertical="center"/>
    </xf>
    <xf numFmtId="0" fontId="22" fillId="0" borderId="62" xfId="0" applyFont="1" applyBorder="1" applyAlignment="1">
      <alignment horizontal="center"/>
    </xf>
    <xf numFmtId="0" fontId="55" fillId="0" borderId="26" xfId="0" applyFont="1" applyBorder="1" applyAlignment="1">
      <alignment horizontal="center"/>
    </xf>
    <xf numFmtId="0" fontId="14" fillId="0" borderId="74" xfId="0" applyFont="1" applyBorder="1" applyAlignment="1">
      <alignment horizontal="center"/>
    </xf>
    <xf numFmtId="0" fontId="122" fillId="0" borderId="58" xfId="0" applyFont="1" applyBorder="1" applyAlignment="1">
      <alignment horizontal="right"/>
    </xf>
    <xf numFmtId="166" fontId="18" fillId="0" borderId="28" xfId="0" applyNumberFormat="1" applyFont="1" applyBorder="1" applyAlignment="1">
      <alignment horizontal="center"/>
    </xf>
    <xf numFmtId="0" fontId="47" fillId="0" borderId="22" xfId="0" applyFont="1" applyBorder="1" applyAlignment="1">
      <alignment horizontal="center"/>
    </xf>
    <xf numFmtId="0" fontId="73" fillId="0" borderId="54" xfId="0" applyFont="1" applyBorder="1"/>
    <xf numFmtId="164" fontId="176" fillId="0" borderId="49" xfId="0" applyNumberFormat="1" applyFont="1" applyFill="1" applyBorder="1" applyAlignment="1">
      <alignment horizontal="left"/>
    </xf>
    <xf numFmtId="1" fontId="191" fillId="0" borderId="50" xfId="0" applyNumberFormat="1" applyFont="1" applyFill="1" applyBorder="1" applyAlignment="1">
      <alignment horizontal="center"/>
    </xf>
    <xf numFmtId="164" fontId="176" fillId="0" borderId="49" xfId="0" applyNumberFormat="1" applyFont="1" applyBorder="1" applyAlignment="1">
      <alignment horizontal="right"/>
    </xf>
    <xf numFmtId="2" fontId="176" fillId="0" borderId="30" xfId="0" applyNumberFormat="1" applyFont="1" applyBorder="1" applyAlignment="1">
      <alignment horizontal="center"/>
    </xf>
    <xf numFmtId="2" fontId="176" fillId="0" borderId="76" xfId="0" applyNumberFormat="1" applyFont="1" applyFill="1" applyBorder="1" applyAlignment="1">
      <alignment horizontal="center"/>
    </xf>
    <xf numFmtId="2" fontId="176" fillId="0" borderId="30" xfId="0" applyNumberFormat="1" applyFont="1" applyFill="1" applyBorder="1" applyAlignment="1">
      <alignment horizontal="center"/>
    </xf>
    <xf numFmtId="2" fontId="201" fillId="0" borderId="30" xfId="0" applyNumberFormat="1" applyFont="1" applyBorder="1" applyAlignment="1">
      <alignment horizontal="center"/>
    </xf>
    <xf numFmtId="2" fontId="201" fillId="0" borderId="48" xfId="0" applyNumberFormat="1" applyFont="1" applyBorder="1" applyAlignment="1">
      <alignment horizontal="center"/>
    </xf>
    <xf numFmtId="2" fontId="201" fillId="0" borderId="65" xfId="0" applyNumberFormat="1" applyFont="1" applyBorder="1" applyAlignment="1">
      <alignment horizontal="center"/>
    </xf>
    <xf numFmtId="49" fontId="191" fillId="0" borderId="49" xfId="0" applyNumberFormat="1" applyFont="1" applyFill="1" applyBorder="1"/>
    <xf numFmtId="2" fontId="220" fillId="0" borderId="30" xfId="0" applyNumberFormat="1" applyFont="1" applyBorder="1" applyAlignment="1">
      <alignment horizontal="center"/>
    </xf>
    <xf numFmtId="2" fontId="220" fillId="0" borderId="36" xfId="0" applyNumberFormat="1" applyFont="1" applyBorder="1" applyAlignment="1">
      <alignment horizontal="center"/>
    </xf>
    <xf numFmtId="2" fontId="220" fillId="0" borderId="76" xfId="0" applyNumberFormat="1" applyFont="1" applyFill="1" applyBorder="1" applyAlignment="1">
      <alignment horizontal="center"/>
    </xf>
    <xf numFmtId="0" fontId="22" fillId="0" borderId="55" xfId="0" applyFont="1" applyFill="1" applyBorder="1" applyAlignment="1">
      <alignment horizontal="center"/>
    </xf>
    <xf numFmtId="0" fontId="22" fillId="0" borderId="19" xfId="0" applyFont="1" applyBorder="1" applyAlignment="1">
      <alignment horizontal="center"/>
    </xf>
    <xf numFmtId="1" fontId="22" fillId="0" borderId="27" xfId="0" applyNumberFormat="1" applyFont="1" applyBorder="1" applyAlignment="1">
      <alignment horizontal="center"/>
    </xf>
    <xf numFmtId="1" fontId="22" fillId="0" borderId="55" xfId="0" applyNumberFormat="1" applyFont="1" applyBorder="1" applyAlignment="1">
      <alignment horizontal="center"/>
    </xf>
    <xf numFmtId="1" fontId="22" fillId="0" borderId="67" xfId="0" applyNumberFormat="1" applyFont="1" applyBorder="1" applyAlignment="1">
      <alignment horizontal="center"/>
    </xf>
    <xf numFmtId="0" fontId="65" fillId="0" borderId="30" xfId="0" applyFont="1" applyFill="1" applyBorder="1" applyAlignment="1">
      <alignment horizontal="left"/>
    </xf>
    <xf numFmtId="0" fontId="33" fillId="0" borderId="66" xfId="0" applyFont="1" applyFill="1" applyBorder="1" applyAlignment="1">
      <alignment horizontal="center"/>
    </xf>
    <xf numFmtId="164" fontId="14" fillId="0" borderId="54" xfId="0" applyNumberFormat="1" applyFont="1" applyFill="1" applyBorder="1" applyAlignment="1">
      <alignment horizontal="left"/>
    </xf>
    <xf numFmtId="0" fontId="0" fillId="0" borderId="27" xfId="0" applyFill="1" applyBorder="1" applyAlignment="1">
      <alignment horizontal="center"/>
    </xf>
    <xf numFmtId="0" fontId="50" fillId="0" borderId="74" xfId="0" applyFont="1" applyBorder="1" applyAlignment="1">
      <alignment horizontal="left"/>
    </xf>
    <xf numFmtId="0" fontId="50" fillId="0" borderId="61" xfId="0" applyFont="1" applyBorder="1" applyAlignment="1">
      <alignment horizontal="left"/>
    </xf>
    <xf numFmtId="0" fontId="33" fillId="0" borderId="61" xfId="0" applyFont="1" applyBorder="1" applyAlignment="1">
      <alignment horizontal="center"/>
    </xf>
    <xf numFmtId="0" fontId="48" fillId="0" borderId="61" xfId="0" applyFont="1" applyFill="1" applyBorder="1" applyAlignment="1">
      <alignment horizontal="left"/>
    </xf>
    <xf numFmtId="0" fontId="47" fillId="0" borderId="18" xfId="0" applyFont="1" applyBorder="1"/>
    <xf numFmtId="2" fontId="202" fillId="0" borderId="65" xfId="0" applyNumberFormat="1" applyFont="1" applyBorder="1" applyAlignment="1">
      <alignment horizontal="center"/>
    </xf>
    <xf numFmtId="2" fontId="202" fillId="0" borderId="73" xfId="0" applyNumberFormat="1" applyFont="1" applyBorder="1" applyAlignment="1">
      <alignment horizontal="center"/>
    </xf>
    <xf numFmtId="2" fontId="202" fillId="0" borderId="72" xfId="0" applyNumberFormat="1" applyFont="1" applyBorder="1" applyAlignment="1">
      <alignment horizontal="center"/>
    </xf>
    <xf numFmtId="2" fontId="202" fillId="0" borderId="73" xfId="0" applyNumberFormat="1" applyFont="1" applyFill="1" applyBorder="1" applyAlignment="1">
      <alignment horizontal="center"/>
    </xf>
    <xf numFmtId="1" fontId="105" fillId="0" borderId="62" xfId="0" applyNumberFormat="1" applyFont="1" applyFill="1" applyBorder="1" applyAlignment="1">
      <alignment horizontal="center"/>
    </xf>
    <xf numFmtId="1" fontId="36" fillId="0" borderId="49" xfId="0" applyNumberFormat="1" applyFont="1" applyFill="1" applyBorder="1" applyAlignment="1">
      <alignment horizontal="center"/>
    </xf>
    <xf numFmtId="0" fontId="0" fillId="0" borderId="32" xfId="0" applyFill="1" applyBorder="1" applyAlignment="1">
      <alignment horizontal="left"/>
    </xf>
    <xf numFmtId="0" fontId="149" fillId="0" borderId="26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166" fontId="18" fillId="0" borderId="42" xfId="0" applyNumberFormat="1" applyFont="1" applyBorder="1" applyAlignment="1">
      <alignment horizontal="center"/>
    </xf>
    <xf numFmtId="164" fontId="14" fillId="0" borderId="43" xfId="0" applyNumberFormat="1" applyFont="1" applyBorder="1" applyAlignment="1">
      <alignment horizontal="left"/>
    </xf>
    <xf numFmtId="0" fontId="55" fillId="0" borderId="25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176" fillId="0" borderId="51" xfId="0" applyFont="1" applyBorder="1" applyAlignment="1">
      <alignment horizontal="center"/>
    </xf>
    <xf numFmtId="0" fontId="203" fillId="0" borderId="58" xfId="0" applyFont="1" applyFill="1" applyBorder="1" applyAlignment="1">
      <alignment horizontal="left"/>
    </xf>
    <xf numFmtId="0" fontId="33" fillId="0" borderId="74" xfId="0" applyFont="1" applyFill="1" applyBorder="1" applyAlignment="1">
      <alignment horizontal="center"/>
    </xf>
    <xf numFmtId="0" fontId="17" fillId="0" borderId="83" xfId="0" applyFont="1" applyFill="1" applyBorder="1" applyAlignment="1">
      <alignment horizontal="center"/>
    </xf>
    <xf numFmtId="2" fontId="18" fillId="0" borderId="73" xfId="0" applyNumberFormat="1" applyFont="1" applyBorder="1" applyAlignment="1">
      <alignment horizontal="center"/>
    </xf>
    <xf numFmtId="167" fontId="21" fillId="0" borderId="0" xfId="0" applyNumberFormat="1" applyFont="1" applyFill="1" applyBorder="1" applyAlignment="1">
      <alignment horizontal="center"/>
    </xf>
    <xf numFmtId="0" fontId="14" fillId="0" borderId="52" xfId="0" applyFont="1" applyFill="1" applyBorder="1" applyAlignment="1">
      <alignment horizontal="left"/>
    </xf>
    <xf numFmtId="0" fontId="33" fillId="0" borderId="49" xfId="0" applyFont="1" applyFill="1" applyBorder="1" applyAlignment="1">
      <alignment horizontal="left"/>
    </xf>
    <xf numFmtId="0" fontId="33" fillId="0" borderId="55" xfId="0" applyFont="1" applyBorder="1" applyAlignment="1">
      <alignment horizontal="center"/>
    </xf>
    <xf numFmtId="0" fontId="33" fillId="0" borderId="59" xfId="0" applyFont="1" applyFill="1" applyBorder="1" applyAlignment="1">
      <alignment horizontal="left"/>
    </xf>
    <xf numFmtId="0" fontId="50" fillId="0" borderId="74" xfId="0" applyFont="1" applyFill="1" applyBorder="1" applyAlignment="1">
      <alignment horizontal="left"/>
    </xf>
    <xf numFmtId="0" fontId="66" fillId="0" borderId="74" xfId="0" applyFont="1" applyBorder="1" applyAlignment="1">
      <alignment horizontal="left"/>
    </xf>
    <xf numFmtId="0" fontId="47" fillId="0" borderId="25" xfId="0" applyFont="1" applyBorder="1" applyAlignment="1">
      <alignment horizontal="center"/>
    </xf>
    <xf numFmtId="2" fontId="16" fillId="0" borderId="25" xfId="0" applyNumberFormat="1" applyFont="1" applyBorder="1" applyAlignment="1">
      <alignment horizontal="center" vertical="center" wrapText="1"/>
    </xf>
    <xf numFmtId="0" fontId="7" fillId="0" borderId="59" xfId="0" applyFont="1" applyFill="1" applyBorder="1"/>
    <xf numFmtId="0" fontId="149" fillId="0" borderId="50" xfId="0" applyFont="1" applyBorder="1" applyAlignment="1">
      <alignment horizontal="center"/>
    </xf>
    <xf numFmtId="0" fontId="0" fillId="0" borderId="83" xfId="0" applyBorder="1" applyAlignment="1">
      <alignment horizontal="left"/>
    </xf>
    <xf numFmtId="1" fontId="36" fillId="0" borderId="47" xfId="0" applyNumberFormat="1" applyFont="1" applyBorder="1" applyAlignment="1">
      <alignment horizontal="center"/>
    </xf>
    <xf numFmtId="0" fontId="48" fillId="0" borderId="25" xfId="0" applyFont="1" applyBorder="1" applyAlignment="1">
      <alignment horizontal="left"/>
    </xf>
    <xf numFmtId="2" fontId="48" fillId="0" borderId="25" xfId="0" applyNumberFormat="1" applyFont="1" applyBorder="1" applyAlignment="1">
      <alignment horizontal="center"/>
    </xf>
    <xf numFmtId="0" fontId="47" fillId="0" borderId="61" xfId="0" applyFont="1" applyFill="1" applyBorder="1" applyAlignment="1">
      <alignment horizontal="left"/>
    </xf>
    <xf numFmtId="0" fontId="33" fillId="0" borderId="38" xfId="0" applyFont="1" applyBorder="1" applyAlignment="1">
      <alignment horizontal="left"/>
    </xf>
    <xf numFmtId="0" fontId="7" fillId="0" borderId="38" xfId="0" applyFont="1" applyFill="1" applyBorder="1"/>
    <xf numFmtId="0" fontId="17" fillId="0" borderId="66" xfId="0" applyFont="1" applyBorder="1" applyAlignment="1">
      <alignment horizontal="center"/>
    </xf>
    <xf numFmtId="49" fontId="17" fillId="0" borderId="83" xfId="0" applyNumberFormat="1" applyFont="1" applyBorder="1" applyAlignment="1">
      <alignment horizontal="center"/>
    </xf>
    <xf numFmtId="0" fontId="176" fillId="0" borderId="25" xfId="0" applyFont="1" applyBorder="1" applyAlignment="1">
      <alignment horizontal="left"/>
    </xf>
    <xf numFmtId="0" fontId="2" fillId="0" borderId="70" xfId="0" applyFont="1" applyFill="1" applyBorder="1" applyAlignment="1">
      <alignment horizontal="left"/>
    </xf>
    <xf numFmtId="0" fontId="2" fillId="0" borderId="42" xfId="0" applyFont="1" applyFill="1" applyBorder="1" applyAlignment="1">
      <alignment horizontal="left"/>
    </xf>
    <xf numFmtId="0" fontId="2" fillId="0" borderId="56" xfId="0" applyFont="1" applyFill="1" applyBorder="1" applyAlignment="1">
      <alignment horizontal="left"/>
    </xf>
    <xf numFmtId="0" fontId="22" fillId="0" borderId="79" xfId="0" applyFont="1" applyBorder="1" applyAlignment="1">
      <alignment horizontal="center"/>
    </xf>
    <xf numFmtId="0" fontId="123" fillId="0" borderId="63" xfId="0" applyFont="1" applyFill="1" applyBorder="1" applyAlignment="1">
      <alignment horizontal="left"/>
    </xf>
    <xf numFmtId="0" fontId="22" fillId="0" borderId="67" xfId="0" applyFont="1" applyBorder="1" applyAlignment="1">
      <alignment horizontal="center"/>
    </xf>
    <xf numFmtId="2" fontId="18" fillId="0" borderId="42" xfId="0" applyNumberFormat="1" applyFont="1" applyBorder="1" applyAlignment="1">
      <alignment horizontal="center"/>
    </xf>
    <xf numFmtId="0" fontId="191" fillId="0" borderId="25" xfId="0" applyFont="1" applyBorder="1" applyAlignment="1">
      <alignment horizontal="right"/>
    </xf>
    <xf numFmtId="164" fontId="14" fillId="0" borderId="25" xfId="0" applyNumberFormat="1" applyFont="1" applyBorder="1" applyAlignment="1">
      <alignment horizontal="right"/>
    </xf>
    <xf numFmtId="2" fontId="191" fillId="0" borderId="48" xfId="0" applyNumberFormat="1" applyFont="1" applyBorder="1" applyAlignment="1">
      <alignment horizontal="center"/>
    </xf>
    <xf numFmtId="2" fontId="191" fillId="0" borderId="1" xfId="0" applyNumberFormat="1" applyFont="1" applyBorder="1" applyAlignment="1">
      <alignment horizontal="center"/>
    </xf>
    <xf numFmtId="2" fontId="191" fillId="0" borderId="53" xfId="0" applyNumberFormat="1" applyFont="1" applyBorder="1" applyAlignment="1">
      <alignment horizontal="center"/>
    </xf>
    <xf numFmtId="2" fontId="39" fillId="0" borderId="48" xfId="0" applyNumberFormat="1" applyFont="1" applyBorder="1" applyAlignment="1">
      <alignment horizontal="center"/>
    </xf>
    <xf numFmtId="0" fontId="33" fillId="0" borderId="48" xfId="0" applyFont="1" applyBorder="1" applyAlignment="1">
      <alignment horizontal="left" vertical="center"/>
    </xf>
    <xf numFmtId="2" fontId="17" fillId="0" borderId="52" xfId="0" applyNumberFormat="1" applyFont="1" applyFill="1" applyBorder="1" applyAlignment="1">
      <alignment horizontal="center"/>
    </xf>
    <xf numFmtId="0" fontId="33" fillId="0" borderId="62" xfId="0" applyFont="1" applyBorder="1" applyAlignment="1">
      <alignment horizontal="center"/>
    </xf>
    <xf numFmtId="0" fontId="48" fillId="0" borderId="49" xfId="0" applyFont="1" applyBorder="1" applyAlignment="1">
      <alignment horizontal="left"/>
    </xf>
    <xf numFmtId="1" fontId="191" fillId="0" borderId="2" xfId="0" applyNumberFormat="1" applyFont="1" applyBorder="1" applyAlignment="1">
      <alignment horizontal="center"/>
    </xf>
    <xf numFmtId="2" fontId="18" fillId="0" borderId="73" xfId="0" applyNumberFormat="1" applyFont="1" applyFill="1" applyBorder="1" applyAlignment="1">
      <alignment horizontal="center"/>
    </xf>
    <xf numFmtId="0" fontId="14" fillId="0" borderId="65" xfId="0" applyFont="1" applyFill="1" applyBorder="1" applyAlignment="1">
      <alignment horizontal="center"/>
    </xf>
    <xf numFmtId="0" fontId="0" fillId="0" borderId="27" xfId="0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33" fillId="0" borderId="62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49" fontId="14" fillId="0" borderId="83" xfId="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/>
    </xf>
    <xf numFmtId="164" fontId="55" fillId="0" borderId="49" xfId="0" applyNumberFormat="1" applyFont="1" applyFill="1" applyBorder="1" applyAlignment="1">
      <alignment horizontal="left"/>
    </xf>
    <xf numFmtId="164" fontId="55" fillId="0" borderId="58" xfId="0" applyNumberFormat="1" applyFont="1" applyFill="1" applyBorder="1" applyAlignment="1">
      <alignment horizontal="left"/>
    </xf>
    <xf numFmtId="164" fontId="176" fillId="0" borderId="52" xfId="0" applyNumberFormat="1" applyFont="1" applyFill="1" applyBorder="1" applyAlignment="1">
      <alignment horizontal="left"/>
    </xf>
    <xf numFmtId="0" fontId="14" fillId="0" borderId="54" xfId="0" applyFont="1" applyFill="1" applyBorder="1" applyAlignment="1">
      <alignment horizontal="left"/>
    </xf>
    <xf numFmtId="0" fontId="2" fillId="0" borderId="55" xfId="0" applyFont="1" applyFill="1" applyBorder="1" applyAlignment="1">
      <alignment horizontal="center"/>
    </xf>
    <xf numFmtId="0" fontId="0" fillId="0" borderId="32" xfId="0" applyBorder="1" applyAlignment="1">
      <alignment horizontal="left"/>
    </xf>
    <xf numFmtId="1" fontId="105" fillId="0" borderId="49" xfId="0" applyNumberFormat="1" applyFont="1" applyBorder="1" applyAlignment="1">
      <alignment horizontal="center"/>
    </xf>
    <xf numFmtId="2" fontId="0" fillId="0" borderId="33" xfId="0" applyNumberFormat="1" applyBorder="1" applyAlignment="1">
      <alignment horizontal="left"/>
    </xf>
    <xf numFmtId="1" fontId="36" fillId="0" borderId="26" xfId="0" applyNumberFormat="1" applyFont="1" applyBorder="1" applyAlignment="1">
      <alignment horizontal="center"/>
    </xf>
    <xf numFmtId="0" fontId="8" fillId="0" borderId="58" xfId="0" applyFont="1" applyBorder="1" applyAlignment="1">
      <alignment horizontal="left"/>
    </xf>
    <xf numFmtId="0" fontId="48" fillId="0" borderId="66" xfId="0" applyFont="1" applyBorder="1" applyAlignment="1">
      <alignment horizontal="left"/>
    </xf>
    <xf numFmtId="0" fontId="66" fillId="0" borderId="77" xfId="0" applyFont="1" applyFill="1" applyBorder="1" applyAlignment="1">
      <alignment horizontal="left"/>
    </xf>
    <xf numFmtId="0" fontId="7" fillId="0" borderId="61" xfId="0" applyFont="1" applyBorder="1" applyAlignment="1">
      <alignment horizontal="center"/>
    </xf>
    <xf numFmtId="2" fontId="14" fillId="0" borderId="63" xfId="0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49" fontId="33" fillId="0" borderId="0" xfId="0" applyNumberFormat="1" applyFont="1" applyFill="1" applyBorder="1" applyAlignment="1">
      <alignment horizontal="center"/>
    </xf>
    <xf numFmtId="167" fontId="95" fillId="0" borderId="0" xfId="0" applyNumberFormat="1" applyFont="1" applyFill="1" applyBorder="1" applyAlignment="1">
      <alignment horizontal="center"/>
    </xf>
    <xf numFmtId="0" fontId="152" fillId="0" borderId="0" xfId="0" applyFont="1" applyFill="1" applyBorder="1" applyAlignment="1">
      <alignment horizontal="left"/>
    </xf>
    <xf numFmtId="0" fontId="66" fillId="0" borderId="66" xfId="0" applyFont="1" applyBorder="1" applyAlignment="1">
      <alignment horizontal="left"/>
    </xf>
    <xf numFmtId="0" fontId="67" fillId="7" borderId="15" xfId="0" applyFont="1" applyFill="1" applyBorder="1"/>
    <xf numFmtId="0" fontId="28" fillId="0" borderId="16" xfId="0" applyFont="1" applyFill="1" applyBorder="1" applyAlignment="1">
      <alignment horizontal="left"/>
    </xf>
    <xf numFmtId="0" fontId="17" fillId="0" borderId="39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3" fillId="0" borderId="72" xfId="0" applyFont="1" applyBorder="1" applyAlignment="1">
      <alignment horizontal="left"/>
    </xf>
    <xf numFmtId="0" fontId="176" fillId="0" borderId="55" xfId="0" applyFont="1" applyBorder="1" applyAlignment="1">
      <alignment horizontal="center"/>
    </xf>
    <xf numFmtId="2" fontId="176" fillId="0" borderId="48" xfId="0" applyNumberFormat="1" applyFont="1" applyBorder="1" applyAlignment="1">
      <alignment horizontal="center"/>
    </xf>
    <xf numFmtId="2" fontId="39" fillId="0" borderId="1" xfId="0" applyNumberFormat="1" applyFont="1" applyBorder="1" applyAlignment="1">
      <alignment horizontal="center"/>
    </xf>
    <xf numFmtId="0" fontId="112" fillId="0" borderId="0" xfId="0" applyFont="1" applyAlignment="1">
      <alignment horizontal="left"/>
    </xf>
    <xf numFmtId="0" fontId="221" fillId="0" borderId="72" xfId="0" applyFont="1" applyFill="1" applyBorder="1"/>
    <xf numFmtId="0" fontId="50" fillId="0" borderId="57" xfId="0" applyFont="1" applyFill="1" applyBorder="1" applyAlignment="1">
      <alignment horizontal="left"/>
    </xf>
    <xf numFmtId="0" fontId="33" fillId="0" borderId="80" xfId="0" applyFont="1" applyFill="1" applyBorder="1" applyAlignment="1">
      <alignment horizontal="left"/>
    </xf>
    <xf numFmtId="0" fontId="14" fillId="0" borderId="60" xfId="0" applyFont="1" applyFill="1" applyBorder="1" applyAlignment="1">
      <alignment horizontal="left"/>
    </xf>
    <xf numFmtId="165" fontId="47" fillId="0" borderId="70" xfId="0" applyNumberFormat="1" applyFont="1" applyBorder="1"/>
    <xf numFmtId="0" fontId="47" fillId="0" borderId="30" xfId="0" applyFont="1" applyBorder="1"/>
    <xf numFmtId="0" fontId="47" fillId="0" borderId="70" xfId="0" applyFont="1" applyBorder="1"/>
    <xf numFmtId="0" fontId="0" fillId="0" borderId="36" xfId="0" applyBorder="1" applyAlignment="1">
      <alignment horizontal="center"/>
    </xf>
    <xf numFmtId="0" fontId="0" fillId="0" borderId="30" xfId="0" applyFill="1" applyBorder="1"/>
    <xf numFmtId="0" fontId="0" fillId="0" borderId="39" xfId="0" applyFill="1" applyBorder="1"/>
    <xf numFmtId="0" fontId="123" fillId="0" borderId="42" xfId="0" applyFont="1" applyBorder="1" applyAlignment="1">
      <alignment horizontal="left"/>
    </xf>
    <xf numFmtId="0" fontId="17" fillId="0" borderId="42" xfId="0" applyFont="1" applyBorder="1"/>
    <xf numFmtId="0" fontId="0" fillId="0" borderId="73" xfId="0" applyBorder="1" applyAlignment="1">
      <alignment horizontal="center"/>
    </xf>
    <xf numFmtId="2" fontId="0" fillId="0" borderId="30" xfId="0" applyNumberFormat="1" applyFill="1" applyBorder="1" applyAlignment="1">
      <alignment horizontal="right"/>
    </xf>
    <xf numFmtId="0" fontId="0" fillId="0" borderId="39" xfId="0" applyFill="1" applyBorder="1" applyAlignment="1">
      <alignment horizontal="right"/>
    </xf>
    <xf numFmtId="0" fontId="0" fillId="0" borderId="39" xfId="0" applyBorder="1"/>
    <xf numFmtId="2" fontId="0" fillId="0" borderId="65" xfId="0" applyNumberFormat="1" applyFill="1" applyBorder="1" applyAlignment="1">
      <alignment horizontal="right"/>
    </xf>
    <xf numFmtId="0" fontId="17" fillId="0" borderId="68" xfId="0" applyFont="1" applyBorder="1" applyAlignment="1">
      <alignment horizontal="left"/>
    </xf>
    <xf numFmtId="0" fontId="149" fillId="0" borderId="68" xfId="0" applyFont="1" applyBorder="1" applyAlignment="1">
      <alignment horizontal="left"/>
    </xf>
    <xf numFmtId="49" fontId="7" fillId="0" borderId="42" xfId="0" applyNumberFormat="1" applyFont="1" applyFill="1" applyBorder="1" applyAlignment="1">
      <alignment horizontal="left"/>
    </xf>
    <xf numFmtId="0" fontId="33" fillId="0" borderId="49" xfId="0" applyFont="1" applyBorder="1" applyAlignment="1">
      <alignment horizontal="left"/>
    </xf>
    <xf numFmtId="0" fontId="33" fillId="0" borderId="52" xfId="0" applyFont="1" applyBorder="1" applyAlignment="1">
      <alignment horizontal="left"/>
    </xf>
    <xf numFmtId="0" fontId="164" fillId="0" borderId="65" xfId="0" applyFont="1" applyFill="1" applyBorder="1"/>
    <xf numFmtId="0" fontId="78" fillId="0" borderId="55" xfId="0" applyFont="1" applyFill="1" applyBorder="1" applyAlignment="1">
      <alignment horizontal="left"/>
    </xf>
    <xf numFmtId="2" fontId="173" fillId="0" borderId="72" xfId="0" applyNumberFormat="1" applyFont="1" applyBorder="1" applyAlignment="1">
      <alignment horizontal="center"/>
    </xf>
    <xf numFmtId="165" fontId="173" fillId="0" borderId="72" xfId="0" applyNumberFormat="1" applyFont="1" applyFill="1" applyBorder="1" applyAlignment="1">
      <alignment horizontal="center"/>
    </xf>
    <xf numFmtId="2" fontId="173" fillId="0" borderId="68" xfId="0" applyNumberFormat="1" applyFont="1" applyBorder="1" applyAlignment="1">
      <alignment horizontal="center"/>
    </xf>
    <xf numFmtId="165" fontId="173" fillId="0" borderId="65" xfId="0" applyNumberFormat="1" applyFont="1" applyFill="1" applyBorder="1" applyAlignment="1">
      <alignment horizontal="center"/>
    </xf>
    <xf numFmtId="2" fontId="173" fillId="0" borderId="70" xfId="0" applyNumberFormat="1" applyFont="1" applyBorder="1" applyAlignment="1">
      <alignment horizontal="center"/>
    </xf>
    <xf numFmtId="167" fontId="0" fillId="0" borderId="0" xfId="0" applyNumberFormat="1" applyAlignment="1">
      <alignment horizontal="left"/>
    </xf>
    <xf numFmtId="2" fontId="17" fillId="0" borderId="3" xfId="0" applyNumberFormat="1" applyFont="1" applyFill="1" applyBorder="1" applyAlignment="1">
      <alignment horizontal="left"/>
    </xf>
    <xf numFmtId="0" fontId="33" fillId="0" borderId="25" xfId="0" applyFont="1" applyBorder="1" applyAlignment="1">
      <alignment horizontal="left"/>
    </xf>
    <xf numFmtId="0" fontId="2" fillId="0" borderId="71" xfId="0" applyFont="1" applyBorder="1" applyAlignment="1">
      <alignment horizontal="center"/>
    </xf>
    <xf numFmtId="0" fontId="14" fillId="0" borderId="37" xfId="0" applyFont="1" applyFill="1" applyBorder="1" applyAlignment="1">
      <alignment horizontal="center"/>
    </xf>
    <xf numFmtId="2" fontId="18" fillId="0" borderId="55" xfId="0" applyNumberFormat="1" applyFont="1" applyBorder="1" applyAlignment="1">
      <alignment horizontal="center"/>
    </xf>
    <xf numFmtId="166" fontId="18" fillId="0" borderId="24" xfId="0" applyNumberFormat="1" applyFont="1" applyFill="1" applyBorder="1" applyAlignment="1">
      <alignment horizontal="center"/>
    </xf>
    <xf numFmtId="0" fontId="17" fillId="0" borderId="52" xfId="0" applyFont="1" applyBorder="1" applyAlignment="1">
      <alignment horizontal="center"/>
    </xf>
    <xf numFmtId="2" fontId="17" fillId="0" borderId="56" xfId="0" applyNumberFormat="1" applyFont="1" applyBorder="1" applyAlignment="1">
      <alignment horizontal="left"/>
    </xf>
    <xf numFmtId="0" fontId="0" fillId="0" borderId="47" xfId="0" applyBorder="1"/>
    <xf numFmtId="0" fontId="47" fillId="0" borderId="40" xfId="0" applyFont="1" applyFill="1" applyBorder="1" applyAlignment="1">
      <alignment horizontal="center"/>
    </xf>
    <xf numFmtId="2" fontId="201" fillId="0" borderId="73" xfId="0" applyNumberFormat="1" applyFont="1" applyFill="1" applyBorder="1" applyAlignment="1">
      <alignment horizontal="center"/>
    </xf>
    <xf numFmtId="165" fontId="18" fillId="0" borderId="72" xfId="0" applyNumberFormat="1" applyFont="1" applyBorder="1" applyAlignment="1">
      <alignment horizontal="center"/>
    </xf>
    <xf numFmtId="1" fontId="36" fillId="0" borderId="50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1" fontId="36" fillId="0" borderId="73" xfId="0" applyNumberFormat="1" applyFont="1" applyBorder="1" applyAlignment="1">
      <alignment horizontal="center"/>
    </xf>
    <xf numFmtId="0" fontId="0" fillId="0" borderId="28" xfId="0" applyBorder="1" applyAlignment="1">
      <alignment horizontal="left"/>
    </xf>
    <xf numFmtId="1" fontId="22" fillId="0" borderId="70" xfId="0" applyNumberFormat="1" applyFont="1" applyBorder="1" applyAlignment="1">
      <alignment horizontal="center"/>
    </xf>
    <xf numFmtId="1" fontId="22" fillId="0" borderId="56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2" fontId="17" fillId="0" borderId="77" xfId="0" applyNumberFormat="1" applyFont="1" applyFill="1" applyBorder="1" applyAlignment="1">
      <alignment horizontal="center"/>
    </xf>
    <xf numFmtId="2" fontId="14" fillId="0" borderId="86" xfId="0" applyNumberFormat="1" applyFont="1" applyFill="1" applyBorder="1" applyAlignment="1">
      <alignment horizontal="center"/>
    </xf>
    <xf numFmtId="0" fontId="7" fillId="0" borderId="48" xfId="0" applyFont="1" applyBorder="1"/>
    <xf numFmtId="0" fontId="73" fillId="0" borderId="30" xfId="0" applyFont="1" applyFill="1" applyBorder="1"/>
    <xf numFmtId="2" fontId="18" fillId="0" borderId="79" xfId="0" applyNumberFormat="1" applyFont="1" applyFill="1" applyBorder="1" applyAlignment="1">
      <alignment horizontal="center"/>
    </xf>
    <xf numFmtId="0" fontId="203" fillId="0" borderId="43" xfId="0" applyFont="1" applyBorder="1" applyAlignment="1">
      <alignment horizontal="left"/>
    </xf>
    <xf numFmtId="0" fontId="118" fillId="0" borderId="25" xfId="0" applyFont="1" applyBorder="1" applyAlignment="1">
      <alignment horizontal="center"/>
    </xf>
    <xf numFmtId="0" fontId="0" fillId="0" borderId="53" xfId="0" applyBorder="1" applyAlignment="1">
      <alignment horizontal="left"/>
    </xf>
    <xf numFmtId="0" fontId="0" fillId="0" borderId="56" xfId="0" applyBorder="1" applyAlignment="1">
      <alignment horizontal="left"/>
    </xf>
    <xf numFmtId="0" fontId="7" fillId="0" borderId="70" xfId="0" applyFont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2" fontId="17" fillId="0" borderId="37" xfId="0" applyNumberFormat="1" applyFont="1" applyBorder="1" applyAlignment="1">
      <alignment horizontal="center"/>
    </xf>
    <xf numFmtId="2" fontId="17" fillId="0" borderId="35" xfId="0" applyNumberFormat="1" applyFont="1" applyBorder="1" applyAlignment="1">
      <alignment horizontal="center"/>
    </xf>
    <xf numFmtId="0" fontId="0" fillId="0" borderId="54" xfId="0" applyBorder="1" applyAlignment="1">
      <alignment horizontal="left"/>
    </xf>
    <xf numFmtId="2" fontId="14" fillId="0" borderId="25" xfId="0" applyNumberFormat="1" applyFont="1" applyFill="1" applyBorder="1" applyAlignment="1">
      <alignment horizontal="center"/>
    </xf>
    <xf numFmtId="2" fontId="14" fillId="0" borderId="63" xfId="0" applyNumberFormat="1" applyFont="1" applyFill="1" applyBorder="1" applyAlignment="1">
      <alignment horizontal="center"/>
    </xf>
    <xf numFmtId="0" fontId="7" fillId="0" borderId="69" xfId="0" applyFont="1" applyFill="1" applyBorder="1"/>
    <xf numFmtId="0" fontId="33" fillId="0" borderId="38" xfId="0" applyFont="1" applyFill="1" applyBorder="1" applyAlignment="1">
      <alignment horizontal="left"/>
    </xf>
    <xf numFmtId="0" fontId="0" fillId="0" borderId="73" xfId="0" applyFont="1" applyBorder="1" applyAlignment="1">
      <alignment horizontal="center"/>
    </xf>
    <xf numFmtId="0" fontId="73" fillId="0" borderId="59" xfId="0" applyFont="1" applyFill="1" applyBorder="1"/>
    <xf numFmtId="2" fontId="17" fillId="0" borderId="18" xfId="0" applyNumberFormat="1" applyFont="1" applyBorder="1"/>
    <xf numFmtId="2" fontId="17" fillId="0" borderId="23" xfId="0" applyNumberFormat="1" applyFont="1" applyBorder="1"/>
    <xf numFmtId="2" fontId="17" fillId="0" borderId="5" xfId="0" applyNumberFormat="1" applyFont="1" applyBorder="1"/>
    <xf numFmtId="2" fontId="19" fillId="0" borderId="51" xfId="0" applyNumberFormat="1" applyFont="1" applyBorder="1" applyAlignment="1">
      <alignment horizontal="center"/>
    </xf>
    <xf numFmtId="2" fontId="17" fillId="0" borderId="0" xfId="0" applyNumberFormat="1" applyFont="1" applyAlignment="1">
      <alignment horizontal="center"/>
    </xf>
    <xf numFmtId="2" fontId="91" fillId="0" borderId="76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left" indent="2"/>
    </xf>
    <xf numFmtId="2" fontId="17" fillId="0" borderId="78" xfId="0" applyNumberFormat="1" applyFont="1" applyFill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22" fillId="0" borderId="52" xfId="0" applyFont="1" applyBorder="1" applyAlignment="1">
      <alignment horizontal="right"/>
    </xf>
    <xf numFmtId="0" fontId="14" fillId="0" borderId="51" xfId="0" applyFont="1" applyBorder="1" applyAlignment="1">
      <alignment horizontal="center"/>
    </xf>
    <xf numFmtId="0" fontId="7" fillId="0" borderId="74" xfId="0" applyFont="1" applyFill="1" applyBorder="1" applyAlignment="1">
      <alignment horizontal="center"/>
    </xf>
    <xf numFmtId="2" fontId="201" fillId="0" borderId="36" xfId="0" applyNumberFormat="1" applyFont="1" applyBorder="1" applyAlignment="1">
      <alignment horizontal="center"/>
    </xf>
    <xf numFmtId="165" fontId="199" fillId="0" borderId="72" xfId="0" applyNumberFormat="1" applyFont="1" applyBorder="1" applyAlignment="1">
      <alignment horizontal="center"/>
    </xf>
    <xf numFmtId="0" fontId="47" fillId="0" borderId="2" xfId="0" applyFont="1" applyFill="1" applyBorder="1" applyAlignment="1">
      <alignment horizontal="center"/>
    </xf>
    <xf numFmtId="2" fontId="36" fillId="0" borderId="26" xfId="0" applyNumberFormat="1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/>
    </xf>
    <xf numFmtId="2" fontId="16" fillId="0" borderId="26" xfId="0" applyNumberFormat="1" applyFont="1" applyFill="1" applyBorder="1" applyAlignment="1">
      <alignment horizontal="center" vertical="center" wrapText="1"/>
    </xf>
    <xf numFmtId="0" fontId="80" fillId="0" borderId="76" xfId="0" applyFont="1" applyFill="1" applyBorder="1" applyAlignment="1">
      <alignment horizontal="left"/>
    </xf>
    <xf numFmtId="0" fontId="218" fillId="0" borderId="72" xfId="0" applyFont="1" applyFill="1" applyBorder="1"/>
    <xf numFmtId="165" fontId="2" fillId="0" borderId="60" xfId="0" applyNumberFormat="1" applyFont="1" applyFill="1" applyBorder="1" applyAlignment="1">
      <alignment horizontal="left"/>
    </xf>
    <xf numFmtId="165" fontId="28" fillId="0" borderId="60" xfId="0" applyNumberFormat="1" applyFont="1" applyFill="1" applyBorder="1" applyAlignment="1">
      <alignment horizontal="left"/>
    </xf>
    <xf numFmtId="0" fontId="181" fillId="0" borderId="76" xfId="0" applyFont="1" applyFill="1" applyBorder="1"/>
    <xf numFmtId="0" fontId="28" fillId="0" borderId="55" xfId="0" applyFont="1" applyFill="1" applyBorder="1" applyAlignment="1">
      <alignment horizontal="left"/>
    </xf>
    <xf numFmtId="0" fontId="78" fillId="0" borderId="17" xfId="0" applyFont="1" applyFill="1" applyBorder="1" applyAlignment="1">
      <alignment horizontal="left"/>
    </xf>
    <xf numFmtId="166" fontId="113" fillId="0" borderId="0" xfId="0" applyNumberFormat="1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2" fontId="72" fillId="0" borderId="49" xfId="0" applyNumberFormat="1" applyFont="1" applyBorder="1" applyAlignment="1">
      <alignment horizontal="center"/>
    </xf>
    <xf numFmtId="2" fontId="72" fillId="0" borderId="36" xfId="0" applyNumberFormat="1" applyFont="1" applyBorder="1" applyAlignment="1">
      <alignment horizontal="center"/>
    </xf>
    <xf numFmtId="2" fontId="199" fillId="0" borderId="74" xfId="0" applyNumberFormat="1" applyFont="1" applyFill="1" applyBorder="1" applyAlignment="1">
      <alignment horizontal="center"/>
    </xf>
    <xf numFmtId="2" fontId="17" fillId="0" borderId="35" xfId="0" applyNumberFormat="1" applyFont="1" applyFill="1" applyBorder="1" applyAlignment="1">
      <alignment horizontal="center"/>
    </xf>
    <xf numFmtId="2" fontId="17" fillId="0" borderId="28" xfId="0" applyNumberFormat="1" applyFont="1" applyFill="1" applyBorder="1" applyAlignment="1">
      <alignment horizontal="center"/>
    </xf>
    <xf numFmtId="2" fontId="199" fillId="0" borderId="76" xfId="0" applyNumberFormat="1" applyFont="1" applyFill="1" applyBorder="1" applyAlignment="1">
      <alignment horizontal="center"/>
    </xf>
    <xf numFmtId="2" fontId="199" fillId="0" borderId="36" xfId="0" applyNumberFormat="1" applyFont="1" applyFill="1" applyBorder="1" applyAlignment="1">
      <alignment horizontal="center"/>
    </xf>
    <xf numFmtId="2" fontId="199" fillId="0" borderId="77" xfId="0" applyNumberFormat="1" applyFont="1" applyFill="1" applyBorder="1" applyAlignment="1">
      <alignment horizontal="center"/>
    </xf>
    <xf numFmtId="0" fontId="0" fillId="0" borderId="5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55" xfId="0" applyFill="1" applyBorder="1" applyAlignment="1">
      <alignment horizontal="left"/>
    </xf>
    <xf numFmtId="2" fontId="17" fillId="0" borderId="79" xfId="0" applyNumberFormat="1" applyFont="1" applyFill="1" applyBorder="1" applyAlignment="1">
      <alignment horizontal="center"/>
    </xf>
    <xf numFmtId="0" fontId="55" fillId="0" borderId="49" xfId="0" applyFont="1" applyFill="1" applyBorder="1" applyAlignment="1">
      <alignment horizontal="left"/>
    </xf>
    <xf numFmtId="0" fontId="2" fillId="0" borderId="5" xfId="0" applyFont="1" applyFill="1" applyBorder="1"/>
    <xf numFmtId="165" fontId="17" fillId="0" borderId="48" xfId="0" applyNumberFormat="1" applyFont="1" applyFill="1" applyBorder="1" applyAlignment="1">
      <alignment horizontal="center"/>
    </xf>
    <xf numFmtId="165" fontId="17" fillId="0" borderId="53" xfId="0" applyNumberFormat="1" applyFont="1" applyFill="1" applyBorder="1" applyAlignment="1">
      <alignment horizontal="center"/>
    </xf>
    <xf numFmtId="168" fontId="2" fillId="0" borderId="33" xfId="0" applyNumberFormat="1" applyFont="1" applyFill="1" applyBorder="1"/>
    <xf numFmtId="166" fontId="33" fillId="0" borderId="0" xfId="0" applyNumberFormat="1" applyFont="1" applyAlignment="1">
      <alignment horizontal="left"/>
    </xf>
    <xf numFmtId="0" fontId="45" fillId="0" borderId="65" xfId="0" applyFont="1" applyFill="1" applyBorder="1"/>
    <xf numFmtId="0" fontId="184" fillId="0" borderId="38" xfId="0" applyFont="1" applyFill="1" applyBorder="1"/>
    <xf numFmtId="2" fontId="76" fillId="0" borderId="70" xfId="0" applyNumberFormat="1" applyFont="1" applyFill="1" applyBorder="1" applyAlignment="1">
      <alignment horizontal="left"/>
    </xf>
    <xf numFmtId="165" fontId="76" fillId="0" borderId="77" xfId="0" applyNumberFormat="1" applyFont="1" applyFill="1" applyBorder="1" applyAlignment="1">
      <alignment horizontal="left"/>
    </xf>
    <xf numFmtId="0" fontId="48" fillId="0" borderId="81" xfId="0" applyFont="1" applyFill="1" applyBorder="1"/>
    <xf numFmtId="0" fontId="78" fillId="0" borderId="40" xfId="0" applyFont="1" applyFill="1" applyBorder="1"/>
    <xf numFmtId="0" fontId="164" fillId="0" borderId="76" xfId="0" applyFont="1" applyFill="1" applyBorder="1"/>
    <xf numFmtId="0" fontId="46" fillId="0" borderId="84" xfId="0" applyFont="1" applyFill="1" applyBorder="1" applyAlignment="1">
      <alignment horizontal="left"/>
    </xf>
    <xf numFmtId="0" fontId="56" fillId="0" borderId="72" xfId="0" applyFont="1" applyFill="1" applyBorder="1" applyAlignment="1">
      <alignment horizontal="left"/>
    </xf>
    <xf numFmtId="0" fontId="33" fillId="0" borderId="72" xfId="0" applyFont="1" applyBorder="1" applyAlignment="1">
      <alignment horizontal="left"/>
    </xf>
    <xf numFmtId="0" fontId="5" fillId="0" borderId="49" xfId="0" applyFont="1" applyFill="1" applyBorder="1"/>
    <xf numFmtId="0" fontId="47" fillId="0" borderId="86" xfId="0" applyFont="1" applyFill="1" applyBorder="1" applyAlignment="1">
      <alignment horizontal="left"/>
    </xf>
    <xf numFmtId="1" fontId="2" fillId="0" borderId="76" xfId="0" applyNumberFormat="1" applyFont="1" applyFill="1" applyBorder="1" applyAlignment="1">
      <alignment horizontal="left"/>
    </xf>
    <xf numFmtId="0" fontId="0" fillId="0" borderId="11" xfId="0" applyFill="1" applyBorder="1" applyAlignment="1">
      <alignment horizontal="right"/>
    </xf>
    <xf numFmtId="0" fontId="149" fillId="0" borderId="58" xfId="0" applyFont="1" applyFill="1" applyBorder="1" applyAlignment="1">
      <alignment horizontal="left"/>
    </xf>
    <xf numFmtId="0" fontId="67" fillId="0" borderId="68" xfId="0" applyFont="1" applyFill="1" applyBorder="1"/>
    <xf numFmtId="0" fontId="5" fillId="0" borderId="38" xfId="0" applyFont="1" applyFill="1" applyBorder="1"/>
    <xf numFmtId="0" fontId="46" fillId="0" borderId="27" xfId="0" applyFont="1" applyFill="1" applyBorder="1"/>
    <xf numFmtId="0" fontId="0" fillId="0" borderId="0" xfId="0" applyBorder="1"/>
    <xf numFmtId="0" fontId="0" fillId="0" borderId="0" xfId="0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80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Border="1"/>
    <xf numFmtId="0" fontId="0" fillId="0" borderId="19" xfId="0" applyBorder="1"/>
    <xf numFmtId="0" fontId="0" fillId="0" borderId="25" xfId="0" applyBorder="1"/>
    <xf numFmtId="0" fontId="0" fillId="0" borderId="27" xfId="0" applyBorder="1"/>
    <xf numFmtId="0" fontId="2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76" fillId="0" borderId="0" xfId="0" applyFont="1" applyFill="1" applyBorder="1" applyAlignment="1">
      <alignment horizontal="left"/>
    </xf>
    <xf numFmtId="0" fontId="0" fillId="0" borderId="8" xfId="0" applyBorder="1"/>
    <xf numFmtId="0" fontId="80" fillId="0" borderId="0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0" fillId="0" borderId="52" xfId="0" applyBorder="1"/>
    <xf numFmtId="0" fontId="47" fillId="0" borderId="0" xfId="0" applyFont="1" applyFill="1" applyBorder="1" applyAlignment="1">
      <alignment horizontal="center"/>
    </xf>
    <xf numFmtId="0" fontId="47" fillId="0" borderId="0" xfId="0" applyFont="1" applyFill="1" applyBorder="1"/>
    <xf numFmtId="0" fontId="50" fillId="0" borderId="0" xfId="0" applyFont="1" applyFill="1" applyBorder="1"/>
    <xf numFmtId="0" fontId="2" fillId="0" borderId="66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0" fontId="0" fillId="0" borderId="51" xfId="0" applyBorder="1"/>
    <xf numFmtId="0" fontId="2" fillId="0" borderId="74" xfId="0" applyFont="1" applyBorder="1" applyAlignment="1">
      <alignment horizontal="center"/>
    </xf>
    <xf numFmtId="0" fontId="22" fillId="0" borderId="50" xfId="0" applyFont="1" applyBorder="1" applyAlignment="1">
      <alignment horizontal="center"/>
    </xf>
    <xf numFmtId="0" fontId="33" fillId="0" borderId="53" xfId="0" applyFont="1" applyBorder="1" applyAlignment="1">
      <alignment horizontal="left"/>
    </xf>
    <xf numFmtId="0" fontId="2" fillId="0" borderId="72" xfId="0" applyFont="1" applyFill="1" applyBorder="1"/>
    <xf numFmtId="0" fontId="0" fillId="0" borderId="19" xfId="0" applyFill="1" applyBorder="1"/>
    <xf numFmtId="0" fontId="14" fillId="0" borderId="49" xfId="0" applyFont="1" applyFill="1" applyBorder="1" applyAlignment="1">
      <alignment horizontal="left"/>
    </xf>
    <xf numFmtId="0" fontId="2" fillId="0" borderId="50" xfId="0" applyFont="1" applyFill="1" applyBorder="1" applyAlignment="1">
      <alignment horizontal="center"/>
    </xf>
    <xf numFmtId="0" fontId="2" fillId="0" borderId="76" xfId="0" applyFont="1" applyFill="1" applyBorder="1"/>
    <xf numFmtId="0" fontId="22" fillId="0" borderId="50" xfId="0" applyFont="1" applyFill="1" applyBorder="1" applyAlignment="1">
      <alignment horizontal="center"/>
    </xf>
    <xf numFmtId="0" fontId="14" fillId="0" borderId="63" xfId="0" applyFont="1" applyFill="1" applyBorder="1" applyAlignment="1">
      <alignment horizontal="left"/>
    </xf>
    <xf numFmtId="0" fontId="0" fillId="0" borderId="25" xfId="0" applyFill="1" applyBorder="1"/>
    <xf numFmtId="0" fontId="0" fillId="0" borderId="27" xfId="0" applyFill="1" applyBorder="1"/>
    <xf numFmtId="0" fontId="2" fillId="0" borderId="66" xfId="0" applyFont="1" applyFill="1" applyBorder="1" applyAlignment="1">
      <alignment horizontal="center"/>
    </xf>
    <xf numFmtId="0" fontId="2" fillId="0" borderId="53" xfId="0" applyFont="1" applyFill="1" applyBorder="1"/>
    <xf numFmtId="0" fontId="0" fillId="0" borderId="10" xfId="0" applyFill="1" applyBorder="1" applyAlignment="1">
      <alignment horizontal="right"/>
    </xf>
    <xf numFmtId="0" fontId="47" fillId="0" borderId="3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0" fillId="0" borderId="18" xfId="0" applyFill="1" applyBorder="1"/>
    <xf numFmtId="0" fontId="149" fillId="0" borderId="49" xfId="0" applyFont="1" applyFill="1" applyBorder="1" applyAlignment="1">
      <alignment horizontal="left"/>
    </xf>
    <xf numFmtId="0" fontId="22" fillId="0" borderId="51" xfId="0" applyFont="1" applyBorder="1" applyAlignment="1">
      <alignment horizontal="center"/>
    </xf>
    <xf numFmtId="0" fontId="2" fillId="0" borderId="60" xfId="0" applyFont="1" applyBorder="1"/>
    <xf numFmtId="0" fontId="184" fillId="0" borderId="25" xfId="0" applyFont="1" applyFill="1" applyBorder="1"/>
    <xf numFmtId="0" fontId="6" fillId="0" borderId="27" xfId="0" applyFont="1" applyFill="1" applyBorder="1"/>
    <xf numFmtId="0" fontId="149" fillId="0" borderId="63" xfId="0" applyFont="1" applyFill="1" applyBorder="1" applyAlignment="1">
      <alignment horizontal="left"/>
    </xf>
    <xf numFmtId="165" fontId="183" fillId="0" borderId="0" xfId="0" applyNumberFormat="1" applyFont="1" applyFill="1" applyBorder="1"/>
    <xf numFmtId="0" fontId="47" fillId="0" borderId="36" xfId="0" applyFont="1" applyFill="1" applyBorder="1" applyAlignment="1">
      <alignment horizontal="center"/>
    </xf>
    <xf numFmtId="0" fontId="61" fillId="0" borderId="84" xfId="0" applyFont="1" applyFill="1" applyBorder="1"/>
    <xf numFmtId="0" fontId="71" fillId="0" borderId="75" xfId="0" applyFont="1" applyFill="1" applyBorder="1"/>
    <xf numFmtId="0" fontId="80" fillId="0" borderId="34" xfId="0" applyFont="1" applyFill="1" applyBorder="1" applyAlignment="1">
      <alignment horizontal="left"/>
    </xf>
    <xf numFmtId="167" fontId="0" fillId="0" borderId="58" xfId="0" applyNumberFormat="1" applyBorder="1" applyAlignment="1">
      <alignment horizontal="center"/>
    </xf>
    <xf numFmtId="165" fontId="76" fillId="0" borderId="17" xfId="0" applyNumberFormat="1" applyFont="1" applyFill="1" applyBorder="1" applyAlignment="1">
      <alignment horizontal="left"/>
    </xf>
    <xf numFmtId="0" fontId="76" fillId="0" borderId="16" xfId="0" applyFont="1" applyFill="1" applyBorder="1" applyAlignment="1">
      <alignment horizontal="left"/>
    </xf>
    <xf numFmtId="0" fontId="69" fillId="0" borderId="15" xfId="0" applyFont="1" applyFill="1" applyBorder="1"/>
    <xf numFmtId="0" fontId="48" fillId="0" borderId="58" xfId="0" applyFont="1" applyFill="1" applyBorder="1"/>
    <xf numFmtId="165" fontId="5" fillId="0" borderId="10" xfId="0" applyNumberFormat="1" applyFont="1" applyFill="1" applyBorder="1" applyAlignment="1">
      <alignment horizontal="left"/>
    </xf>
    <xf numFmtId="165" fontId="110" fillId="0" borderId="14" xfId="0" applyNumberFormat="1" applyFont="1" applyFill="1" applyBorder="1" applyAlignment="1">
      <alignment horizontal="left"/>
    </xf>
    <xf numFmtId="165" fontId="28" fillId="0" borderId="64" xfId="0" applyNumberFormat="1" applyFont="1" applyFill="1" applyBorder="1" applyAlignment="1">
      <alignment horizontal="left"/>
    </xf>
    <xf numFmtId="0" fontId="108" fillId="0" borderId="65" xfId="0" applyFont="1" applyFill="1" applyBorder="1"/>
    <xf numFmtId="0" fontId="181" fillId="0" borderId="65" xfId="0" applyFont="1" applyFill="1" applyBorder="1"/>
    <xf numFmtId="0" fontId="45" fillId="0" borderId="35" xfId="0" applyFont="1" applyFill="1" applyBorder="1" applyAlignment="1">
      <alignment horizontal="left"/>
    </xf>
    <xf numFmtId="0" fontId="75" fillId="0" borderId="28" xfId="0" applyFont="1" applyFill="1" applyBorder="1" applyAlignment="1">
      <alignment horizontal="left"/>
    </xf>
    <xf numFmtId="0" fontId="115" fillId="0" borderId="80" xfId="0" applyFont="1" applyFill="1" applyBorder="1" applyAlignment="1">
      <alignment horizontal="left"/>
    </xf>
    <xf numFmtId="0" fontId="66" fillId="0" borderId="6" xfId="0" applyFont="1" applyFill="1" applyBorder="1"/>
    <xf numFmtId="2" fontId="5" fillId="0" borderId="3" xfId="0" applyNumberFormat="1" applyFont="1" applyFill="1" applyBorder="1" applyAlignment="1">
      <alignment horizontal="left"/>
    </xf>
    <xf numFmtId="2" fontId="110" fillId="0" borderId="19" xfId="0" applyNumberFormat="1" applyFont="1" applyFill="1" applyBorder="1" applyAlignment="1">
      <alignment horizontal="left"/>
    </xf>
    <xf numFmtId="0" fontId="76" fillId="0" borderId="60" xfId="0" applyFont="1" applyFill="1" applyBorder="1" applyAlignment="1">
      <alignment horizontal="left"/>
    </xf>
    <xf numFmtId="169" fontId="0" fillId="0" borderId="0" xfId="0" applyNumberFormat="1" applyFill="1"/>
    <xf numFmtId="0" fontId="124" fillId="0" borderId="10" xfId="0" applyFont="1" applyFill="1" applyBorder="1" applyAlignment="1">
      <alignment horizontal="left"/>
    </xf>
    <xf numFmtId="0" fontId="123" fillId="0" borderId="42" xfId="0" applyFont="1" applyFill="1" applyBorder="1"/>
    <xf numFmtId="167" fontId="2" fillId="0" borderId="0" xfId="0" applyNumberFormat="1" applyFont="1" applyFill="1" applyBorder="1"/>
    <xf numFmtId="2" fontId="35" fillId="0" borderId="33" xfId="0" applyNumberFormat="1" applyFont="1" applyFill="1" applyBorder="1"/>
    <xf numFmtId="0" fontId="66" fillId="0" borderId="80" xfId="0" applyFont="1" applyFill="1" applyBorder="1"/>
    <xf numFmtId="0" fontId="161" fillId="0" borderId="75" xfId="0" applyFont="1" applyFill="1" applyBorder="1" applyAlignment="1">
      <alignment horizontal="left"/>
    </xf>
    <xf numFmtId="165" fontId="76" fillId="0" borderId="53" xfId="0" applyNumberFormat="1" applyFont="1" applyFill="1" applyBorder="1" applyAlignment="1">
      <alignment horizontal="left"/>
    </xf>
    <xf numFmtId="0" fontId="216" fillId="0" borderId="25" xfId="0" applyFont="1" applyFill="1" applyBorder="1"/>
    <xf numFmtId="0" fontId="22" fillId="0" borderId="6" xfId="0" applyFont="1" applyFill="1" applyBorder="1"/>
    <xf numFmtId="0" fontId="22" fillId="0" borderId="65" xfId="0" applyFont="1" applyFill="1" applyBorder="1"/>
    <xf numFmtId="170" fontId="7" fillId="0" borderId="43" xfId="0" applyNumberFormat="1" applyFont="1" applyFill="1" applyBorder="1"/>
    <xf numFmtId="0" fontId="67" fillId="0" borderId="43" xfId="0" applyFont="1" applyFill="1" applyBorder="1"/>
    <xf numFmtId="0" fontId="61" fillId="0" borderId="80" xfId="0" applyFont="1" applyFill="1" applyBorder="1"/>
    <xf numFmtId="0" fontId="69" fillId="0" borderId="10" xfId="0" applyFont="1" applyFill="1" applyBorder="1"/>
    <xf numFmtId="1" fontId="76" fillId="0" borderId="24" xfId="0" applyNumberFormat="1" applyFont="1" applyFill="1" applyBorder="1" applyAlignment="1">
      <alignment horizontal="left"/>
    </xf>
    <xf numFmtId="0" fontId="61" fillId="0" borderId="9" xfId="0" applyFont="1" applyFill="1" applyBorder="1"/>
    <xf numFmtId="0" fontId="151" fillId="0" borderId="72" xfId="0" applyFont="1" applyFill="1" applyBorder="1"/>
    <xf numFmtId="0" fontId="75" fillId="0" borderId="7" xfId="0" applyFont="1" applyFill="1" applyBorder="1" applyAlignment="1">
      <alignment horizontal="left"/>
    </xf>
    <xf numFmtId="0" fontId="78" fillId="0" borderId="12" xfId="0" applyFont="1" applyFill="1" applyBorder="1"/>
    <xf numFmtId="0" fontId="47" fillId="0" borderId="27" xfId="0" applyFont="1" applyFill="1" applyBorder="1" applyAlignment="1">
      <alignment horizontal="left"/>
    </xf>
    <xf numFmtId="1" fontId="28" fillId="0" borderId="55" xfId="0" applyNumberFormat="1" applyFont="1" applyFill="1" applyBorder="1" applyAlignment="1">
      <alignment horizontal="left"/>
    </xf>
    <xf numFmtId="2" fontId="166" fillId="0" borderId="79" xfId="0" applyNumberFormat="1" applyFont="1" applyBorder="1" applyAlignment="1">
      <alignment horizontal="center"/>
    </xf>
    <xf numFmtId="1" fontId="0" fillId="0" borderId="58" xfId="0" applyNumberFormat="1" applyBorder="1" applyAlignment="1">
      <alignment horizontal="center"/>
    </xf>
    <xf numFmtId="0" fontId="78" fillId="0" borderId="33" xfId="0" applyFont="1" applyFill="1" applyBorder="1"/>
    <xf numFmtId="0" fontId="67" fillId="0" borderId="33" xfId="0" applyFont="1" applyFill="1" applyBorder="1"/>
    <xf numFmtId="0" fontId="78" fillId="0" borderId="26" xfId="0" applyFont="1" applyFill="1" applyBorder="1"/>
    <xf numFmtId="0" fontId="14" fillId="0" borderId="35" xfId="0" applyFont="1" applyFill="1" applyBorder="1" applyAlignment="1">
      <alignment horizontal="left"/>
    </xf>
    <xf numFmtId="0" fontId="71" fillId="0" borderId="18" xfId="0" applyFont="1" applyFill="1" applyBorder="1"/>
    <xf numFmtId="0" fontId="67" fillId="0" borderId="31" xfId="0" applyFont="1" applyFill="1" applyBorder="1"/>
    <xf numFmtId="0" fontId="14" fillId="0" borderId="65" xfId="0" applyFont="1" applyFill="1" applyBorder="1"/>
    <xf numFmtId="0" fontId="161" fillId="0" borderId="73" xfId="0" applyFont="1" applyFill="1" applyBorder="1"/>
    <xf numFmtId="0" fontId="108" fillId="0" borderId="10" xfId="0" applyFont="1" applyFill="1" applyBorder="1"/>
    <xf numFmtId="2" fontId="74" fillId="0" borderId="0" xfId="0" applyNumberFormat="1" applyFont="1" applyFill="1" applyBorder="1"/>
    <xf numFmtId="0" fontId="46" fillId="0" borderId="37" xfId="0" applyFont="1" applyFill="1" applyBorder="1" applyAlignment="1">
      <alignment horizontal="left"/>
    </xf>
    <xf numFmtId="166" fontId="14" fillId="0" borderId="72" xfId="0" applyNumberFormat="1" applyFont="1" applyBorder="1" applyAlignment="1">
      <alignment horizontal="center"/>
    </xf>
    <xf numFmtId="0" fontId="2" fillId="0" borderId="69" xfId="0" applyFont="1" applyFill="1" applyBorder="1"/>
    <xf numFmtId="0" fontId="14" fillId="0" borderId="47" xfId="0" applyFont="1" applyFill="1" applyBorder="1" applyAlignment="1">
      <alignment horizontal="center"/>
    </xf>
    <xf numFmtId="0" fontId="0" fillId="0" borderId="70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76" xfId="0" applyBorder="1" applyAlignment="1">
      <alignment horizontal="left"/>
    </xf>
    <xf numFmtId="0" fontId="2" fillId="0" borderId="71" xfId="0" applyFont="1" applyFill="1" applyBorder="1" applyAlignment="1">
      <alignment horizontal="center"/>
    </xf>
    <xf numFmtId="0" fontId="0" fillId="0" borderId="3" xfId="0" applyFill="1" applyBorder="1" applyAlignment="1">
      <alignment horizontal="left"/>
    </xf>
    <xf numFmtId="0" fontId="0" fillId="0" borderId="49" xfId="0" applyBorder="1" applyAlignment="1">
      <alignment horizontal="left"/>
    </xf>
    <xf numFmtId="0" fontId="0" fillId="0" borderId="77" xfId="0" applyBorder="1" applyAlignment="1">
      <alignment horizontal="left"/>
    </xf>
    <xf numFmtId="0" fontId="33" fillId="0" borderId="76" xfId="0" applyFont="1" applyBorder="1"/>
    <xf numFmtId="2" fontId="18" fillId="0" borderId="1" xfId="0" applyNumberFormat="1" applyFont="1" applyFill="1" applyBorder="1" applyAlignment="1">
      <alignment horizontal="center"/>
    </xf>
    <xf numFmtId="0" fontId="0" fillId="0" borderId="75" xfId="0" applyBorder="1"/>
    <xf numFmtId="0" fontId="14" fillId="0" borderId="54" xfId="0" applyFont="1" applyBorder="1" applyAlignment="1">
      <alignment horizontal="right"/>
    </xf>
    <xf numFmtId="2" fontId="17" fillId="0" borderId="37" xfId="0" applyNumberFormat="1" applyFont="1" applyBorder="1" applyAlignment="1">
      <alignment horizontal="left"/>
    </xf>
    <xf numFmtId="2" fontId="17" fillId="0" borderId="35" xfId="0" applyNumberFormat="1" applyFont="1" applyFill="1" applyBorder="1" applyAlignment="1">
      <alignment horizontal="left"/>
    </xf>
    <xf numFmtId="2" fontId="17" fillId="0" borderId="28" xfId="0" applyNumberFormat="1" applyFont="1" applyFill="1" applyBorder="1"/>
    <xf numFmtId="0" fontId="14" fillId="0" borderId="52" xfId="0" applyFont="1" applyBorder="1" applyAlignment="1">
      <alignment horizontal="right"/>
    </xf>
    <xf numFmtId="0" fontId="33" fillId="0" borderId="25" xfId="0" applyFont="1" applyFill="1" applyBorder="1" applyAlignment="1">
      <alignment horizontal="left"/>
    </xf>
    <xf numFmtId="0" fontId="33" fillId="0" borderId="52" xfId="0" applyFont="1" applyFill="1" applyBorder="1" applyAlignment="1">
      <alignment horizontal="center"/>
    </xf>
    <xf numFmtId="1" fontId="36" fillId="0" borderId="18" xfId="0" applyNumberFormat="1" applyFont="1" applyFill="1" applyBorder="1" applyAlignment="1">
      <alignment horizontal="center"/>
    </xf>
    <xf numFmtId="0" fontId="176" fillId="0" borderId="49" xfId="0" applyFont="1" applyBorder="1" applyAlignment="1">
      <alignment horizontal="right"/>
    </xf>
    <xf numFmtId="2" fontId="176" fillId="0" borderId="36" xfId="0" applyNumberFormat="1" applyFont="1" applyFill="1" applyBorder="1" applyAlignment="1">
      <alignment horizontal="center"/>
    </xf>
    <xf numFmtId="2" fontId="39" fillId="0" borderId="36" xfId="0" applyNumberFormat="1" applyFont="1" applyFill="1" applyBorder="1" applyAlignment="1">
      <alignment horizontal="center"/>
    </xf>
    <xf numFmtId="0" fontId="222" fillId="0" borderId="65" xfId="0" applyFont="1" applyBorder="1"/>
    <xf numFmtId="164" fontId="14" fillId="0" borderId="58" xfId="0" applyNumberFormat="1" applyFont="1" applyBorder="1" applyAlignment="1">
      <alignment horizontal="right"/>
    </xf>
    <xf numFmtId="2" fontId="14" fillId="0" borderId="64" xfId="0" applyNumberFormat="1" applyFont="1" applyFill="1" applyBorder="1" applyAlignment="1">
      <alignment horizontal="center"/>
    </xf>
    <xf numFmtId="0" fontId="3" fillId="0" borderId="0" xfId="0" applyFont="1" applyFill="1"/>
    <xf numFmtId="9" fontId="7" fillId="0" borderId="0" xfId="0" applyNumberFormat="1" applyFont="1" applyFill="1" applyAlignment="1">
      <alignment horizontal="center"/>
    </xf>
    <xf numFmtId="0" fontId="129" fillId="0" borderId="0" xfId="0" applyFont="1" applyFill="1" applyAlignment="1">
      <alignment horizontal="left" vertical="center"/>
    </xf>
    <xf numFmtId="0" fontId="50" fillId="0" borderId="80" xfId="0" applyFont="1" applyFill="1" applyBorder="1" applyAlignment="1">
      <alignment horizontal="left"/>
    </xf>
    <xf numFmtId="0" fontId="54" fillId="0" borderId="3" xfId="0" applyFont="1" applyFill="1" applyBorder="1"/>
    <xf numFmtId="0" fontId="54" fillId="0" borderId="19" xfId="0" applyFont="1" applyFill="1" applyBorder="1"/>
    <xf numFmtId="0" fontId="2" fillId="0" borderId="32" xfId="0" applyFont="1" applyFill="1" applyBorder="1"/>
    <xf numFmtId="0" fontId="2" fillId="0" borderId="52" xfId="0" applyFont="1" applyFill="1" applyBorder="1" applyAlignment="1">
      <alignment horizontal="left"/>
    </xf>
    <xf numFmtId="0" fontId="176" fillId="0" borderId="49" xfId="0" applyFont="1" applyFill="1" applyBorder="1" applyAlignment="1">
      <alignment horizontal="left"/>
    </xf>
    <xf numFmtId="0" fontId="176" fillId="0" borderId="50" xfId="0" applyFont="1" applyFill="1" applyBorder="1" applyAlignment="1">
      <alignment horizontal="center"/>
    </xf>
    <xf numFmtId="0" fontId="22" fillId="0" borderId="49" xfId="0" applyFont="1" applyFill="1" applyBorder="1"/>
    <xf numFmtId="0" fontId="74" fillId="0" borderId="30" xfId="0" applyFont="1" applyFill="1" applyBorder="1"/>
    <xf numFmtId="167" fontId="22" fillId="0" borderId="0" xfId="0" applyNumberFormat="1" applyFont="1" applyAlignment="1">
      <alignment horizontal="left"/>
    </xf>
    <xf numFmtId="0" fontId="238" fillId="28" borderId="70" xfId="0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right"/>
    </xf>
    <xf numFmtId="1" fontId="17" fillId="0" borderId="41" xfId="0" applyNumberFormat="1" applyFont="1" applyFill="1" applyBorder="1" applyAlignment="1">
      <alignment horizontal="left"/>
    </xf>
    <xf numFmtId="0" fontId="164" fillId="0" borderId="75" xfId="0" applyFont="1" applyFill="1" applyBorder="1"/>
    <xf numFmtId="0" fontId="47" fillId="0" borderId="26" xfId="0" applyFont="1" applyFill="1" applyBorder="1" applyAlignment="1">
      <alignment horizontal="center"/>
    </xf>
    <xf numFmtId="0" fontId="0" fillId="0" borderId="9" xfId="0" applyFill="1" applyBorder="1"/>
    <xf numFmtId="0" fontId="66" fillId="0" borderId="67" xfId="0" applyFont="1" applyBorder="1" applyAlignment="1">
      <alignment horizontal="left"/>
    </xf>
    <xf numFmtId="0" fontId="48" fillId="0" borderId="14" xfId="0" applyFont="1" applyBorder="1" applyAlignment="1">
      <alignment horizontal="left"/>
    </xf>
    <xf numFmtId="164" fontId="157" fillId="0" borderId="63" xfId="0" applyNumberFormat="1" applyFont="1" applyBorder="1" applyAlignment="1">
      <alignment horizontal="right"/>
    </xf>
    <xf numFmtId="2" fontId="173" fillId="0" borderId="72" xfId="0" applyNumberFormat="1" applyFont="1" applyFill="1" applyBorder="1" applyAlignment="1">
      <alignment horizontal="center"/>
    </xf>
    <xf numFmtId="165" fontId="201" fillId="0" borderId="65" xfId="0" applyNumberFormat="1" applyFont="1" applyFill="1" applyBorder="1" applyAlignment="1">
      <alignment horizontal="center"/>
    </xf>
    <xf numFmtId="165" fontId="81" fillId="0" borderId="7" xfId="0" applyNumberFormat="1" applyFont="1" applyFill="1" applyBorder="1" applyAlignment="1">
      <alignment horizontal="left"/>
    </xf>
    <xf numFmtId="0" fontId="76" fillId="0" borderId="76" xfId="0" applyFont="1" applyFill="1" applyBorder="1" applyAlignment="1">
      <alignment horizontal="left"/>
    </xf>
    <xf numFmtId="0" fontId="5" fillId="0" borderId="57" xfId="0" applyFont="1" applyFill="1" applyBorder="1"/>
    <xf numFmtId="167" fontId="0" fillId="0" borderId="33" xfId="0" applyNumberFormat="1" applyFill="1" applyBorder="1"/>
    <xf numFmtId="167" fontId="22" fillId="0" borderId="14" xfId="0" applyNumberFormat="1" applyFont="1" applyFill="1" applyBorder="1"/>
    <xf numFmtId="2" fontId="0" fillId="0" borderId="10" xfId="0" applyNumberFormat="1" applyFill="1" applyBorder="1"/>
    <xf numFmtId="2" fontId="204" fillId="28" borderId="70" xfId="0" applyNumberFormat="1" applyFont="1" applyFill="1" applyBorder="1" applyAlignment="1">
      <alignment horizontal="center"/>
    </xf>
    <xf numFmtId="0" fontId="28" fillId="0" borderId="42" xfId="0" applyFont="1" applyFill="1" applyBorder="1" applyAlignment="1">
      <alignment horizontal="left"/>
    </xf>
    <xf numFmtId="0" fontId="78" fillId="0" borderId="64" xfId="0" applyFont="1" applyFill="1" applyBorder="1" applyAlignment="1">
      <alignment horizontal="left"/>
    </xf>
    <xf numFmtId="1" fontId="14" fillId="0" borderId="72" xfId="0" applyNumberFormat="1" applyFont="1" applyFill="1" applyBorder="1" applyAlignment="1">
      <alignment horizontal="left"/>
    </xf>
    <xf numFmtId="1" fontId="82" fillId="0" borderId="68" xfId="0" applyNumberFormat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28" fillId="0" borderId="12" xfId="0" applyFont="1" applyFill="1" applyBorder="1" applyAlignment="1">
      <alignment horizontal="left"/>
    </xf>
    <xf numFmtId="166" fontId="33" fillId="0" borderId="43" xfId="0" applyNumberFormat="1" applyFont="1" applyFill="1" applyBorder="1" applyAlignment="1">
      <alignment horizontal="left"/>
    </xf>
    <xf numFmtId="0" fontId="78" fillId="0" borderId="34" xfId="0" applyFont="1" applyFill="1" applyBorder="1" applyAlignment="1">
      <alignment horizontal="left"/>
    </xf>
    <xf numFmtId="0" fontId="70" fillId="0" borderId="72" xfId="0" applyFont="1" applyFill="1" applyBorder="1"/>
    <xf numFmtId="166" fontId="0" fillId="0" borderId="25" xfId="0" applyNumberFormat="1" applyFill="1" applyBorder="1"/>
    <xf numFmtId="0" fontId="71" fillId="0" borderId="72" xfId="0" applyFont="1" applyFill="1" applyBorder="1" applyAlignment="1">
      <alignment vertical="center"/>
    </xf>
    <xf numFmtId="0" fontId="74" fillId="0" borderId="76" xfId="0" applyFont="1" applyFill="1" applyBorder="1"/>
    <xf numFmtId="0" fontId="48" fillId="0" borderId="72" xfId="0" applyFont="1" applyFill="1" applyBorder="1"/>
    <xf numFmtId="0" fontId="75" fillId="0" borderId="35" xfId="0" applyFont="1" applyFill="1" applyBorder="1" applyAlignment="1">
      <alignment horizontal="left"/>
    </xf>
    <xf numFmtId="0" fontId="74" fillId="0" borderId="23" xfId="0" applyFont="1" applyFill="1" applyBorder="1" applyAlignment="1">
      <alignment horizontal="left"/>
    </xf>
    <xf numFmtId="0" fontId="78" fillId="0" borderId="74" xfId="0" applyFont="1" applyFill="1" applyBorder="1"/>
    <xf numFmtId="0" fontId="113" fillId="0" borderId="59" xfId="0" applyFont="1" applyFill="1" applyBorder="1"/>
    <xf numFmtId="0" fontId="33" fillId="0" borderId="60" xfId="0" applyFont="1" applyFill="1" applyBorder="1" applyAlignment="1">
      <alignment horizontal="left"/>
    </xf>
    <xf numFmtId="0" fontId="78" fillId="0" borderId="60" xfId="0" applyFont="1" applyFill="1" applyBorder="1" applyAlignment="1">
      <alignment horizontal="left"/>
    </xf>
    <xf numFmtId="167" fontId="24" fillId="0" borderId="0" xfId="0" applyNumberFormat="1" applyFont="1" applyFill="1" applyAlignment="1">
      <alignment horizontal="left"/>
    </xf>
    <xf numFmtId="0" fontId="123" fillId="0" borderId="60" xfId="0" applyFont="1" applyFill="1" applyBorder="1"/>
    <xf numFmtId="0" fontId="0" fillId="0" borderId="67" xfId="0" applyFill="1" applyBorder="1"/>
    <xf numFmtId="168" fontId="2" fillId="0" borderId="0" xfId="0" applyNumberFormat="1" applyFont="1" applyFill="1" applyBorder="1"/>
    <xf numFmtId="168" fontId="0" fillId="0" borderId="0" xfId="0" applyNumberFormat="1" applyFill="1" applyBorder="1"/>
    <xf numFmtId="0" fontId="127" fillId="0" borderId="53" xfId="0" applyFont="1" applyFill="1" applyBorder="1"/>
    <xf numFmtId="0" fontId="0" fillId="0" borderId="53" xfId="0" applyFill="1" applyBorder="1"/>
    <xf numFmtId="0" fontId="0" fillId="0" borderId="55" xfId="0" applyFill="1" applyBorder="1"/>
    <xf numFmtId="0" fontId="190" fillId="0" borderId="57" xfId="0" applyFont="1" applyFill="1" applyBorder="1"/>
    <xf numFmtId="49" fontId="14" fillId="0" borderId="63" xfId="0" applyNumberFormat="1" applyFont="1" applyFill="1" applyBorder="1" applyAlignment="1">
      <alignment horizontal="left"/>
    </xf>
    <xf numFmtId="0" fontId="17" fillId="0" borderId="63" xfId="0" applyFont="1" applyFill="1" applyBorder="1" applyAlignment="1">
      <alignment horizontal="left"/>
    </xf>
    <xf numFmtId="0" fontId="57" fillId="0" borderId="57" xfId="0" applyFont="1" applyFill="1" applyBorder="1" applyAlignment="1">
      <alignment horizontal="left"/>
    </xf>
    <xf numFmtId="0" fontId="33" fillId="0" borderId="36" xfId="0" applyFont="1" applyFill="1" applyBorder="1" applyAlignment="1">
      <alignment horizontal="center"/>
    </xf>
    <xf numFmtId="165" fontId="17" fillId="0" borderId="35" xfId="0" applyNumberFormat="1" applyFont="1" applyFill="1" applyBorder="1" applyAlignment="1">
      <alignment horizontal="left"/>
    </xf>
    <xf numFmtId="2" fontId="76" fillId="0" borderId="28" xfId="0" applyNumberFormat="1" applyFont="1" applyFill="1" applyBorder="1" applyAlignment="1">
      <alignment horizontal="left"/>
    </xf>
    <xf numFmtId="0" fontId="47" fillId="0" borderId="14" xfId="0" applyFont="1" applyFill="1" applyBorder="1" applyAlignment="1">
      <alignment horizontal="left"/>
    </xf>
    <xf numFmtId="0" fontId="14" fillId="0" borderId="66" xfId="0" applyFont="1" applyFill="1" applyBorder="1" applyAlignment="1">
      <alignment horizontal="center"/>
    </xf>
    <xf numFmtId="0" fontId="0" fillId="0" borderId="63" xfId="0" applyFill="1" applyBorder="1"/>
    <xf numFmtId="0" fontId="33" fillId="0" borderId="68" xfId="0" applyFont="1" applyFill="1" applyBorder="1" applyAlignment="1">
      <alignment horizontal="center"/>
    </xf>
    <xf numFmtId="165" fontId="75" fillId="0" borderId="74" xfId="0" applyNumberFormat="1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49" fontId="7" fillId="0" borderId="73" xfId="0" applyNumberFormat="1" applyFont="1" applyFill="1" applyBorder="1" applyAlignment="1">
      <alignment horizontal="center"/>
    </xf>
    <xf numFmtId="0" fontId="78" fillId="0" borderId="56" xfId="0" applyFont="1" applyFill="1" applyBorder="1" applyAlignment="1">
      <alignment horizontal="left"/>
    </xf>
    <xf numFmtId="0" fontId="65" fillId="0" borderId="75" xfId="0" applyFont="1" applyFill="1" applyBorder="1"/>
    <xf numFmtId="0" fontId="108" fillId="0" borderId="36" xfId="0" applyFont="1" applyFill="1" applyBorder="1"/>
    <xf numFmtId="0" fontId="2" fillId="0" borderId="36" xfId="0" applyFont="1" applyFill="1" applyBorder="1" applyAlignment="1">
      <alignment horizontal="left"/>
    </xf>
    <xf numFmtId="0" fontId="28" fillId="0" borderId="36" xfId="0" applyFont="1" applyFill="1" applyBorder="1" applyAlignment="1">
      <alignment horizontal="left"/>
    </xf>
    <xf numFmtId="0" fontId="108" fillId="0" borderId="1" xfId="0" applyFont="1" applyFill="1" applyBorder="1"/>
    <xf numFmtId="0" fontId="0" fillId="0" borderId="15" xfId="0" applyFill="1" applyBorder="1"/>
    <xf numFmtId="0" fontId="22" fillId="0" borderId="23" xfId="0" applyFont="1" applyFill="1" applyBorder="1"/>
    <xf numFmtId="0" fontId="22" fillId="0" borderId="76" xfId="0" applyFont="1" applyFill="1" applyBorder="1"/>
    <xf numFmtId="0" fontId="47" fillId="0" borderId="10" xfId="0" applyFont="1" applyFill="1" applyBorder="1" applyAlignment="1">
      <alignment horizontal="left"/>
    </xf>
    <xf numFmtId="0" fontId="2" fillId="0" borderId="49" xfId="0" applyFont="1" applyFill="1" applyBorder="1" applyAlignment="1">
      <alignment horizontal="left"/>
    </xf>
    <xf numFmtId="0" fontId="152" fillId="0" borderId="49" xfId="0" applyFont="1" applyFill="1" applyBorder="1" applyAlignment="1">
      <alignment horizontal="left"/>
    </xf>
    <xf numFmtId="49" fontId="149" fillId="0" borderId="49" xfId="0" applyNumberFormat="1" applyFont="1" applyFill="1" applyBorder="1" applyAlignment="1">
      <alignment horizontal="left"/>
    </xf>
    <xf numFmtId="0" fontId="14" fillId="0" borderId="73" xfId="0" applyFont="1" applyFill="1" applyBorder="1" applyAlignment="1">
      <alignment horizontal="center"/>
    </xf>
    <xf numFmtId="0" fontId="33" fillId="0" borderId="57" xfId="0" applyFont="1" applyFill="1" applyBorder="1" applyAlignment="1">
      <alignment horizontal="left"/>
    </xf>
    <xf numFmtId="0" fontId="54" fillId="0" borderId="10" xfId="0" applyFont="1" applyFill="1" applyBorder="1"/>
    <xf numFmtId="0" fontId="54" fillId="0" borderId="14" xfId="0" applyFont="1" applyFill="1" applyBorder="1"/>
    <xf numFmtId="0" fontId="55" fillId="0" borderId="25" xfId="0" applyFont="1" applyFill="1" applyBorder="1" applyAlignment="1">
      <alignment horizontal="left"/>
    </xf>
    <xf numFmtId="0" fontId="14" fillId="0" borderId="79" xfId="0" applyFont="1" applyFill="1" applyBorder="1" applyAlignment="1">
      <alignment horizontal="center"/>
    </xf>
    <xf numFmtId="0" fontId="22" fillId="0" borderId="52" xfId="0" applyFont="1" applyFill="1" applyBorder="1"/>
    <xf numFmtId="0" fontId="161" fillId="0" borderId="53" xfId="0" applyFont="1" applyFill="1" applyBorder="1"/>
    <xf numFmtId="0" fontId="124" fillId="0" borderId="14" xfId="0" applyFont="1" applyFill="1" applyBorder="1" applyAlignment="1">
      <alignment horizontal="left"/>
    </xf>
    <xf numFmtId="0" fontId="54" fillId="0" borderId="0" xfId="0" applyFont="1" applyFill="1" applyAlignment="1">
      <alignment horizontal="left"/>
    </xf>
    <xf numFmtId="0" fontId="124" fillId="0" borderId="14" xfId="0" applyFont="1" applyFill="1" applyBorder="1" applyAlignment="1">
      <alignment horizontal="center"/>
    </xf>
    <xf numFmtId="0" fontId="54" fillId="0" borderId="51" xfId="0" applyFont="1" applyFill="1" applyBorder="1" applyAlignment="1">
      <alignment horizontal="center"/>
    </xf>
    <xf numFmtId="0" fontId="33" fillId="0" borderId="73" xfId="0" applyFont="1" applyFill="1" applyBorder="1" applyAlignment="1">
      <alignment horizontal="center"/>
    </xf>
    <xf numFmtId="0" fontId="47" fillId="0" borderId="3" xfId="0" applyFont="1" applyFill="1" applyBorder="1"/>
    <xf numFmtId="0" fontId="2" fillId="0" borderId="1" xfId="0" applyFont="1" applyFill="1" applyBorder="1" applyAlignment="1">
      <alignment horizontal="center"/>
    </xf>
    <xf numFmtId="0" fontId="123" fillId="0" borderId="25" xfId="0" applyFont="1" applyFill="1" applyBorder="1" applyAlignment="1">
      <alignment horizontal="left"/>
    </xf>
    <xf numFmtId="0" fontId="190" fillId="0" borderId="0" xfId="0" applyFont="1" applyFill="1" applyBorder="1"/>
    <xf numFmtId="0" fontId="8" fillId="0" borderId="18" xfId="0" applyFont="1" applyFill="1" applyBorder="1"/>
    <xf numFmtId="0" fontId="33" fillId="0" borderId="3" xfId="0" applyFont="1" applyFill="1" applyBorder="1"/>
    <xf numFmtId="0" fontId="182" fillId="0" borderId="19" xfId="0" applyFont="1" applyFill="1" applyBorder="1"/>
    <xf numFmtId="0" fontId="212" fillId="0" borderId="33" xfId="0" applyFont="1" applyFill="1" applyBorder="1" applyAlignment="1">
      <alignment horizontal="left"/>
    </xf>
    <xf numFmtId="0" fontId="33" fillId="0" borderId="10" xfId="0" applyFont="1" applyFill="1" applyBorder="1"/>
    <xf numFmtId="0" fontId="182" fillId="0" borderId="14" xfId="0" applyFont="1" applyFill="1" applyBorder="1"/>
    <xf numFmtId="0" fontId="22" fillId="0" borderId="73" xfId="0" applyFont="1" applyFill="1" applyBorder="1" applyAlignment="1">
      <alignment horizontal="center"/>
    </xf>
    <xf numFmtId="0" fontId="17" fillId="0" borderId="75" xfId="0" applyFont="1" applyFill="1" applyBorder="1"/>
    <xf numFmtId="0" fontId="2" fillId="0" borderId="68" xfId="0" applyFont="1" applyFill="1" applyBorder="1" applyAlignment="1">
      <alignment horizontal="center"/>
    </xf>
    <xf numFmtId="0" fontId="33" fillId="0" borderId="41" xfId="0" applyFont="1" applyFill="1" applyBorder="1" applyAlignment="1">
      <alignment horizontal="left"/>
    </xf>
    <xf numFmtId="0" fontId="81" fillId="0" borderId="68" xfId="0" applyFont="1" applyFill="1" applyBorder="1" applyAlignment="1">
      <alignment horizontal="left"/>
    </xf>
    <xf numFmtId="0" fontId="149" fillId="0" borderId="25" xfId="0" applyFont="1" applyFill="1" applyBorder="1" applyAlignment="1">
      <alignment horizontal="left"/>
    </xf>
    <xf numFmtId="0" fontId="2" fillId="0" borderId="56" xfId="0" applyFont="1" applyFill="1" applyBorder="1" applyAlignment="1">
      <alignment horizontal="center"/>
    </xf>
    <xf numFmtId="0" fontId="124" fillId="0" borderId="10" xfId="0" applyFont="1" applyFill="1" applyBorder="1" applyAlignment="1">
      <alignment horizontal="center"/>
    </xf>
    <xf numFmtId="0" fontId="2" fillId="0" borderId="59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center"/>
    </xf>
    <xf numFmtId="0" fontId="22" fillId="0" borderId="68" xfId="0" applyFont="1" applyFill="1" applyBorder="1" applyAlignment="1">
      <alignment horizontal="center"/>
    </xf>
    <xf numFmtId="2" fontId="0" fillId="0" borderId="49" xfId="0" applyNumberFormat="1" applyFill="1" applyBorder="1"/>
    <xf numFmtId="2" fontId="0" fillId="0" borderId="33" xfId="0" applyNumberFormat="1" applyFill="1" applyBorder="1"/>
    <xf numFmtId="0" fontId="46" fillId="0" borderId="18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110" fillId="0" borderId="19" xfId="0" applyFont="1" applyFill="1" applyBorder="1" applyAlignment="1">
      <alignment horizontal="left"/>
    </xf>
    <xf numFmtId="0" fontId="54" fillId="0" borderId="27" xfId="0" applyFont="1" applyFill="1" applyBorder="1" applyAlignment="1">
      <alignment horizontal="center"/>
    </xf>
    <xf numFmtId="0" fontId="33" fillId="0" borderId="77" xfId="0" applyFont="1" applyFill="1" applyBorder="1" applyAlignment="1">
      <alignment horizontal="center"/>
    </xf>
    <xf numFmtId="49" fontId="14" fillId="0" borderId="38" xfId="0" applyNumberFormat="1" applyFont="1" applyFill="1" applyBorder="1" applyAlignment="1">
      <alignment horizontal="left"/>
    </xf>
    <xf numFmtId="0" fontId="2" fillId="0" borderId="79" xfId="0" applyFont="1" applyFill="1" applyBorder="1" applyAlignment="1">
      <alignment horizontal="center"/>
    </xf>
    <xf numFmtId="49" fontId="17" fillId="0" borderId="49" xfId="0" applyNumberFormat="1" applyFont="1" applyFill="1" applyBorder="1" applyAlignment="1">
      <alignment horizontal="left"/>
    </xf>
    <xf numFmtId="49" fontId="33" fillId="0" borderId="51" xfId="0" applyNumberFormat="1" applyFont="1" applyFill="1" applyBorder="1" applyAlignment="1">
      <alignment horizontal="center"/>
    </xf>
    <xf numFmtId="0" fontId="216" fillId="0" borderId="0" xfId="0" applyFont="1" applyFill="1" applyBorder="1"/>
    <xf numFmtId="0" fontId="113" fillId="0" borderId="25" xfId="0" applyFont="1" applyFill="1" applyBorder="1"/>
    <xf numFmtId="166" fontId="2" fillId="0" borderId="76" xfId="0" applyNumberFormat="1" applyFont="1" applyFill="1" applyBorder="1" applyAlignment="1">
      <alignment horizontal="left"/>
    </xf>
    <xf numFmtId="0" fontId="113" fillId="0" borderId="68" xfId="0" applyFont="1" applyFill="1" applyBorder="1"/>
    <xf numFmtId="0" fontId="113" fillId="0" borderId="70" xfId="0" applyFont="1" applyFill="1" applyBorder="1"/>
    <xf numFmtId="0" fontId="80" fillId="0" borderId="64" xfId="0" applyFont="1" applyFill="1" applyBorder="1" applyAlignment="1">
      <alignment horizontal="left"/>
    </xf>
    <xf numFmtId="0" fontId="67" fillId="0" borderId="80" xfId="0" applyFont="1" applyFill="1" applyBorder="1"/>
    <xf numFmtId="0" fontId="216" fillId="0" borderId="30" xfId="0" applyFont="1" applyFill="1" applyBorder="1"/>
    <xf numFmtId="0" fontId="219" fillId="0" borderId="0" xfId="0" applyFont="1" applyFill="1" applyBorder="1" applyAlignment="1">
      <alignment horizontal="left"/>
    </xf>
    <xf numFmtId="0" fontId="46" fillId="0" borderId="33" xfId="0" applyFont="1" applyFill="1" applyBorder="1" applyAlignment="1">
      <alignment horizontal="left"/>
    </xf>
    <xf numFmtId="0" fontId="50" fillId="0" borderId="14" xfId="0" applyFont="1" applyFill="1" applyBorder="1"/>
    <xf numFmtId="0" fontId="78" fillId="0" borderId="10" xfId="0" applyFont="1" applyFill="1" applyBorder="1"/>
    <xf numFmtId="0" fontId="6" fillId="0" borderId="25" xfId="0" applyFont="1" applyFill="1" applyBorder="1"/>
    <xf numFmtId="0" fontId="112" fillId="0" borderId="0" xfId="0" applyFont="1" applyFill="1" applyAlignment="1">
      <alignment horizontal="left"/>
    </xf>
    <xf numFmtId="0" fontId="0" fillId="0" borderId="16" xfId="0" applyFont="1" applyFill="1" applyBorder="1"/>
    <xf numFmtId="2" fontId="82" fillId="0" borderId="72" xfId="0" applyNumberFormat="1" applyFont="1" applyFill="1" applyBorder="1" applyAlignment="1">
      <alignment horizontal="left"/>
    </xf>
    <xf numFmtId="0" fontId="147" fillId="0" borderId="76" xfId="0" applyFont="1" applyFill="1" applyBorder="1"/>
    <xf numFmtId="0" fontId="78" fillId="0" borderId="72" xfId="0" applyFont="1" applyFill="1" applyBorder="1"/>
    <xf numFmtId="0" fontId="71" fillId="0" borderId="49" xfId="0" applyFont="1" applyFill="1" applyBorder="1" applyAlignment="1">
      <alignment horizontal="left"/>
    </xf>
    <xf numFmtId="0" fontId="22" fillId="0" borderId="33" xfId="0" applyFont="1" applyFill="1" applyBorder="1"/>
    <xf numFmtId="0" fontId="67" fillId="0" borderId="14" xfId="0" applyFont="1" applyFill="1" applyBorder="1" applyAlignment="1">
      <alignment horizontal="left"/>
    </xf>
    <xf numFmtId="0" fontId="69" fillId="0" borderId="76" xfId="0" applyFont="1" applyFill="1" applyBorder="1"/>
    <xf numFmtId="0" fontId="69" fillId="0" borderId="22" xfId="0" applyFont="1" applyFill="1" applyBorder="1"/>
    <xf numFmtId="166" fontId="0" fillId="0" borderId="12" xfId="0" applyNumberFormat="1" applyFill="1" applyBorder="1"/>
    <xf numFmtId="165" fontId="22" fillId="0" borderId="41" xfId="0" applyNumberFormat="1" applyFont="1" applyFill="1" applyBorder="1" applyAlignment="1">
      <alignment horizontal="left"/>
    </xf>
    <xf numFmtId="0" fontId="17" fillId="0" borderId="54" xfId="0" applyFont="1" applyFill="1" applyBorder="1"/>
    <xf numFmtId="0" fontId="103" fillId="0" borderId="25" xfId="0" applyFont="1" applyFill="1" applyBorder="1" applyAlignment="1">
      <alignment horizontal="left"/>
    </xf>
    <xf numFmtId="0" fontId="78" fillId="0" borderId="74" xfId="0" applyFont="1" applyFill="1" applyBorder="1" applyAlignment="1">
      <alignment horizontal="center"/>
    </xf>
    <xf numFmtId="0" fontId="219" fillId="0" borderId="57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left"/>
    </xf>
    <xf numFmtId="0" fontId="237" fillId="0" borderId="0" xfId="0" applyFont="1" applyFill="1" applyBorder="1"/>
    <xf numFmtId="0" fontId="0" fillId="0" borderId="47" xfId="0" applyBorder="1" applyAlignment="1">
      <alignment horizontal="center"/>
    </xf>
    <xf numFmtId="168" fontId="2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165" fontId="110" fillId="0" borderId="0" xfId="0" applyNumberFormat="1" applyFont="1" applyFill="1" applyBorder="1" applyAlignment="1">
      <alignment horizontal="left"/>
    </xf>
    <xf numFmtId="1" fontId="41" fillId="0" borderId="62" xfId="0" applyNumberFormat="1" applyFont="1" applyBorder="1" applyAlignment="1">
      <alignment horizontal="center"/>
    </xf>
    <xf numFmtId="2" fontId="17" fillId="0" borderId="7" xfId="0" applyNumberFormat="1" applyFont="1" applyFill="1" applyBorder="1"/>
    <xf numFmtId="166" fontId="2" fillId="0" borderId="72" xfId="0" applyNumberFormat="1" applyFont="1" applyFill="1" applyBorder="1" applyAlignment="1">
      <alignment horizontal="left"/>
    </xf>
    <xf numFmtId="166" fontId="45" fillId="0" borderId="72" xfId="0" applyNumberFormat="1" applyFont="1" applyFill="1" applyBorder="1" applyAlignment="1">
      <alignment horizontal="left"/>
    </xf>
    <xf numFmtId="0" fontId="17" fillId="0" borderId="35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2" fontId="72" fillId="0" borderId="56" xfId="0" applyNumberFormat="1" applyFont="1" applyBorder="1" applyAlignment="1">
      <alignment horizontal="center"/>
    </xf>
    <xf numFmtId="0" fontId="0" fillId="0" borderId="8" xfId="0" applyFill="1" applyBorder="1" applyAlignment="1">
      <alignment horizontal="left"/>
    </xf>
    <xf numFmtId="1" fontId="36" fillId="0" borderId="66" xfId="0" applyNumberFormat="1" applyFont="1" applyFill="1" applyBorder="1" applyAlignment="1">
      <alignment horizontal="center"/>
    </xf>
    <xf numFmtId="1" fontId="36" fillId="0" borderId="65" xfId="0" applyNumberFormat="1" applyFont="1" applyFill="1" applyBorder="1" applyAlignment="1">
      <alignment horizontal="center"/>
    </xf>
    <xf numFmtId="2" fontId="17" fillId="0" borderId="51" xfId="0" applyNumberFormat="1" applyFont="1" applyBorder="1" applyAlignment="1">
      <alignment horizontal="center"/>
    </xf>
    <xf numFmtId="165" fontId="17" fillId="0" borderId="48" xfId="0" applyNumberFormat="1" applyFont="1" applyBorder="1" applyAlignment="1">
      <alignment horizontal="center"/>
    </xf>
    <xf numFmtId="165" fontId="173" fillId="0" borderId="72" xfId="0" applyNumberFormat="1" applyFont="1" applyBorder="1" applyAlignment="1">
      <alignment horizontal="center"/>
    </xf>
    <xf numFmtId="2" fontId="173" fillId="0" borderId="73" xfId="0" applyNumberFormat="1" applyFont="1" applyBorder="1" applyAlignment="1">
      <alignment horizontal="center"/>
    </xf>
    <xf numFmtId="2" fontId="173" fillId="0" borderId="74" xfId="0" applyNumberFormat="1" applyFont="1" applyBorder="1" applyAlignment="1">
      <alignment horizontal="center"/>
    </xf>
    <xf numFmtId="165" fontId="202" fillId="0" borderId="72" xfId="0" applyNumberFormat="1" applyFont="1" applyBorder="1" applyAlignment="1">
      <alignment horizontal="center"/>
    </xf>
    <xf numFmtId="0" fontId="191" fillId="0" borderId="47" xfId="0" applyFont="1" applyBorder="1" applyAlignment="1">
      <alignment horizontal="center"/>
    </xf>
    <xf numFmtId="2" fontId="28" fillId="0" borderId="24" xfId="0" applyNumberFormat="1" applyFont="1" applyFill="1" applyBorder="1" applyAlignment="1">
      <alignment horizontal="left"/>
    </xf>
    <xf numFmtId="166" fontId="14" fillId="0" borderId="76" xfId="0" applyNumberFormat="1" applyFont="1" applyBorder="1" applyAlignment="1">
      <alignment horizontal="center"/>
    </xf>
    <xf numFmtId="0" fontId="182" fillId="0" borderId="76" xfId="0" applyFont="1" applyFill="1" applyBorder="1" applyAlignment="1">
      <alignment horizontal="left"/>
    </xf>
    <xf numFmtId="164" fontId="14" fillId="0" borderId="38" xfId="0" applyNumberFormat="1" applyFont="1" applyBorder="1" applyAlignment="1">
      <alignment horizontal="right"/>
    </xf>
    <xf numFmtId="164" fontId="14" fillId="0" borderId="83" xfId="0" applyNumberFormat="1" applyFont="1" applyBorder="1" applyAlignment="1">
      <alignment horizontal="right"/>
    </xf>
    <xf numFmtId="166" fontId="17" fillId="0" borderId="68" xfId="0" applyNumberFormat="1" applyFont="1" applyBorder="1" applyAlignment="1">
      <alignment horizontal="center"/>
    </xf>
    <xf numFmtId="165" fontId="54" fillId="0" borderId="74" xfId="0" applyNumberFormat="1" applyFont="1" applyBorder="1" applyAlignment="1">
      <alignment horizontal="center"/>
    </xf>
    <xf numFmtId="0" fontId="48" fillId="5" borderId="33" xfId="0" applyFont="1" applyFill="1" applyBorder="1"/>
    <xf numFmtId="0" fontId="46" fillId="5" borderId="14" xfId="0" applyFont="1" applyFill="1" applyBorder="1" applyAlignment="1">
      <alignment horizontal="center"/>
    </xf>
    <xf numFmtId="0" fontId="0" fillId="5" borderId="19" xfId="0" applyFill="1" applyBorder="1"/>
    <xf numFmtId="165" fontId="45" fillId="0" borderId="0" xfId="0" applyNumberFormat="1" applyFont="1" applyFill="1" applyBorder="1" applyAlignment="1">
      <alignment horizontal="left"/>
    </xf>
    <xf numFmtId="165" fontId="75" fillId="0" borderId="0" xfId="0" applyNumberFormat="1" applyFont="1" applyFill="1" applyBorder="1" applyAlignment="1">
      <alignment horizontal="left"/>
    </xf>
    <xf numFmtId="49" fontId="55" fillId="0" borderId="0" xfId="0" applyNumberFormat="1" applyFont="1" applyBorder="1" applyAlignment="1">
      <alignment horizontal="left"/>
    </xf>
    <xf numFmtId="165" fontId="76" fillId="0" borderId="0" xfId="0" applyNumberFormat="1" applyFont="1" applyFill="1" applyBorder="1" applyAlignment="1">
      <alignment horizontal="left"/>
    </xf>
    <xf numFmtId="167" fontId="80" fillId="0" borderId="0" xfId="0" applyNumberFormat="1" applyFont="1" applyFill="1" applyBorder="1" applyAlignment="1">
      <alignment horizontal="left"/>
    </xf>
    <xf numFmtId="0" fontId="218" fillId="0" borderId="0" xfId="0" applyFont="1" applyFill="1" applyBorder="1"/>
    <xf numFmtId="166" fontId="33" fillId="0" borderId="0" xfId="0" applyNumberFormat="1" applyFont="1" applyFill="1" applyBorder="1"/>
    <xf numFmtId="166" fontId="48" fillId="0" borderId="58" xfId="0" applyNumberFormat="1" applyFont="1" applyBorder="1" applyAlignment="1">
      <alignment horizontal="center"/>
    </xf>
    <xf numFmtId="0" fontId="47" fillId="0" borderId="76" xfId="0" applyFont="1" applyBorder="1" applyAlignment="1">
      <alignment horizontal="center"/>
    </xf>
    <xf numFmtId="165" fontId="47" fillId="0" borderId="0" xfId="0" applyNumberFormat="1" applyFont="1" applyBorder="1"/>
    <xf numFmtId="166" fontId="22" fillId="0" borderId="0" xfId="0" applyNumberFormat="1" applyFont="1" applyFill="1" applyBorder="1"/>
    <xf numFmtId="166" fontId="192" fillId="0" borderId="0" xfId="0" applyNumberFormat="1" applyFont="1" applyFill="1" applyBorder="1" applyAlignment="1">
      <alignment horizontal="center"/>
    </xf>
    <xf numFmtId="168" fontId="192" fillId="0" borderId="0" xfId="0" applyNumberFormat="1" applyFont="1" applyFill="1" applyBorder="1" applyAlignment="1">
      <alignment horizontal="center"/>
    </xf>
    <xf numFmtId="167" fontId="17" fillId="0" borderId="0" xfId="0" applyNumberFormat="1" applyFont="1" applyFill="1" applyBorder="1" applyAlignment="1">
      <alignment horizontal="center"/>
    </xf>
    <xf numFmtId="0" fontId="169" fillId="0" borderId="0" xfId="0" applyFont="1" applyFill="1" applyBorder="1" applyAlignment="1">
      <alignment horizontal="left"/>
    </xf>
    <xf numFmtId="0" fontId="106" fillId="0" borderId="0" xfId="0" applyFont="1" applyFill="1" applyBorder="1" applyAlignment="1">
      <alignment horizontal="center"/>
    </xf>
    <xf numFmtId="167" fontId="61" fillId="0" borderId="0" xfId="0" applyNumberFormat="1" applyFont="1" applyFill="1" applyBorder="1" applyAlignment="1">
      <alignment horizontal="left"/>
    </xf>
    <xf numFmtId="0" fontId="217" fillId="0" borderId="0" xfId="0" applyFont="1" applyFill="1" applyBorder="1"/>
    <xf numFmtId="170" fontId="7" fillId="0" borderId="0" xfId="0" applyNumberFormat="1" applyFont="1" applyFill="1" applyBorder="1"/>
    <xf numFmtId="166" fontId="21" fillId="0" borderId="0" xfId="0" applyNumberFormat="1" applyFont="1" applyFill="1" applyBorder="1" applyAlignment="1">
      <alignment horizontal="center"/>
    </xf>
    <xf numFmtId="0" fontId="194" fillId="0" borderId="0" xfId="0" applyFont="1" applyFill="1" applyBorder="1"/>
    <xf numFmtId="0" fontId="193" fillId="0" borderId="0" xfId="0" applyFont="1" applyFill="1" applyBorder="1"/>
    <xf numFmtId="166" fontId="78" fillId="0" borderId="0" xfId="0" applyNumberFormat="1" applyFont="1" applyFill="1" applyBorder="1" applyAlignment="1">
      <alignment horizontal="left"/>
    </xf>
    <xf numFmtId="0" fontId="209" fillId="0" borderId="0" xfId="0" applyFont="1" applyFill="1" applyBorder="1"/>
    <xf numFmtId="9" fontId="209" fillId="0" borderId="0" xfId="0" applyNumberFormat="1" applyFont="1" applyFill="1" applyBorder="1" applyAlignment="1">
      <alignment horizontal="center"/>
    </xf>
    <xf numFmtId="0" fontId="149" fillId="0" borderId="0" xfId="0" applyFont="1" applyFill="1" applyBorder="1" applyAlignment="1">
      <alignment horizontal="right"/>
    </xf>
    <xf numFmtId="49" fontId="149" fillId="0" borderId="0" xfId="0" applyNumberFormat="1" applyFont="1" applyFill="1" applyBorder="1" applyAlignment="1">
      <alignment horizontal="left"/>
    </xf>
    <xf numFmtId="0" fontId="149" fillId="0" borderId="0" xfId="0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left"/>
    </xf>
    <xf numFmtId="0" fontId="148" fillId="0" borderId="0" xfId="0" applyFont="1" applyFill="1" applyBorder="1"/>
    <xf numFmtId="0" fontId="69" fillId="0" borderId="0" xfId="0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left"/>
    </xf>
    <xf numFmtId="166" fontId="20" fillId="0" borderId="0" xfId="0" applyNumberFormat="1" applyFont="1" applyFill="1" applyBorder="1" applyAlignment="1">
      <alignment horizontal="center"/>
    </xf>
    <xf numFmtId="2" fontId="20" fillId="0" borderId="54" xfId="0" applyNumberFormat="1" applyFont="1" applyBorder="1" applyAlignment="1">
      <alignment horizontal="center"/>
    </xf>
    <xf numFmtId="2" fontId="20" fillId="0" borderId="53" xfId="0" applyNumberFormat="1" applyFont="1" applyBorder="1" applyAlignment="1">
      <alignment horizontal="center"/>
    </xf>
    <xf numFmtId="2" fontId="20" fillId="0" borderId="55" xfId="0" applyNumberFormat="1" applyFont="1" applyBorder="1" applyAlignment="1">
      <alignment horizontal="center"/>
    </xf>
    <xf numFmtId="2" fontId="20" fillId="0" borderId="22" xfId="0" applyNumberFormat="1" applyFont="1" applyBorder="1" applyAlignment="1">
      <alignment horizontal="center"/>
    </xf>
    <xf numFmtId="2" fontId="20" fillId="0" borderId="23" xfId="0" applyNumberFormat="1" applyFont="1" applyBorder="1" applyAlignment="1">
      <alignment horizontal="center"/>
    </xf>
    <xf numFmtId="2" fontId="20" fillId="0" borderId="24" xfId="0" applyNumberFormat="1" applyFont="1" applyBorder="1" applyAlignment="1">
      <alignment horizontal="center"/>
    </xf>
    <xf numFmtId="2" fontId="76" fillId="0" borderId="0" xfId="0" applyNumberFormat="1" applyFont="1" applyFill="1" applyBorder="1" applyAlignment="1">
      <alignment horizontal="center"/>
    </xf>
    <xf numFmtId="166" fontId="76" fillId="0" borderId="0" xfId="0" applyNumberFormat="1" applyFont="1" applyFill="1" applyBorder="1" applyAlignment="1">
      <alignment horizontal="center"/>
    </xf>
    <xf numFmtId="0" fontId="239" fillId="0" borderId="0" xfId="0" applyFont="1" applyAlignment="1">
      <alignment horizontal="left"/>
    </xf>
    <xf numFmtId="0" fontId="240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165" fontId="241" fillId="0" borderId="0" xfId="0" applyNumberFormat="1" applyFont="1" applyFill="1" applyBorder="1" applyAlignment="1">
      <alignment horizontal="center"/>
    </xf>
    <xf numFmtId="1" fontId="241" fillId="0" borderId="0" xfId="0" applyNumberFormat="1" applyFont="1" applyFill="1" applyBorder="1" applyAlignment="1">
      <alignment horizontal="center"/>
    </xf>
    <xf numFmtId="0" fontId="242" fillId="0" borderId="0" xfId="0" applyFont="1" applyFill="1" applyBorder="1" applyAlignment="1">
      <alignment horizontal="center"/>
    </xf>
    <xf numFmtId="2" fontId="92" fillId="2" borderId="23" xfId="0" applyNumberFormat="1" applyFont="1" applyFill="1" applyBorder="1" applyAlignment="1">
      <alignment horizontal="center"/>
    </xf>
    <xf numFmtId="1" fontId="92" fillId="2" borderId="23" xfId="0" applyNumberFormat="1" applyFont="1" applyFill="1" applyBorder="1" applyAlignment="1">
      <alignment horizontal="center"/>
    </xf>
    <xf numFmtId="165" fontId="92" fillId="2" borderId="23" xfId="0" applyNumberFormat="1" applyFont="1" applyFill="1" applyBorder="1" applyAlignment="1">
      <alignment horizontal="center"/>
    </xf>
    <xf numFmtId="2" fontId="92" fillId="2" borderId="24" xfId="0" applyNumberFormat="1" applyFont="1" applyFill="1" applyBorder="1" applyAlignment="1">
      <alignment horizontal="center"/>
    </xf>
    <xf numFmtId="2" fontId="92" fillId="2" borderId="5" xfId="0" applyNumberFormat="1" applyFont="1" applyFill="1" applyBorder="1" applyAlignment="1">
      <alignment horizontal="center"/>
    </xf>
    <xf numFmtId="0" fontId="42" fillId="0" borderId="0" xfId="0" applyFont="1" applyAlignment="1">
      <alignment horizontal="left"/>
    </xf>
    <xf numFmtId="2" fontId="196" fillId="0" borderId="0" xfId="0" applyNumberFormat="1" applyFont="1" applyFill="1" applyBorder="1" applyAlignment="1">
      <alignment horizontal="center"/>
    </xf>
    <xf numFmtId="0" fontId="197" fillId="0" borderId="0" xfId="0" applyFont="1" applyFill="1" applyBorder="1" applyAlignment="1">
      <alignment horizontal="left"/>
    </xf>
    <xf numFmtId="0" fontId="198" fillId="0" borderId="0" xfId="0" applyFont="1" applyFill="1" applyBorder="1"/>
    <xf numFmtId="167" fontId="78" fillId="0" borderId="0" xfId="0" applyNumberFormat="1" applyFont="1" applyFill="1" applyBorder="1" applyAlignment="1">
      <alignment horizontal="left"/>
    </xf>
    <xf numFmtId="2" fontId="199" fillId="0" borderId="0" xfId="0" applyNumberFormat="1" applyFont="1" applyFill="1" applyBorder="1" applyAlignment="1">
      <alignment horizontal="center"/>
    </xf>
    <xf numFmtId="168" fontId="29" fillId="0" borderId="0" xfId="0" applyNumberFormat="1" applyFont="1" applyFill="1" applyBorder="1"/>
    <xf numFmtId="1" fontId="90" fillId="0" borderId="0" xfId="0" applyNumberFormat="1" applyFont="1" applyFill="1" applyBorder="1" applyAlignment="1">
      <alignment horizontal="center"/>
    </xf>
    <xf numFmtId="2" fontId="202" fillId="0" borderId="0" xfId="0" applyNumberFormat="1" applyFont="1" applyFill="1" applyBorder="1" applyAlignment="1">
      <alignment horizontal="center"/>
    </xf>
    <xf numFmtId="166" fontId="201" fillId="0" borderId="0" xfId="0" applyNumberFormat="1" applyFont="1" applyFill="1" applyBorder="1" applyAlignment="1">
      <alignment horizontal="center"/>
    </xf>
    <xf numFmtId="2" fontId="201" fillId="0" borderId="0" xfId="0" applyNumberFormat="1" applyFont="1" applyFill="1" applyBorder="1" applyAlignment="1">
      <alignment horizontal="center"/>
    </xf>
    <xf numFmtId="0" fontId="102" fillId="0" borderId="0" xfId="0" applyFont="1" applyFill="1" applyBorder="1" applyAlignment="1">
      <alignment horizontal="left"/>
    </xf>
    <xf numFmtId="0" fontId="109" fillId="0" borderId="0" xfId="0" applyFont="1" applyFill="1" applyBorder="1" applyAlignment="1">
      <alignment horizontal="left"/>
    </xf>
    <xf numFmtId="9" fontId="211" fillId="0" borderId="0" xfId="0" applyNumberFormat="1" applyFont="1" applyFill="1" applyBorder="1" applyAlignment="1">
      <alignment horizontal="center"/>
    </xf>
    <xf numFmtId="167" fontId="113" fillId="0" borderId="0" xfId="0" applyNumberFormat="1" applyFont="1" applyFill="1" applyBorder="1" applyAlignment="1">
      <alignment horizontal="center"/>
    </xf>
    <xf numFmtId="167" fontId="98" fillId="0" borderId="0" xfId="0" applyNumberFormat="1" applyFont="1" applyFill="1" applyBorder="1" applyAlignment="1">
      <alignment horizontal="center"/>
    </xf>
    <xf numFmtId="167" fontId="186" fillId="0" borderId="0" xfId="0" applyNumberFormat="1" applyFont="1" applyFill="1" applyBorder="1" applyAlignment="1">
      <alignment horizontal="center"/>
    </xf>
    <xf numFmtId="168" fontId="24" fillId="0" borderId="0" xfId="0" applyNumberFormat="1" applyFont="1" applyFill="1" applyBorder="1"/>
    <xf numFmtId="167" fontId="207" fillId="0" borderId="0" xfId="0" applyNumberFormat="1" applyFont="1" applyFill="1" applyBorder="1" applyAlignment="1">
      <alignment horizontal="center"/>
    </xf>
    <xf numFmtId="167" fontId="208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166" fontId="53" fillId="0" borderId="0" xfId="0" applyNumberFormat="1" applyFont="1" applyFill="1" applyBorder="1" applyAlignment="1">
      <alignment horizontal="center"/>
    </xf>
    <xf numFmtId="168" fontId="109" fillId="0" borderId="0" xfId="0" applyNumberFormat="1" applyFont="1" applyFill="1" applyBorder="1"/>
    <xf numFmtId="166" fontId="109" fillId="0" borderId="0" xfId="0" applyNumberFormat="1" applyFont="1" applyFill="1" applyBorder="1"/>
    <xf numFmtId="168" fontId="198" fillId="0" borderId="0" xfId="0" applyNumberFormat="1" applyFont="1" applyFill="1" applyBorder="1"/>
    <xf numFmtId="168" fontId="200" fillId="0" borderId="0" xfId="0" applyNumberFormat="1" applyFont="1" applyFill="1" applyBorder="1"/>
    <xf numFmtId="0" fontId="53" fillId="0" borderId="0" xfId="0" applyFont="1" applyAlignment="1">
      <alignment horizontal="left"/>
    </xf>
    <xf numFmtId="0" fontId="84" fillId="0" borderId="0" xfId="0" applyFont="1" applyBorder="1" applyAlignment="1">
      <alignment horizontal="left"/>
    </xf>
    <xf numFmtId="0" fontId="243" fillId="0" borderId="0" xfId="0" applyFont="1" applyAlignment="1">
      <alignment horizontal="left"/>
    </xf>
    <xf numFmtId="1" fontId="22" fillId="0" borderId="47" xfId="0" applyNumberFormat="1" applyFont="1" applyFill="1" applyBorder="1" applyAlignment="1">
      <alignment horizontal="center"/>
    </xf>
    <xf numFmtId="1" fontId="22" fillId="0" borderId="47" xfId="0" applyNumberFormat="1" applyFont="1" applyBorder="1" applyAlignment="1">
      <alignment horizontal="center"/>
    </xf>
    <xf numFmtId="1" fontId="22" fillId="0" borderId="83" xfId="0" applyNumberFormat="1" applyFont="1" applyBorder="1" applyAlignment="1">
      <alignment horizontal="center"/>
    </xf>
    <xf numFmtId="0" fontId="71" fillId="0" borderId="0" xfId="0" applyFont="1" applyBorder="1"/>
    <xf numFmtId="0" fontId="145" fillId="0" borderId="0" xfId="0" applyFont="1" applyBorder="1"/>
    <xf numFmtId="169" fontId="61" fillId="0" borderId="0" xfId="0" applyNumberFormat="1" applyFont="1" applyFill="1" applyBorder="1" applyAlignment="1">
      <alignment horizontal="left"/>
    </xf>
    <xf numFmtId="168" fontId="61" fillId="0" borderId="0" xfId="0" applyNumberFormat="1" applyFont="1" applyFill="1" applyBorder="1" applyAlignment="1">
      <alignment horizontal="left"/>
    </xf>
    <xf numFmtId="0" fontId="145" fillId="0" borderId="0" xfId="0" applyFont="1" applyFill="1" applyBorder="1"/>
    <xf numFmtId="2" fontId="0" fillId="0" borderId="60" xfId="0" applyNumberFormat="1" applyBorder="1" applyAlignment="1">
      <alignment horizontal="center"/>
    </xf>
    <xf numFmtId="2" fontId="166" fillId="0" borderId="77" xfId="0" applyNumberFormat="1" applyFont="1" applyBorder="1" applyAlignment="1">
      <alignment horizontal="center"/>
    </xf>
    <xf numFmtId="1" fontId="0" fillId="0" borderId="65" xfId="0" applyNumberFormat="1" applyBorder="1" applyAlignment="1">
      <alignment horizontal="center"/>
    </xf>
    <xf numFmtId="2" fontId="61" fillId="0" borderId="0" xfId="0" applyNumberFormat="1" applyFont="1" applyFill="1" applyBorder="1" applyAlignment="1">
      <alignment horizontal="left"/>
    </xf>
    <xf numFmtId="1" fontId="54" fillId="0" borderId="24" xfId="0" applyNumberFormat="1" applyFont="1" applyBorder="1" applyAlignment="1">
      <alignment horizontal="center"/>
    </xf>
    <xf numFmtId="1" fontId="54" fillId="0" borderId="74" xfId="0" applyNumberFormat="1" applyFont="1" applyBorder="1" applyAlignment="1">
      <alignment horizontal="center"/>
    </xf>
    <xf numFmtId="165" fontId="54" fillId="0" borderId="77" xfId="0" applyNumberFormat="1" applyFont="1" applyBorder="1" applyAlignment="1">
      <alignment horizontal="center"/>
    </xf>
    <xf numFmtId="1" fontId="244" fillId="0" borderId="77" xfId="0" applyNumberFormat="1" applyFont="1" applyBorder="1" applyAlignment="1">
      <alignment horizontal="center"/>
    </xf>
    <xf numFmtId="1" fontId="244" fillId="0" borderId="79" xfId="0" applyNumberFormat="1" applyFont="1" applyBorder="1" applyAlignment="1">
      <alignment horizontal="center"/>
    </xf>
    <xf numFmtId="1" fontId="54" fillId="0" borderId="55" xfId="0" applyNumberFormat="1" applyFont="1" applyBorder="1" applyAlignment="1">
      <alignment horizontal="center"/>
    </xf>
    <xf numFmtId="165" fontId="54" fillId="0" borderId="55" xfId="0" applyNumberFormat="1" applyFont="1" applyBorder="1" applyAlignment="1">
      <alignment horizontal="center"/>
    </xf>
    <xf numFmtId="2" fontId="244" fillId="0" borderId="36" xfId="0" applyNumberFormat="1" applyFont="1" applyBorder="1" applyAlignment="1">
      <alignment horizontal="center"/>
    </xf>
    <xf numFmtId="2" fontId="244" fillId="0" borderId="0" xfId="0" applyNumberFormat="1" applyFont="1" applyAlignment="1">
      <alignment horizontal="center"/>
    </xf>
    <xf numFmtId="0" fontId="54" fillId="0" borderId="58" xfId="0" applyFont="1" applyBorder="1" applyAlignment="1">
      <alignment horizontal="center" vertical="center"/>
    </xf>
    <xf numFmtId="0" fontId="54" fillId="0" borderId="59" xfId="0" applyFont="1" applyBorder="1" applyAlignment="1">
      <alignment horizontal="center" vertical="center"/>
    </xf>
    <xf numFmtId="2" fontId="54" fillId="0" borderId="68" xfId="0" applyNumberFormat="1" applyFont="1" applyBorder="1" applyAlignment="1">
      <alignment horizontal="center" vertical="center"/>
    </xf>
    <xf numFmtId="165" fontId="54" fillId="0" borderId="74" xfId="0" applyNumberFormat="1" applyFont="1" applyBorder="1" applyAlignment="1">
      <alignment horizontal="center" vertical="center"/>
    </xf>
    <xf numFmtId="2" fontId="54" fillId="0" borderId="12" xfId="0" applyNumberFormat="1" applyFont="1" applyBorder="1" applyAlignment="1">
      <alignment horizontal="center" vertical="center"/>
    </xf>
    <xf numFmtId="1" fontId="54" fillId="0" borderId="61" xfId="0" applyNumberFormat="1" applyFont="1" applyBorder="1" applyAlignment="1">
      <alignment horizontal="center" vertical="center"/>
    </xf>
    <xf numFmtId="0" fontId="33" fillId="5" borderId="62" xfId="0" applyFont="1" applyFill="1" applyBorder="1" applyAlignment="1">
      <alignment horizontal="center" vertical="center"/>
    </xf>
    <xf numFmtId="1" fontId="33" fillId="5" borderId="82" xfId="0" applyNumberFormat="1" applyFont="1" applyFill="1" applyBorder="1" applyAlignment="1">
      <alignment horizontal="center" vertical="center"/>
    </xf>
    <xf numFmtId="2" fontId="74" fillId="0" borderId="65" xfId="0" applyNumberFormat="1" applyFont="1" applyBorder="1" applyAlignment="1">
      <alignment horizontal="center" vertical="center"/>
    </xf>
    <xf numFmtId="2" fontId="2" fillId="0" borderId="21" xfId="0" applyNumberFormat="1" applyFont="1" applyBorder="1" applyAlignment="1">
      <alignment horizontal="center" vertical="center"/>
    </xf>
    <xf numFmtId="2" fontId="2" fillId="0" borderId="68" xfId="0" applyNumberFormat="1" applyFont="1" applyBorder="1" applyAlignment="1">
      <alignment horizontal="center" vertical="center"/>
    </xf>
    <xf numFmtId="2" fontId="2" fillId="0" borderId="65" xfId="0" applyNumberFormat="1" applyFont="1" applyBorder="1" applyAlignment="1">
      <alignment horizontal="center" vertical="center"/>
    </xf>
    <xf numFmtId="2" fontId="2" fillId="0" borderId="69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2" fontId="2" fillId="0" borderId="64" xfId="0" applyNumberFormat="1" applyFont="1" applyBorder="1" applyAlignment="1">
      <alignment horizontal="center" vertical="center"/>
    </xf>
    <xf numFmtId="1" fontId="54" fillId="0" borderId="7" xfId="0" applyNumberFormat="1" applyFont="1" applyBorder="1" applyAlignment="1">
      <alignment horizontal="center"/>
    </xf>
    <xf numFmtId="1" fontId="54" fillId="0" borderId="68" xfId="0" applyNumberFormat="1" applyFont="1" applyBorder="1" applyAlignment="1">
      <alignment horizontal="center"/>
    </xf>
    <xf numFmtId="1" fontId="54" fillId="0" borderId="70" xfId="0" applyNumberFormat="1" applyFont="1" applyBorder="1" applyAlignment="1">
      <alignment horizontal="center"/>
    </xf>
    <xf numFmtId="2" fontId="244" fillId="0" borderId="76" xfId="0" applyNumberFormat="1" applyFont="1" applyBorder="1" applyAlignment="1">
      <alignment horizontal="center"/>
    </xf>
    <xf numFmtId="2" fontId="166" fillId="0" borderId="70" xfId="0" applyNumberFormat="1" applyFont="1" applyBorder="1" applyAlignment="1">
      <alignment horizontal="center"/>
    </xf>
    <xf numFmtId="2" fontId="244" fillId="0" borderId="43" xfId="0" applyNumberFormat="1" applyFont="1" applyBorder="1" applyAlignment="1">
      <alignment horizontal="center"/>
    </xf>
    <xf numFmtId="2" fontId="166" fillId="0" borderId="42" xfId="0" applyNumberFormat="1" applyFont="1" applyBorder="1" applyAlignment="1">
      <alignment horizontal="center"/>
    </xf>
    <xf numFmtId="1" fontId="54" fillId="0" borderId="56" xfId="0" applyNumberFormat="1" applyFont="1" applyBorder="1" applyAlignment="1">
      <alignment horizontal="center"/>
    </xf>
    <xf numFmtId="165" fontId="54" fillId="0" borderId="68" xfId="0" applyNumberFormat="1" applyFont="1" applyBorder="1" applyAlignment="1">
      <alignment horizontal="center"/>
    </xf>
    <xf numFmtId="1" fontId="54" fillId="0" borderId="64" xfId="0" applyNumberFormat="1" applyFont="1" applyBorder="1" applyAlignment="1">
      <alignment horizontal="center"/>
    </xf>
    <xf numFmtId="2" fontId="166" fillId="0" borderId="39" xfId="0" applyNumberFormat="1" applyFont="1" applyBorder="1" applyAlignment="1">
      <alignment horizontal="center"/>
    </xf>
    <xf numFmtId="0" fontId="191" fillId="0" borderId="77" xfId="0" applyFont="1" applyBorder="1" applyAlignment="1">
      <alignment horizontal="center"/>
    </xf>
    <xf numFmtId="0" fontId="2" fillId="0" borderId="38" xfId="0" applyFont="1" applyBorder="1"/>
    <xf numFmtId="0" fontId="50" fillId="0" borderId="27" xfId="0" applyFont="1" applyBorder="1" applyAlignment="1">
      <alignment horizontal="left"/>
    </xf>
    <xf numFmtId="0" fontId="48" fillId="0" borderId="74" xfId="0" applyFont="1" applyBorder="1" applyAlignment="1">
      <alignment horizontal="left"/>
    </xf>
    <xf numFmtId="165" fontId="0" fillId="0" borderId="58" xfId="0" applyNumberFormat="1" applyBorder="1" applyAlignment="1">
      <alignment horizontal="center"/>
    </xf>
    <xf numFmtId="165" fontId="0" fillId="0" borderId="54" xfId="0" applyNumberFormat="1" applyBorder="1" applyAlignment="1">
      <alignment horizontal="center"/>
    </xf>
    <xf numFmtId="1" fontId="54" fillId="0" borderId="22" xfId="0" applyNumberFormat="1" applyFont="1" applyBorder="1" applyAlignment="1">
      <alignment horizontal="center"/>
    </xf>
    <xf numFmtId="1" fontId="54" fillId="0" borderId="58" xfId="0" applyNumberFormat="1" applyFont="1" applyBorder="1" applyAlignment="1">
      <alignment horizontal="center"/>
    </xf>
    <xf numFmtId="1" fontId="54" fillId="0" borderId="5" xfId="0" applyNumberFormat="1" applyFont="1" applyBorder="1" applyAlignment="1">
      <alignment horizontal="center"/>
    </xf>
    <xf numFmtId="1" fontId="54" fillId="0" borderId="65" xfId="0" applyNumberFormat="1" applyFont="1" applyBorder="1" applyAlignment="1">
      <alignment horizontal="center"/>
    </xf>
    <xf numFmtId="0" fontId="48" fillId="0" borderId="40" xfId="0" applyFont="1" applyBorder="1"/>
    <xf numFmtId="0" fontId="75" fillId="0" borderId="74" xfId="0" applyFont="1" applyBorder="1" applyAlignment="1">
      <alignment horizontal="left"/>
    </xf>
    <xf numFmtId="0" fontId="2" fillId="0" borderId="72" xfId="0" applyFont="1" applyBorder="1" applyAlignment="1">
      <alignment horizontal="left"/>
    </xf>
    <xf numFmtId="0" fontId="76" fillId="0" borderId="74" xfId="0" applyFont="1" applyBorder="1" applyAlignment="1">
      <alignment horizontal="left"/>
    </xf>
    <xf numFmtId="0" fontId="22" fillId="0" borderId="72" xfId="0" applyFont="1" applyBorder="1" applyAlignment="1">
      <alignment horizontal="left"/>
    </xf>
    <xf numFmtId="0" fontId="80" fillId="0" borderId="74" xfId="0" applyFont="1" applyBorder="1" applyAlignment="1">
      <alignment horizontal="left"/>
    </xf>
    <xf numFmtId="0" fontId="48" fillId="0" borderId="81" xfId="0" applyFont="1" applyBorder="1"/>
    <xf numFmtId="0" fontId="78" fillId="0" borderId="40" xfId="0" applyFont="1" applyBorder="1"/>
    <xf numFmtId="0" fontId="2" fillId="0" borderId="22" xfId="0" applyFont="1" applyBorder="1"/>
    <xf numFmtId="0" fontId="2" fillId="0" borderId="23" xfId="0" applyFont="1" applyBorder="1" applyAlignment="1">
      <alignment horizontal="left"/>
    </xf>
    <xf numFmtId="0" fontId="80" fillId="0" borderId="24" xfId="0" applyFont="1" applyBorder="1" applyAlignment="1">
      <alignment horizontal="left"/>
    </xf>
    <xf numFmtId="0" fontId="80" fillId="0" borderId="68" xfId="0" applyFont="1" applyBorder="1" applyAlignment="1">
      <alignment horizontal="left"/>
    </xf>
    <xf numFmtId="0" fontId="0" fillId="0" borderId="76" xfId="0" applyBorder="1"/>
    <xf numFmtId="0" fontId="0" fillId="0" borderId="77" xfId="0" applyBorder="1"/>
    <xf numFmtId="0" fontId="78" fillId="0" borderId="68" xfId="0" applyFont="1" applyBorder="1" applyAlignment="1">
      <alignment horizontal="left"/>
    </xf>
    <xf numFmtId="2" fontId="76" fillId="0" borderId="55" xfId="0" applyNumberFormat="1" applyFont="1" applyBorder="1" applyAlignment="1">
      <alignment horizontal="left"/>
    </xf>
    <xf numFmtId="2" fontId="22" fillId="0" borderId="72" xfId="0" applyNumberFormat="1" applyFont="1" applyBorder="1" applyAlignment="1">
      <alignment horizontal="left"/>
    </xf>
    <xf numFmtId="2" fontId="76" fillId="0" borderId="74" xfId="0" applyNumberFormat="1" applyFont="1" applyBorder="1" applyAlignment="1">
      <alignment horizontal="left"/>
    </xf>
    <xf numFmtId="2" fontId="2" fillId="0" borderId="76" xfId="0" applyNumberFormat="1" applyFont="1" applyBorder="1" applyAlignment="1">
      <alignment horizontal="left"/>
    </xf>
    <xf numFmtId="2" fontId="28" fillId="0" borderId="77" xfId="0" applyNumberFormat="1" applyFont="1" applyBorder="1" applyAlignment="1">
      <alignment horizontal="left"/>
    </xf>
    <xf numFmtId="0" fontId="2" fillId="0" borderId="60" xfId="0" applyFont="1" applyBorder="1" applyAlignment="1">
      <alignment horizontal="left"/>
    </xf>
    <xf numFmtId="0" fontId="80" fillId="0" borderId="60" xfId="0" applyFont="1" applyBorder="1" applyAlignment="1">
      <alignment horizontal="left"/>
    </xf>
    <xf numFmtId="2" fontId="0" fillId="0" borderId="71" xfId="0" applyNumberFormat="1" applyBorder="1"/>
    <xf numFmtId="0" fontId="0" fillId="0" borderId="71" xfId="0" applyBorder="1"/>
    <xf numFmtId="2" fontId="0" fillId="0" borderId="67" xfId="0" applyNumberFormat="1" applyBorder="1"/>
    <xf numFmtId="0" fontId="78" fillId="0" borderId="16" xfId="0" applyFont="1" applyBorder="1"/>
    <xf numFmtId="0" fontId="22" fillId="0" borderId="23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205" fillId="0" borderId="72" xfId="0" applyFont="1" applyBorder="1" applyAlignment="1">
      <alignment horizontal="left"/>
    </xf>
    <xf numFmtId="0" fontId="206" fillId="0" borderId="68" xfId="0" applyFont="1" applyBorder="1" applyAlignment="1">
      <alignment horizontal="left"/>
    </xf>
    <xf numFmtId="0" fontId="70" fillId="0" borderId="58" xfId="0" applyFont="1" applyBorder="1"/>
    <xf numFmtId="0" fontId="28" fillId="0" borderId="68" xfId="0" applyFont="1" applyBorder="1" applyAlignment="1">
      <alignment horizontal="left"/>
    </xf>
    <xf numFmtId="0" fontId="2" fillId="0" borderId="76" xfId="0" applyFont="1" applyBorder="1" applyAlignment="1">
      <alignment horizontal="left"/>
    </xf>
    <xf numFmtId="0" fontId="28" fillId="0" borderId="70" xfId="0" applyFont="1" applyBorder="1" applyAlignment="1">
      <alignment horizontal="left"/>
    </xf>
    <xf numFmtId="0" fontId="50" fillId="0" borderId="33" xfId="0" applyFont="1" applyBorder="1"/>
    <xf numFmtId="0" fontId="48" fillId="0" borderId="9" xfId="0" applyFont="1" applyBorder="1"/>
    <xf numFmtId="0" fontId="78" fillId="0" borderId="14" xfId="0" applyFont="1" applyBorder="1"/>
    <xf numFmtId="0" fontId="74" fillId="0" borderId="22" xfId="0" applyFont="1" applyBorder="1"/>
    <xf numFmtId="2" fontId="22" fillId="0" borderId="23" xfId="0" applyNumberFormat="1" applyFont="1" applyBorder="1" applyAlignment="1">
      <alignment horizontal="left"/>
    </xf>
    <xf numFmtId="2" fontId="76" fillId="0" borderId="24" xfId="0" applyNumberFormat="1" applyFont="1" applyBorder="1" applyAlignment="1">
      <alignment horizontal="left"/>
    </xf>
    <xf numFmtId="0" fontId="74" fillId="0" borderId="58" xfId="0" applyFont="1" applyBorder="1"/>
    <xf numFmtId="0" fontId="74" fillId="0" borderId="75" xfId="0" applyFont="1" applyBorder="1"/>
    <xf numFmtId="0" fontId="74" fillId="0" borderId="49" xfId="0" applyFont="1" applyBorder="1"/>
    <xf numFmtId="0" fontId="22" fillId="0" borderId="75" xfId="0" applyFont="1" applyBorder="1"/>
    <xf numFmtId="0" fontId="28" fillId="0" borderId="74" xfId="0" applyFont="1" applyBorder="1" applyAlignment="1">
      <alignment horizontal="left"/>
    </xf>
    <xf numFmtId="2" fontId="22" fillId="0" borderId="76" xfId="0" applyNumberFormat="1" applyFont="1" applyBorder="1" applyAlignment="1">
      <alignment horizontal="left"/>
    </xf>
    <xf numFmtId="2" fontId="76" fillId="0" borderId="77" xfId="0" applyNumberFormat="1" applyFont="1" applyBorder="1" applyAlignment="1">
      <alignment horizontal="left"/>
    </xf>
    <xf numFmtId="0" fontId="161" fillId="0" borderId="58" xfId="0" applyFont="1" applyBorder="1"/>
    <xf numFmtId="1" fontId="76" fillId="0" borderId="55" xfId="0" applyNumberFormat="1" applyFont="1" applyBorder="1" applyAlignment="1">
      <alignment horizontal="left"/>
    </xf>
    <xf numFmtId="1" fontId="76" fillId="26" borderId="68" xfId="0" applyNumberFormat="1" applyFont="1" applyFill="1" applyBorder="1" applyAlignment="1">
      <alignment horizontal="center"/>
    </xf>
    <xf numFmtId="0" fontId="45" fillId="0" borderId="72" xfId="0" applyFont="1" applyBorder="1" applyAlignment="1">
      <alignment horizontal="left"/>
    </xf>
    <xf numFmtId="0" fontId="14" fillId="0" borderId="70" xfId="0" applyFont="1" applyBorder="1" applyAlignment="1">
      <alignment horizontal="left"/>
    </xf>
    <xf numFmtId="0" fontId="17" fillId="0" borderId="56" xfId="0" applyFont="1" applyBorder="1"/>
    <xf numFmtId="0" fontId="73" fillId="0" borderId="53" xfId="0" applyFont="1" applyFill="1" applyBorder="1"/>
    <xf numFmtId="0" fontId="67" fillId="0" borderId="15" xfId="0" applyFont="1" applyFill="1" applyBorder="1"/>
    <xf numFmtId="0" fontId="67" fillId="0" borderId="63" xfId="0" applyFont="1" applyFill="1" applyBorder="1"/>
    <xf numFmtId="1" fontId="105" fillId="0" borderId="49" xfId="0" applyNumberFormat="1" applyFont="1" applyFill="1" applyBorder="1" applyAlignment="1">
      <alignment horizontal="center"/>
    </xf>
    <xf numFmtId="0" fontId="73" fillId="0" borderId="48" xfId="0" applyFont="1" applyFill="1" applyBorder="1"/>
    <xf numFmtId="0" fontId="17" fillId="0" borderId="47" xfId="0" applyFont="1" applyFill="1" applyBorder="1" applyAlignment="1">
      <alignment horizontal="center"/>
    </xf>
    <xf numFmtId="0" fontId="217" fillId="0" borderId="36" xfId="0" applyFont="1" applyFill="1" applyBorder="1"/>
    <xf numFmtId="0" fontId="74" fillId="0" borderId="65" xfId="0" applyFont="1" applyFill="1" applyBorder="1"/>
    <xf numFmtId="2" fontId="17" fillId="0" borderId="30" xfId="0" applyNumberFormat="1" applyFont="1" applyFill="1" applyBorder="1" applyAlignment="1">
      <alignment horizontal="center"/>
    </xf>
    <xf numFmtId="2" fontId="18" fillId="0" borderId="50" xfId="0" applyNumberFormat="1" applyFont="1" applyFill="1" applyBorder="1" applyAlignment="1">
      <alignment horizontal="center"/>
    </xf>
    <xf numFmtId="166" fontId="17" fillId="0" borderId="72" xfId="0" applyNumberFormat="1" applyFont="1" applyBorder="1" applyAlignment="1">
      <alignment horizontal="center"/>
    </xf>
    <xf numFmtId="165" fontId="173" fillId="0" borderId="73" xfId="0" applyNumberFormat="1" applyFont="1" applyBorder="1" applyAlignment="1">
      <alignment horizontal="center"/>
    </xf>
    <xf numFmtId="1" fontId="0" fillId="0" borderId="72" xfId="0" applyNumberFormat="1" applyBorder="1" applyAlignment="1">
      <alignment horizontal="center"/>
    </xf>
  </cellXfs>
  <cellStyles count="40">
    <cellStyle name="Accent" xfId="3" xr:uid="{0C43E70F-9F0D-4F93-BAAB-46136EB24386}"/>
    <cellStyle name="Accent 1" xfId="4" xr:uid="{FC2BC36A-D58B-4203-95F4-7FB8F71FE67B}"/>
    <cellStyle name="Accent 1 2" xfId="23" xr:uid="{D91A79FC-2CBB-4B75-8FC6-123B23EBB827}"/>
    <cellStyle name="Accent 2" xfId="5" xr:uid="{4D43DF84-72A9-438C-BA78-78780B6EE3B9}"/>
    <cellStyle name="Accent 2 2" xfId="24" xr:uid="{C4FB12AC-390A-44B5-8F65-F00DB73CD50C}"/>
    <cellStyle name="Accent 3" xfId="6" xr:uid="{103C315C-5FBF-4E80-ABD2-A5F6263B2ACD}"/>
    <cellStyle name="Accent 3 2" xfId="25" xr:uid="{121272E8-0A66-455E-8AD1-5EC03D1D8531}"/>
    <cellStyle name="Accent 4" xfId="22" xr:uid="{4834F6C2-28A2-4196-8979-BACB2E8DC2A2}"/>
    <cellStyle name="Bad" xfId="7" xr:uid="{4CAC6F40-3EEE-4499-8120-689B836C7B49}"/>
    <cellStyle name="Bad 2" xfId="26" xr:uid="{56DF3868-BF27-40D0-8E96-A8673FD87CC2}"/>
    <cellStyle name="Error" xfId="8" xr:uid="{7D98CB81-09F7-405A-8E32-2ED87D7612E9}"/>
    <cellStyle name="Error 2" xfId="27" xr:uid="{62186009-AC3A-4624-ABEC-088CC8FEB218}"/>
    <cellStyle name="Footnote" xfId="9" xr:uid="{196503BF-8D30-4A07-B30B-B3211895B580}"/>
    <cellStyle name="Footnote 2" xfId="28" xr:uid="{5CE66B07-CBB8-4C19-8FB5-A690B3B482F8}"/>
    <cellStyle name="Good" xfId="10" xr:uid="{130CC589-5BAB-43F9-92D5-CBB4BD1C4C5B}"/>
    <cellStyle name="Good 2" xfId="29" xr:uid="{A801C036-5E7C-4890-B172-FE110D6292C4}"/>
    <cellStyle name="Heading" xfId="11" xr:uid="{4E72FBE7-4393-4EB5-A823-7587F2FEE185}"/>
    <cellStyle name="Heading 1" xfId="12" xr:uid="{7980D619-0B72-41E5-91E5-29726EFE5A5B}"/>
    <cellStyle name="Heading 1 2" xfId="31" xr:uid="{E2D077CC-7D6B-4EA9-B5E9-A14A68323D7F}"/>
    <cellStyle name="Heading 2" xfId="13" xr:uid="{1490D73C-1160-43E2-9342-BB4D7CA73B6B}"/>
    <cellStyle name="Heading 2 2" xfId="32" xr:uid="{FBAA59A6-CD06-4F6A-A1C8-E039324FF355}"/>
    <cellStyle name="Heading 3" xfId="30" xr:uid="{2482D869-F55A-4576-8D18-BF6933217C8C}"/>
    <cellStyle name="Hyperlink" xfId="14" xr:uid="{64ACCEB5-0D45-4D51-8828-E5B6DCCDB5B6}"/>
    <cellStyle name="Hyperlink 2" xfId="33" xr:uid="{9CC5850F-FDF8-4F7E-BAA7-C696A02FCEC6}"/>
    <cellStyle name="Neutral" xfId="15" xr:uid="{5CD3AA91-85C1-4A52-BE97-13B208B374CF}"/>
    <cellStyle name="Neutral 2" xfId="34" xr:uid="{507AC824-39A0-488C-9D85-60969FEBFBA7}"/>
    <cellStyle name="Note" xfId="16" xr:uid="{24C17997-0054-4AC3-A96E-E4BB9539220F}"/>
    <cellStyle name="Note 2" xfId="35" xr:uid="{43A4671B-515A-4A36-8F44-47C9FB70A009}"/>
    <cellStyle name="Result" xfId="17" xr:uid="{E73D8741-4F4E-48DE-BA54-C1FEDBFAACB7}"/>
    <cellStyle name="Result 2" xfId="36" xr:uid="{780636BB-B1CE-4A97-ABC6-070CE08AEFCA}"/>
    <cellStyle name="Status" xfId="18" xr:uid="{C7AA4AD7-8115-433B-84C8-1DDEC16370C8}"/>
    <cellStyle name="Status 2" xfId="37" xr:uid="{FBE17405-C738-4698-8244-9D93CE21635B}"/>
    <cellStyle name="Text" xfId="19" xr:uid="{DC783EA9-5A57-4B1F-8984-E49CDC1FEF2C}"/>
    <cellStyle name="Text 2" xfId="38" xr:uid="{25496D23-B399-4AFD-887B-8AFA8C09648D}"/>
    <cellStyle name="Warning" xfId="20" xr:uid="{94530501-8326-495B-BCBF-9B73019F203F}"/>
    <cellStyle name="Warning 2" xfId="39" xr:uid="{D07124C8-17F1-4F53-8AD7-77A8EBB95CD0}"/>
    <cellStyle name="Обычный" xfId="0" builtinId="0"/>
    <cellStyle name="Обычный 2" xfId="2" xr:uid="{4A9660A3-26DF-4802-9B14-12092B2ABA89}"/>
    <cellStyle name="Обычный 2 2" xfId="21" xr:uid="{7D6EA8F4-B13C-47E5-AC48-085F217CD537}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74E3-E52F-44ED-B6B1-56F138FCAB27}">
  <dimension ref="A1:BH1239"/>
  <sheetViews>
    <sheetView topLeftCell="A58" zoomScaleNormal="100" workbookViewId="0">
      <selection activeCell="AC72" sqref="AC72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7.5703125" customWidth="1"/>
    <col min="20" max="20" width="9.85546875" customWidth="1"/>
    <col min="21" max="21" width="8.5703125" customWidth="1"/>
    <col min="22" max="22" width="9.28515625" customWidth="1"/>
    <col min="23" max="23" width="9" customWidth="1"/>
    <col min="24" max="24" width="9.140625" customWidth="1"/>
    <col min="25" max="25" width="11.5703125" bestFit="1" customWidth="1"/>
    <col min="26" max="26" width="8.85546875" customWidth="1"/>
    <col min="27" max="27" width="8.7109375" customWidth="1"/>
    <col min="28" max="29" width="7.5703125" customWidth="1"/>
    <col min="30" max="30" width="7" customWidth="1"/>
    <col min="31" max="31" width="32.85546875" customWidth="1"/>
    <col min="32" max="32" width="9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95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95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1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127</v>
      </c>
      <c r="J6"/>
      <c r="K6"/>
      <c r="M6"/>
      <c r="O6"/>
      <c r="P6"/>
      <c r="R6" s="11"/>
      <c r="S6" s="11"/>
      <c r="T6" s="91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128</v>
      </c>
      <c r="G7"/>
      <c r="J7"/>
      <c r="K7"/>
      <c r="M7"/>
      <c r="O7"/>
      <c r="P7"/>
      <c r="R7" s="11"/>
      <c r="S7" s="11"/>
      <c r="T7" s="91"/>
      <c r="U7" s="11"/>
      <c r="V7" s="11"/>
      <c r="W7" s="5"/>
      <c r="X7" s="733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1"/>
      <c r="U8" s="11"/>
      <c r="V8" s="733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53"/>
      <c r="M9"/>
      <c r="N9" s="153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96"/>
      <c r="R11" s="11"/>
      <c r="S11" s="92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9"/>
      <c r="T12" s="11"/>
      <c r="U12" s="554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53"/>
      <c r="N13" s="9"/>
      <c r="O13"/>
      <c r="P13"/>
      <c r="R13" s="11"/>
      <c r="S13" s="119"/>
      <c r="T13" s="105"/>
      <c r="U13" s="104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137</v>
      </c>
      <c r="K14"/>
      <c r="L14"/>
      <c r="M14"/>
      <c r="N14" s="26"/>
      <c r="O14" s="296"/>
      <c r="P14" s="26"/>
      <c r="Q14" s="26"/>
      <c r="R14" s="11"/>
      <c r="S14" s="119"/>
      <c r="T14" s="105"/>
      <c r="U14" s="104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4"/>
      <c r="AI14" s="110"/>
      <c r="AJ14" s="118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97"/>
      <c r="H15" s="297"/>
      <c r="I15" s="297"/>
      <c r="J15" s="297"/>
      <c r="K15"/>
      <c r="N15" s="297"/>
      <c r="O15" s="297"/>
      <c r="P15" s="297"/>
      <c r="Q15" s="297"/>
      <c r="R15" s="38"/>
      <c r="S15" s="11"/>
      <c r="T15" s="17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9"/>
      <c r="AI15" s="105"/>
      <c r="AJ15" s="104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2"/>
      <c r="C16" s="689"/>
      <c r="D16"/>
      <c r="E16"/>
      <c r="F16"/>
      <c r="G16"/>
      <c r="H16"/>
      <c r="I16"/>
      <c r="J16" s="296"/>
      <c r="K16"/>
      <c r="N16" s="669"/>
      <c r="O16" s="298"/>
      <c r="P16" s="299"/>
      <c r="Q16" s="298"/>
      <c r="R16" s="40"/>
      <c r="S16" s="163"/>
      <c r="T16" s="131"/>
      <c r="U16" s="190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20"/>
      <c r="AI16" s="121"/>
      <c r="AJ16" s="104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2"/>
      <c r="C17" s="153"/>
      <c r="D17" s="2"/>
      <c r="E17" s="297"/>
      <c r="F17" s="6"/>
      <c r="G17" s="6"/>
      <c r="H17" s="9"/>
      <c r="I17"/>
      <c r="J17" s="153"/>
      <c r="K17"/>
      <c r="L17" s="2"/>
      <c r="M17"/>
      <c r="N17" s="693"/>
      <c r="O17" s="9"/>
      <c r="P17" s="301"/>
      <c r="Q17" s="9"/>
      <c r="R17" s="40"/>
      <c r="S17" s="110"/>
      <c r="T17" s="182"/>
      <c r="U17" s="110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22"/>
      <c r="AI17" s="121"/>
      <c r="AJ17" s="110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2"/>
      <c r="C18" s="689" t="s">
        <v>240</v>
      </c>
      <c r="D18"/>
      <c r="E18"/>
      <c r="F18"/>
      <c r="G18"/>
      <c r="H18"/>
      <c r="I18"/>
      <c r="J18" s="296"/>
      <c r="K18"/>
      <c r="N18" s="669"/>
      <c r="O18" s="298"/>
      <c r="P18" s="299"/>
      <c r="Q18" s="298"/>
      <c r="R18" s="40"/>
      <c r="S18" s="129"/>
      <c r="T18" s="105"/>
      <c r="U18" s="109"/>
      <c r="V18" s="3"/>
      <c r="W18" s="4"/>
      <c r="X18" s="10"/>
      <c r="Y18" s="3"/>
      <c r="Z18" s="11"/>
      <c r="AA18" s="11"/>
      <c r="AB18" s="11"/>
      <c r="AH18" s="121"/>
      <c r="AI18" s="105"/>
      <c r="AJ18" s="104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2"/>
      <c r="C19" s="153"/>
      <c r="D19" s="2"/>
      <c r="E19" s="297"/>
      <c r="F19" s="6"/>
      <c r="G19" s="6"/>
      <c r="H19" s="9"/>
      <c r="I19"/>
      <c r="J19" s="153"/>
      <c r="K19"/>
      <c r="L19" s="2"/>
      <c r="M19"/>
      <c r="N19" s="693"/>
      <c r="O19" s="9"/>
      <c r="P19" s="301"/>
      <c r="Q19" s="9"/>
      <c r="R19" s="40"/>
      <c r="S19" s="119"/>
      <c r="T19" s="105"/>
      <c r="U19" s="119"/>
      <c r="V19" s="3"/>
      <c r="W19" s="10"/>
      <c r="X19" s="10"/>
      <c r="Y19" s="3"/>
      <c r="Z19" s="11"/>
      <c r="AA19" s="11"/>
      <c r="AB19" s="11"/>
      <c r="AH19" s="122"/>
      <c r="AI19" s="105"/>
      <c r="AJ19" s="104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2"/>
      <c r="C20" s="300"/>
      <c r="D20" s="2"/>
      <c r="E20" s="2"/>
      <c r="F20" s="9"/>
      <c r="G20"/>
      <c r="H20" s="9"/>
      <c r="I20"/>
      <c r="J20" s="153"/>
      <c r="K20" s="296"/>
      <c r="L20" s="296"/>
      <c r="M20" s="694"/>
      <c r="N20" s="302"/>
      <c r="O20" s="302"/>
      <c r="P20" s="302"/>
      <c r="Q20" s="302"/>
      <c r="R20" s="40"/>
      <c r="S20" s="129"/>
      <c r="T20" s="117"/>
      <c r="U20" s="109"/>
      <c r="V20" s="22"/>
      <c r="W20" s="23"/>
      <c r="X20" s="14"/>
      <c r="Y20" s="11"/>
      <c r="Z20" s="11"/>
      <c r="AA20" s="11"/>
      <c r="AB20" s="11"/>
      <c r="AH20" s="122"/>
      <c r="AI20" s="105"/>
      <c r="AJ20" s="104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2"/>
      <c r="C21" s="12" t="s">
        <v>195</v>
      </c>
      <c r="F21" s="297"/>
      <c r="H21"/>
      <c r="I21" s="26"/>
      <c r="J21" s="26"/>
      <c r="K21" s="297"/>
      <c r="L21" s="297"/>
      <c r="M21" s="297"/>
      <c r="N21"/>
      <c r="O21"/>
      <c r="P21"/>
      <c r="R21" s="30"/>
      <c r="S21" s="119"/>
      <c r="T21" s="105"/>
      <c r="U21" s="104"/>
      <c r="V21" s="165"/>
      <c r="W21" s="164"/>
      <c r="X21" s="164"/>
      <c r="Y21" s="545"/>
      <c r="Z21" s="110"/>
      <c r="AA21" s="110"/>
      <c r="AB21" s="165"/>
      <c r="AC21" s="165"/>
      <c r="AD21" s="165"/>
      <c r="AE21" s="164"/>
      <c r="AF21" s="164"/>
      <c r="AG21" s="125"/>
      <c r="AH21" s="110"/>
      <c r="AI21" s="118"/>
      <c r="AJ21" s="110"/>
      <c r="AK21" s="104"/>
      <c r="AL21" s="110"/>
      <c r="AM21" s="130"/>
      <c r="AN21" s="274"/>
      <c r="AO21" s="130"/>
      <c r="AP21" s="366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</row>
    <row r="22" spans="2:60" ht="15.75" customHeight="1">
      <c r="B22" s="82"/>
      <c r="C22" s="689" t="s">
        <v>375</v>
      </c>
      <c r="D22"/>
      <c r="E22" s="300"/>
      <c r="F22"/>
      <c r="G22" s="297"/>
      <c r="H22" s="297"/>
      <c r="I22" s="297"/>
      <c r="J22" s="297"/>
      <c r="N22"/>
      <c r="O22" s="303"/>
      <c r="Q22" s="1"/>
      <c r="R22" s="40"/>
      <c r="S22" s="119"/>
      <c r="T22" s="105"/>
      <c r="U22" s="104"/>
      <c r="V22" s="110"/>
      <c r="W22" s="110"/>
      <c r="X22" s="545"/>
      <c r="Y22" s="545"/>
      <c r="Z22" s="110"/>
      <c r="AA22" s="110"/>
      <c r="AB22" s="165"/>
      <c r="AC22" s="165"/>
      <c r="AD22" s="165"/>
      <c r="AE22" s="545"/>
      <c r="AF22" s="545"/>
      <c r="AG22" s="125"/>
      <c r="AH22" s="124"/>
      <c r="AI22" s="110"/>
      <c r="AJ22" s="110"/>
      <c r="AK22" s="104"/>
      <c r="AL22" s="110"/>
      <c r="AM22" s="274"/>
      <c r="AN22" s="130"/>
      <c r="AO22" s="130"/>
      <c r="AP22" s="366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</row>
    <row r="23" spans="2:60" ht="13.5" customHeight="1">
      <c r="C23" s="13" t="s">
        <v>238</v>
      </c>
      <c r="D23" s="153"/>
      <c r="E23" s="2"/>
      <c r="F23" s="6"/>
      <c r="G23" s="6"/>
      <c r="H23" s="103"/>
      <c r="J23" s="152"/>
      <c r="K23" s="12"/>
      <c r="M23"/>
      <c r="N23" s="695"/>
      <c r="O23" s="696"/>
      <c r="P23" s="305"/>
      <c r="Q23" s="1"/>
      <c r="R23" s="119"/>
      <c r="S23" s="119"/>
      <c r="T23" s="105"/>
      <c r="U23" s="104"/>
      <c r="V23" s="110"/>
      <c r="W23" s="110"/>
      <c r="X23" s="545"/>
      <c r="Y23" s="165"/>
      <c r="Z23" s="110"/>
      <c r="AA23" s="110"/>
      <c r="AB23" s="138"/>
      <c r="AC23" s="125"/>
      <c r="AD23" s="110"/>
      <c r="AE23" s="125"/>
      <c r="AF23" s="125"/>
      <c r="AG23" s="125"/>
      <c r="AH23" s="123"/>
      <c r="AI23" s="105"/>
      <c r="AJ23" s="104"/>
      <c r="AK23" s="211"/>
      <c r="AL23" s="110"/>
      <c r="AM23" s="130"/>
      <c r="AN23" s="130"/>
      <c r="AO23" s="130"/>
      <c r="AP23" s="366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</row>
    <row r="24" spans="2:60" ht="13.5" customHeight="1">
      <c r="B24" s="304"/>
      <c r="C24" s="82"/>
      <c r="E24"/>
      <c r="F24"/>
      <c r="G24" s="9"/>
      <c r="H24" s="9"/>
      <c r="I24"/>
      <c r="J24" s="152"/>
      <c r="K24"/>
      <c r="L24"/>
      <c r="M24"/>
      <c r="N24" s="68"/>
      <c r="O24" s="82"/>
      <c r="P24" s="307"/>
      <c r="Q24" s="1"/>
      <c r="R24" s="110"/>
      <c r="S24" s="110"/>
      <c r="T24" s="182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25"/>
      <c r="AF24" s="125"/>
      <c r="AG24" s="125"/>
      <c r="AH24" s="119"/>
      <c r="AI24" s="105"/>
      <c r="AJ24" s="104"/>
      <c r="AK24" s="211"/>
      <c r="AL24" s="110"/>
      <c r="AM24" s="274"/>
      <c r="AN24" s="130"/>
      <c r="AO24" s="130"/>
      <c r="AP24" s="366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</row>
    <row r="25" spans="2:60" ht="12.75" customHeight="1">
      <c r="B25" s="306"/>
      <c r="C25" s="393" t="s">
        <v>239</v>
      </c>
      <c r="K25"/>
      <c r="L25"/>
      <c r="N25" s="300"/>
      <c r="O25" s="82"/>
      <c r="P25" s="300"/>
      <c r="Q25" s="1"/>
      <c r="R25" s="110"/>
      <c r="S25" s="121"/>
      <c r="T25" s="105"/>
      <c r="U25" s="104"/>
      <c r="V25" s="110"/>
      <c r="W25" s="110"/>
      <c r="X25" s="110"/>
      <c r="Y25" s="110"/>
      <c r="Z25" s="110"/>
      <c r="AA25" s="110"/>
      <c r="AB25" s="110"/>
      <c r="AC25" s="110"/>
      <c r="AD25" s="125"/>
      <c r="AE25" s="125"/>
      <c r="AF25" s="125"/>
      <c r="AG25" s="125"/>
      <c r="AH25" s="119"/>
      <c r="AI25" s="105"/>
      <c r="AJ25" s="104"/>
      <c r="AK25" s="104"/>
      <c r="AL25" s="110"/>
      <c r="AM25" s="130"/>
      <c r="AN25" s="130"/>
      <c r="AO25" s="130"/>
      <c r="AP25" s="366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10"/>
      <c r="BD25" s="110"/>
      <c r="BE25" s="110"/>
      <c r="BF25" s="110"/>
      <c r="BG25" s="110"/>
    </row>
    <row r="26" spans="2:60" ht="13.5" customHeight="1">
      <c r="B26" s="308"/>
      <c r="K26"/>
      <c r="L26"/>
      <c r="M26"/>
      <c r="N26"/>
      <c r="O26"/>
      <c r="P26"/>
      <c r="Q26" s="1174"/>
      <c r="R26" s="110"/>
      <c r="S26" s="181"/>
      <c r="T26" s="230"/>
      <c r="U26" s="109"/>
      <c r="V26" s="110"/>
      <c r="W26" s="110"/>
      <c r="X26" s="110"/>
      <c r="Y26" s="110"/>
      <c r="Z26" s="110"/>
      <c r="AA26" s="110"/>
      <c r="AB26" s="110"/>
      <c r="AC26" s="110"/>
      <c r="AD26" s="110"/>
      <c r="AE26" s="125"/>
      <c r="AF26" s="110"/>
      <c r="AG26" s="110"/>
      <c r="AH26" s="119"/>
      <c r="AI26" s="105"/>
      <c r="AJ26" s="109"/>
      <c r="AK26" s="104"/>
      <c r="AL26" s="110"/>
      <c r="AM26" s="130"/>
      <c r="AN26" s="130"/>
      <c r="AO26" s="130"/>
      <c r="AP26" s="366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</row>
    <row r="27" spans="2:60" ht="15.75" customHeight="1">
      <c r="C27" s="25" t="s">
        <v>139</v>
      </c>
      <c r="E27"/>
      <c r="G27" s="9"/>
      <c r="H27" s="2"/>
      <c r="I27"/>
      <c r="J27" s="152"/>
      <c r="K27" s="310"/>
      <c r="L27" s="310"/>
      <c r="M27" s="310"/>
      <c r="O27" s="82"/>
      <c r="P27" s="153"/>
      <c r="Q27" s="153"/>
      <c r="R27" s="110"/>
      <c r="S27" s="155"/>
      <c r="T27" s="105"/>
      <c r="U27" s="104"/>
      <c r="V27" s="110"/>
      <c r="W27" s="110"/>
      <c r="X27" s="110"/>
      <c r="Y27" s="119"/>
      <c r="Z27" s="104"/>
      <c r="AA27" s="102"/>
      <c r="AB27" s="120"/>
      <c r="AC27" s="120"/>
      <c r="AD27" s="120"/>
      <c r="AE27" s="185"/>
      <c r="AF27" s="120"/>
      <c r="AG27" s="120"/>
      <c r="AH27" s="120"/>
      <c r="AI27" s="120"/>
      <c r="AJ27" s="120"/>
      <c r="AK27" s="120"/>
      <c r="AL27" s="120"/>
      <c r="AM27" s="120"/>
      <c r="AN27" s="104"/>
      <c r="AO27" s="104"/>
      <c r="AP27" s="366"/>
      <c r="AQ27" s="211"/>
      <c r="AR27" s="211"/>
      <c r="AS27" s="102"/>
      <c r="AT27" s="105"/>
      <c r="AU27" s="105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44"/>
    </row>
    <row r="28" spans="2:60" ht="17.25" customHeight="1">
      <c r="B28" s="300"/>
      <c r="C28" s="307"/>
      <c r="D28" s="307"/>
      <c r="E28" s="152"/>
      <c r="F28" s="152"/>
      <c r="G28" s="152"/>
      <c r="H28" s="300"/>
      <c r="I28" s="82"/>
      <c r="J28" s="152"/>
      <c r="K28" s="310"/>
      <c r="L28" s="310"/>
      <c r="M28" s="1171"/>
      <c r="N28" s="300"/>
      <c r="O28" s="82"/>
      <c r="P28" s="153"/>
      <c r="Q28" s="152"/>
      <c r="R28" s="110"/>
      <c r="S28" s="119"/>
      <c r="T28" s="105"/>
      <c r="U28" s="104"/>
      <c r="V28" s="110"/>
      <c r="W28" s="110"/>
      <c r="X28" s="110"/>
      <c r="Y28" s="119"/>
      <c r="Z28" s="105"/>
      <c r="AA28" s="102"/>
      <c r="AB28" s="120"/>
      <c r="AC28" s="120"/>
      <c r="AD28" s="491"/>
      <c r="AE28" s="185"/>
      <c r="AF28" s="120"/>
      <c r="AG28" s="184"/>
      <c r="AH28" s="184"/>
      <c r="AI28" s="184"/>
      <c r="AJ28" s="184"/>
      <c r="AK28" s="184"/>
      <c r="AL28" s="184"/>
      <c r="AM28" s="184"/>
      <c r="AN28" s="104"/>
      <c r="AO28" s="104"/>
      <c r="AP28" s="366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</row>
    <row r="29" spans="2:60" ht="13.5" customHeight="1">
      <c r="B29" s="309"/>
      <c r="C29" s="307"/>
      <c r="D29"/>
      <c r="E29"/>
      <c r="F29"/>
      <c r="G29"/>
      <c r="H29" s="309"/>
      <c r="I29" s="82"/>
      <c r="J29" s="152"/>
      <c r="K29" s="310"/>
      <c r="L29" s="310"/>
      <c r="M29" s="310"/>
      <c r="N29" s="300"/>
      <c r="O29" s="82"/>
      <c r="P29" s="153"/>
      <c r="Q29" s="153"/>
      <c r="R29" s="121"/>
      <c r="S29" s="119"/>
      <c r="T29" s="105"/>
      <c r="U29" s="104"/>
      <c r="V29" s="110"/>
      <c r="W29" s="110"/>
      <c r="X29" s="110"/>
      <c r="Y29" s="119"/>
      <c r="Z29" s="105"/>
      <c r="AA29" s="102"/>
      <c r="AB29" s="120"/>
      <c r="AC29" s="120"/>
      <c r="AD29" s="120"/>
      <c r="AE29" s="185"/>
      <c r="AF29" s="120"/>
      <c r="AG29" s="120"/>
      <c r="AH29" s="120"/>
      <c r="AI29" s="491"/>
      <c r="AJ29" s="120"/>
      <c r="AK29" s="339"/>
      <c r="AL29" s="120"/>
      <c r="AM29" s="120"/>
      <c r="AN29" s="104"/>
      <c r="AO29" s="104"/>
      <c r="AP29" s="366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</row>
    <row r="30" spans="2:60" ht="15.75" customHeight="1">
      <c r="C30" s="103" t="s">
        <v>697</v>
      </c>
      <c r="E30"/>
      <c r="H30"/>
      <c r="K30" s="310"/>
      <c r="L30" s="12" t="s">
        <v>693</v>
      </c>
      <c r="N30" s="309"/>
      <c r="O30" s="82"/>
      <c r="P30" s="153"/>
      <c r="Q30" s="153"/>
      <c r="R30" s="122"/>
      <c r="S30" s="110"/>
      <c r="T30" s="182"/>
      <c r="U30" s="110"/>
      <c r="V30" s="102"/>
      <c r="W30" s="102"/>
      <c r="X30" s="102"/>
      <c r="Y30" s="119"/>
      <c r="Z30" s="105"/>
      <c r="AA30" s="102"/>
      <c r="AB30" s="120"/>
      <c r="AC30" s="120"/>
      <c r="AD30" s="120"/>
      <c r="AE30" s="185"/>
      <c r="AF30" s="546"/>
      <c r="AG30" s="120"/>
      <c r="AH30" s="120"/>
      <c r="AI30" s="491"/>
      <c r="AJ30" s="234"/>
      <c r="AK30" s="339"/>
      <c r="AL30" s="120"/>
      <c r="AM30" s="120"/>
      <c r="AN30" s="104"/>
      <c r="AO30" s="104"/>
      <c r="AP30" s="102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</row>
    <row r="31" spans="2:60" ht="15" customHeight="1">
      <c r="C31" s="82"/>
      <c r="D31" s="153"/>
      <c r="E31"/>
      <c r="F31"/>
      <c r="G31"/>
      <c r="H31"/>
      <c r="I31"/>
      <c r="J31"/>
      <c r="K31" s="310"/>
      <c r="L31" s="313"/>
      <c r="M31" s="310"/>
      <c r="N31" s="314"/>
      <c r="O31"/>
      <c r="P31" s="81"/>
      <c r="Q31" s="153"/>
      <c r="R31" s="122"/>
      <c r="S31" s="119"/>
      <c r="T31" s="105"/>
      <c r="U31" s="100"/>
      <c r="V31" s="110"/>
      <c r="W31" s="110"/>
      <c r="X31" s="110"/>
      <c r="Y31" s="155"/>
      <c r="Z31" s="105"/>
      <c r="AA31" s="102"/>
      <c r="AB31" s="120"/>
      <c r="AC31" s="339"/>
      <c r="AD31" s="120"/>
      <c r="AE31" s="185"/>
      <c r="AF31" s="120"/>
      <c r="AG31" s="120"/>
      <c r="AH31" s="120"/>
      <c r="AI31" s="491"/>
      <c r="AJ31" s="234"/>
      <c r="AK31" s="120"/>
      <c r="AL31" s="234"/>
      <c r="AM31" s="120"/>
      <c r="AN31" s="104"/>
      <c r="AO31" s="104"/>
      <c r="AP31" s="547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</row>
    <row r="32" spans="2:60" ht="13.5" customHeight="1">
      <c r="C32" s="81"/>
      <c r="D32"/>
      <c r="E32"/>
      <c r="F32"/>
      <c r="G32"/>
      <c r="H32"/>
      <c r="I32"/>
      <c r="J32" s="153"/>
      <c r="K32" s="1175"/>
      <c r="L32" s="82"/>
      <c r="M32" s="153"/>
      <c r="N32" s="300"/>
      <c r="O32" s="82"/>
      <c r="P32" s="153"/>
      <c r="Q32" s="1174"/>
      <c r="R32" s="122"/>
      <c r="S32" s="181"/>
      <c r="T32" s="230"/>
      <c r="U32" s="100"/>
      <c r="V32" s="110"/>
      <c r="W32" s="110"/>
      <c r="X32" s="110"/>
      <c r="Y32" s="110"/>
      <c r="Z32" s="110"/>
      <c r="AA32" s="110"/>
      <c r="AB32" s="110"/>
      <c r="AC32" s="110"/>
      <c r="AD32" s="110"/>
      <c r="AE32" s="104"/>
      <c r="AF32" s="110"/>
      <c r="AG32" s="110"/>
      <c r="AH32" s="110"/>
      <c r="AI32" s="110"/>
      <c r="AJ32" s="104"/>
      <c r="AK32" s="104"/>
      <c r="AL32" s="104"/>
      <c r="AM32" s="104"/>
      <c r="AN32" s="104"/>
      <c r="AO32" s="104"/>
      <c r="AP32" s="547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</row>
    <row r="33" spans="2:59" ht="14.25" customHeight="1">
      <c r="C33" s="312" t="s">
        <v>431</v>
      </c>
      <c r="D33"/>
      <c r="E33"/>
      <c r="F33" s="28"/>
      <c r="G33" s="311"/>
      <c r="H33"/>
      <c r="I33" s="28"/>
      <c r="J33" s="28"/>
      <c r="K33"/>
      <c r="L33" s="667"/>
      <c r="M33"/>
      <c r="N33" s="1176"/>
      <c r="O33" s="82"/>
      <c r="P33" s="153"/>
      <c r="Q33" s="1174"/>
      <c r="R33" s="119"/>
      <c r="S33" s="155"/>
      <c r="T33" s="105"/>
      <c r="U33" s="102"/>
      <c r="V33" s="110"/>
      <c r="W33" s="110"/>
      <c r="X33" s="110"/>
      <c r="Y33" s="110"/>
      <c r="Z33" s="110"/>
      <c r="AA33" s="110"/>
      <c r="AB33" s="110"/>
      <c r="AC33" s="110"/>
      <c r="AD33" s="110"/>
      <c r="AE33" s="104"/>
      <c r="AF33" s="110"/>
      <c r="AG33" s="110"/>
      <c r="AH33" s="110"/>
      <c r="AI33" s="110"/>
      <c r="AJ33" s="104"/>
      <c r="AK33" s="104"/>
      <c r="AL33" s="104"/>
      <c r="AM33" s="104"/>
      <c r="AN33" s="104"/>
      <c r="AO33" s="104"/>
      <c r="AP33" s="366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</row>
    <row r="34" spans="2:59" ht="12.75" customHeight="1">
      <c r="C34" s="1"/>
      <c r="E34"/>
      <c r="G34"/>
      <c r="H34"/>
      <c r="I34"/>
      <c r="J34"/>
      <c r="K34"/>
      <c r="L34"/>
      <c r="M34"/>
      <c r="N34" s="1176"/>
      <c r="O34" s="82"/>
      <c r="P34" s="153"/>
      <c r="Q34" s="153"/>
      <c r="R34" s="119"/>
      <c r="S34" s="110"/>
      <c r="T34" s="118"/>
      <c r="U34" s="110"/>
      <c r="V34" s="110"/>
      <c r="W34" s="110"/>
      <c r="X34" s="110"/>
      <c r="Y34" s="110"/>
      <c r="Z34" s="110"/>
      <c r="AA34" s="104"/>
      <c r="AB34" s="522"/>
      <c r="AC34" s="105"/>
      <c r="AD34" s="104"/>
      <c r="AE34" s="525"/>
      <c r="AF34" s="110"/>
      <c r="AG34" s="110"/>
      <c r="AH34" s="110"/>
      <c r="AI34" s="110"/>
      <c r="AJ34" s="104"/>
      <c r="AK34" s="104"/>
      <c r="AL34" s="104"/>
      <c r="AM34" s="104"/>
      <c r="AN34" s="275"/>
      <c r="AO34" s="104"/>
      <c r="AP34" s="366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</row>
    <row r="35" spans="2:59" ht="16.5" customHeight="1">
      <c r="B35" s="319"/>
      <c r="C35" s="319"/>
      <c r="D35" s="319"/>
      <c r="E35" s="320"/>
      <c r="F35" s="319"/>
      <c r="G35" s="319"/>
      <c r="H35" s="319"/>
      <c r="I35" s="319"/>
      <c r="J35" s="319"/>
      <c r="K35" s="319"/>
      <c r="L35" s="319"/>
      <c r="M35" s="319"/>
      <c r="N35" s="306"/>
      <c r="O35" s="82"/>
      <c r="P35" s="153"/>
      <c r="Q35" s="104"/>
      <c r="R35" s="110"/>
      <c r="S35" s="110"/>
      <c r="T35" s="110"/>
      <c r="U35" s="110"/>
      <c r="V35" s="110"/>
      <c r="W35" s="192"/>
      <c r="X35" s="496"/>
      <c r="Y35" s="110"/>
      <c r="Z35" s="192"/>
      <c r="AA35" s="192"/>
      <c r="AB35" s="110"/>
      <c r="AC35" s="497"/>
      <c r="AD35" s="110"/>
      <c r="AE35" s="110"/>
      <c r="AF35" s="102"/>
      <c r="AG35" s="110"/>
      <c r="AH35" s="110"/>
      <c r="AI35" s="110"/>
      <c r="AJ35" s="110"/>
      <c r="AK35" s="110"/>
      <c r="AL35" s="110"/>
      <c r="AM35" s="104"/>
      <c r="AN35" s="104"/>
      <c r="AO35" s="104"/>
      <c r="AP35" s="366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</row>
    <row r="36" spans="2:59" ht="15" customHeight="1">
      <c r="B36" s="310"/>
      <c r="C36" s="310"/>
      <c r="D36" s="313"/>
      <c r="E36" s="321"/>
      <c r="F36" s="310"/>
      <c r="G36" s="302"/>
      <c r="H36" s="302"/>
      <c r="I36" s="302"/>
      <c r="J36" s="302"/>
      <c r="K36" s="302"/>
      <c r="L36" s="302"/>
      <c r="M36" s="302"/>
      <c r="N36" s="306"/>
      <c r="O36" s="82"/>
      <c r="P36" s="153"/>
      <c r="Q36" s="104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24"/>
      <c r="AI36" s="110"/>
      <c r="AJ36" s="118"/>
      <c r="AK36" s="110"/>
      <c r="AL36" s="110"/>
      <c r="AM36" s="104"/>
      <c r="AN36" s="104"/>
      <c r="AO36" s="104"/>
      <c r="AP36" s="366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</row>
    <row r="37" spans="2:59" ht="16.5" customHeight="1">
      <c r="B37" s="322"/>
      <c r="C37" s="322"/>
      <c r="D37" s="322"/>
      <c r="E37" s="323"/>
      <c r="F37" s="322"/>
      <c r="G37" s="322"/>
      <c r="H37" s="324"/>
      <c r="I37" s="322"/>
      <c r="J37" s="324"/>
      <c r="K37" s="324"/>
      <c r="L37" s="322"/>
      <c r="M37" s="322"/>
      <c r="N37" s="314"/>
      <c r="O37"/>
      <c r="P37"/>
      <c r="Q37" s="104"/>
      <c r="R37" s="110"/>
      <c r="S37" s="110"/>
      <c r="T37" s="110"/>
      <c r="U37" s="110"/>
      <c r="V37" s="192"/>
      <c r="W37" s="192"/>
      <c r="X37" s="110"/>
      <c r="Y37" s="192"/>
      <c r="Z37" s="192"/>
      <c r="AA37" s="110"/>
      <c r="AB37" s="105"/>
      <c r="AC37" s="110"/>
      <c r="AD37" s="110"/>
      <c r="AE37" s="110"/>
      <c r="AF37" s="110"/>
      <c r="AG37" s="110"/>
      <c r="AH37" s="110"/>
      <c r="AI37" s="182"/>
      <c r="AJ37" s="110"/>
      <c r="AK37" s="110"/>
      <c r="AL37" s="110"/>
      <c r="AM37" s="104"/>
      <c r="AN37" s="104"/>
      <c r="AO37" s="104"/>
      <c r="AP37" s="366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</row>
    <row r="38" spans="2:59" ht="13.5" customHeight="1">
      <c r="D38"/>
      <c r="E38"/>
      <c r="F38"/>
      <c r="G38"/>
      <c r="H38"/>
      <c r="I38"/>
      <c r="J38"/>
      <c r="K38"/>
      <c r="L38"/>
      <c r="M38"/>
      <c r="N38" s="68"/>
      <c r="O38" s="82"/>
      <c r="P38" s="325"/>
      <c r="Q38" s="104"/>
      <c r="R38" s="110"/>
      <c r="S38" s="501"/>
      <c r="T38" s="502"/>
      <c r="U38" s="503"/>
      <c r="V38" s="504"/>
      <c r="W38" s="505"/>
      <c r="X38" s="505"/>
      <c r="Y38" s="505"/>
      <c r="Z38" s="505"/>
      <c r="AA38" s="505"/>
      <c r="AB38" s="505"/>
      <c r="AC38" s="501"/>
      <c r="AD38" s="501"/>
      <c r="AE38" s="506"/>
      <c r="AF38" s="110"/>
      <c r="AG38" s="110"/>
      <c r="AH38" s="119"/>
      <c r="AI38" s="105"/>
      <c r="AJ38" s="104"/>
      <c r="AK38" s="110"/>
      <c r="AL38" s="110"/>
      <c r="AM38" s="521"/>
      <c r="AN38" s="521"/>
      <c r="AO38" s="521"/>
      <c r="AP38" s="366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</row>
    <row r="39" spans="2:59" ht="17.25" customHeight="1">
      <c r="D39"/>
      <c r="E39"/>
      <c r="F39"/>
      <c r="G39"/>
      <c r="H39"/>
      <c r="I39"/>
      <c r="J39"/>
      <c r="K39" s="667"/>
      <c r="L39"/>
      <c r="M39" s="667"/>
      <c r="N39" s="326"/>
      <c r="O39" s="82"/>
      <c r="P39" s="153"/>
      <c r="Q39" s="110"/>
      <c r="R39" s="110"/>
      <c r="S39" s="216"/>
      <c r="T39" s="216"/>
      <c r="U39" s="216"/>
      <c r="V39" s="507"/>
      <c r="W39" s="216"/>
      <c r="X39" s="216"/>
      <c r="Y39" s="216"/>
      <c r="Z39" s="216"/>
      <c r="AA39" s="216"/>
      <c r="AB39" s="216"/>
      <c r="AC39" s="216"/>
      <c r="AD39" s="216"/>
      <c r="AE39" s="216"/>
      <c r="AF39" s="104"/>
      <c r="AG39" s="110"/>
      <c r="AH39" s="235"/>
      <c r="AI39" s="105"/>
      <c r="AJ39" s="104"/>
      <c r="AK39" s="110"/>
      <c r="AL39" s="110"/>
      <c r="AM39" s="130"/>
      <c r="AN39" s="130"/>
      <c r="AO39" s="130"/>
      <c r="AP39" s="366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</row>
    <row r="40" spans="2:59" ht="13.5" customHeight="1">
      <c r="D40"/>
      <c r="E40" s="154"/>
      <c r="F40"/>
      <c r="G40"/>
      <c r="H40"/>
      <c r="I40"/>
      <c r="J40"/>
      <c r="K40"/>
      <c r="L40"/>
      <c r="M40" s="667"/>
      <c r="N40" s="300"/>
      <c r="O40" s="82"/>
      <c r="P40" s="153"/>
      <c r="Q40" s="110"/>
      <c r="R40" s="110"/>
      <c r="S40" s="120"/>
      <c r="T40" s="339"/>
      <c r="U40" s="120"/>
      <c r="V40" s="185"/>
      <c r="W40" s="120"/>
      <c r="X40" s="120"/>
      <c r="Y40" s="120"/>
      <c r="Z40" s="120"/>
      <c r="AA40" s="120"/>
      <c r="AB40" s="120"/>
      <c r="AC40" s="234"/>
      <c r="AD40" s="120"/>
      <c r="AE40" s="354"/>
      <c r="AF40" s="110"/>
      <c r="AG40" s="110"/>
      <c r="AH40" s="122"/>
      <c r="AI40" s="105"/>
      <c r="AJ40" s="117"/>
      <c r="AK40" s="110"/>
      <c r="AL40" s="110"/>
      <c r="AM40" s="274"/>
      <c r="AN40" s="105"/>
      <c r="AO40" s="105"/>
      <c r="AP40" s="102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</row>
    <row r="41" spans="2:59" ht="15" customHeight="1">
      <c r="B41" s="314"/>
      <c r="D41"/>
      <c r="E41"/>
      <c r="F41"/>
      <c r="G41"/>
      <c r="H41"/>
      <c r="I41"/>
      <c r="J41"/>
      <c r="K41"/>
      <c r="L41"/>
      <c r="M41"/>
      <c r="N41" s="300"/>
      <c r="O41" s="82"/>
      <c r="P41" s="153"/>
      <c r="Q41" s="110"/>
      <c r="R41" s="110"/>
      <c r="S41" s="508"/>
      <c r="T41" s="508"/>
      <c r="U41" s="508"/>
      <c r="V41" s="509"/>
      <c r="W41" s="508"/>
      <c r="X41" s="508"/>
      <c r="Y41" s="510"/>
      <c r="Z41" s="508"/>
      <c r="AA41" s="510"/>
      <c r="AB41" s="510"/>
      <c r="AC41" s="508"/>
      <c r="AD41" s="508"/>
      <c r="AE41" s="508"/>
      <c r="AF41" s="110"/>
      <c r="AG41" s="110"/>
      <c r="AH41" s="119"/>
      <c r="AI41" s="105"/>
      <c r="AJ41" s="104"/>
      <c r="AK41" s="110"/>
      <c r="AL41" s="110"/>
      <c r="AM41" s="130"/>
      <c r="AN41" s="130"/>
      <c r="AO41" s="130"/>
      <c r="AP41" s="366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</row>
    <row r="42" spans="2:59" ht="12" customHeight="1">
      <c r="D42" s="325"/>
      <c r="E42"/>
      <c r="F42"/>
      <c r="G42"/>
      <c r="H42"/>
      <c r="I42"/>
      <c r="J42"/>
      <c r="K42"/>
      <c r="L42"/>
      <c r="M42"/>
      <c r="N42" s="300"/>
      <c r="O42" s="82"/>
      <c r="P42" s="307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22"/>
      <c r="AI42" s="105"/>
      <c r="AJ42" s="104"/>
      <c r="AK42" s="110"/>
      <c r="AL42" s="110"/>
      <c r="AM42" s="130"/>
      <c r="AN42" s="130"/>
      <c r="AO42" s="130"/>
      <c r="AP42" s="366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</row>
    <row r="43" spans="2:59" ht="12" customHeight="1">
      <c r="B43" s="326"/>
      <c r="C43" s="82"/>
      <c r="D43" s="153"/>
      <c r="E43"/>
      <c r="F43"/>
      <c r="G43" s="153"/>
      <c r="H43" s="153"/>
      <c r="I43" s="153"/>
      <c r="J43" s="153"/>
      <c r="K43" s="153"/>
      <c r="L43" s="153"/>
      <c r="M43" s="153"/>
      <c r="N43" s="300"/>
      <c r="O43" s="82"/>
      <c r="P43" s="153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497"/>
      <c r="AC43" s="110"/>
      <c r="AD43" s="497"/>
      <c r="AE43" s="110"/>
      <c r="AF43" s="110"/>
      <c r="AG43" s="110"/>
      <c r="AH43" s="122"/>
      <c r="AI43" s="105"/>
      <c r="AJ43" s="104"/>
      <c r="AK43" s="110"/>
      <c r="AL43" s="110"/>
      <c r="AM43" s="105"/>
      <c r="AN43" s="130"/>
      <c r="AO43" s="130"/>
      <c r="AP43" s="366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</row>
    <row r="44" spans="2:59" ht="15" customHeight="1">
      <c r="B44" s="300"/>
      <c r="C44" s="82"/>
      <c r="D44" s="153"/>
      <c r="E44"/>
      <c r="F44"/>
      <c r="G44" s="153"/>
      <c r="H44" s="153"/>
      <c r="I44" s="153"/>
      <c r="J44" s="153"/>
      <c r="K44"/>
      <c r="L44"/>
      <c r="M44"/>
      <c r="N44" s="309"/>
      <c r="O44" s="82"/>
      <c r="P44" s="153"/>
      <c r="Q44" s="110"/>
      <c r="R44" s="110"/>
      <c r="S44" s="110"/>
      <c r="T44" s="110"/>
      <c r="U44" s="110"/>
      <c r="V44" s="511"/>
      <c r="W44" s="110"/>
      <c r="X44" s="110"/>
      <c r="Y44" s="110"/>
      <c r="Z44" s="110"/>
      <c r="AA44" s="110"/>
      <c r="AB44" s="110"/>
      <c r="AC44" s="110"/>
      <c r="AD44" s="497"/>
      <c r="AE44" s="110"/>
      <c r="AF44" s="110"/>
      <c r="AG44" s="110"/>
      <c r="AH44" s="110"/>
      <c r="AI44" s="118"/>
      <c r="AJ44" s="110"/>
      <c r="AK44" s="110"/>
      <c r="AL44" s="110"/>
      <c r="AM44" s="130"/>
      <c r="AN44" s="163"/>
      <c r="AO44" s="130"/>
      <c r="AP44" s="366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</row>
    <row r="45" spans="2:59" ht="16.5" customHeight="1">
      <c r="B45" s="300"/>
      <c r="K45" s="153"/>
      <c r="L45" s="153"/>
      <c r="M45"/>
      <c r="N45"/>
      <c r="O45"/>
      <c r="P45" s="81"/>
      <c r="Q45" s="110"/>
      <c r="R45" s="119"/>
      <c r="S45" s="124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8"/>
      <c r="AJ45" s="110"/>
      <c r="AK45" s="110"/>
      <c r="AL45" s="110"/>
      <c r="AM45" s="130"/>
      <c r="AN45" s="130"/>
      <c r="AO45" s="130"/>
      <c r="AP45" s="366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</row>
    <row r="46" spans="2:59" ht="16.5" customHeight="1">
      <c r="Q46" s="110"/>
      <c r="R46" s="124"/>
      <c r="S46" s="119"/>
      <c r="T46" s="105"/>
      <c r="U46" s="104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30"/>
      <c r="AN46" s="130"/>
      <c r="AO46" s="130"/>
      <c r="AP46" s="366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</row>
    <row r="47" spans="2:59" ht="15.75" customHeight="1">
      <c r="Q47" s="110"/>
      <c r="R47" s="124"/>
      <c r="S47" s="119"/>
      <c r="T47" s="105"/>
      <c r="U47" s="104"/>
      <c r="V47" s="110"/>
      <c r="W47" s="110"/>
      <c r="X47" s="104"/>
      <c r="Y47" s="104"/>
      <c r="Z47" s="104"/>
      <c r="AA47" s="104"/>
      <c r="AB47" s="104"/>
      <c r="AC47" s="104"/>
      <c r="AD47" s="104"/>
      <c r="AE47" s="104"/>
      <c r="AF47" s="110"/>
      <c r="AG47" s="110"/>
      <c r="AH47" s="121"/>
      <c r="AI47" s="105"/>
      <c r="AJ47" s="104"/>
      <c r="AK47" s="110"/>
      <c r="AL47" s="110"/>
      <c r="AM47" s="130"/>
      <c r="AN47" s="105"/>
      <c r="AO47" s="105"/>
      <c r="AP47" s="104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</row>
    <row r="48" spans="2:59" ht="12.75" customHeight="1">
      <c r="B48" s="11"/>
      <c r="Q48" s="110"/>
      <c r="R48" s="123"/>
      <c r="S48" s="122"/>
      <c r="T48" s="105"/>
      <c r="U48" s="224"/>
      <c r="V48" s="110"/>
      <c r="W48" s="110"/>
      <c r="X48" s="104"/>
      <c r="Y48" s="104"/>
      <c r="Z48" s="104"/>
      <c r="AA48" s="104"/>
      <c r="AB48" s="110"/>
      <c r="AC48" s="110"/>
      <c r="AD48" s="110"/>
      <c r="AE48" s="110"/>
      <c r="AF48" s="110"/>
      <c r="AG48" s="110"/>
      <c r="AH48" s="119"/>
      <c r="AI48" s="105"/>
      <c r="AJ48" s="104"/>
      <c r="AK48" s="110"/>
      <c r="AL48" s="110"/>
      <c r="AM48" s="130"/>
      <c r="AN48" s="105"/>
      <c r="AO48" s="105"/>
      <c r="AP48" s="109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</row>
    <row r="49" spans="1:59" ht="15" customHeight="1">
      <c r="Q49" s="110"/>
      <c r="R49" s="119"/>
      <c r="S49" s="119"/>
      <c r="T49" s="105"/>
      <c r="U49" s="104"/>
      <c r="V49" s="110"/>
      <c r="W49" s="110"/>
      <c r="X49" s="104"/>
      <c r="Y49" s="104"/>
      <c r="Z49" s="104"/>
      <c r="AA49" s="104"/>
      <c r="AB49" s="104"/>
      <c r="AC49" s="104"/>
      <c r="AD49" s="104"/>
      <c r="AE49" s="104"/>
      <c r="AF49" s="110"/>
      <c r="AG49" s="110"/>
      <c r="AH49" s="110"/>
      <c r="AI49" s="118"/>
      <c r="AJ49" s="110"/>
      <c r="AK49" s="110"/>
      <c r="AL49" s="110"/>
      <c r="AM49" s="110"/>
      <c r="AN49" s="130"/>
      <c r="AO49" s="130"/>
      <c r="AP49" s="366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</row>
    <row r="50" spans="1:59" ht="16.5" customHeight="1">
      <c r="C50" s="1" t="s">
        <v>140</v>
      </c>
      <c r="D50"/>
      <c r="E50"/>
      <c r="F50"/>
      <c r="G50" t="s">
        <v>102</v>
      </c>
      <c r="H50"/>
      <c r="I50"/>
      <c r="Q50" s="110"/>
      <c r="R50" s="119"/>
      <c r="S50" s="122"/>
      <c r="T50" s="105"/>
      <c r="U50" s="104"/>
      <c r="V50" s="110"/>
      <c r="W50" s="110"/>
      <c r="X50" s="110"/>
      <c r="Y50" s="104"/>
      <c r="Z50" s="104"/>
      <c r="AA50" s="104"/>
      <c r="AB50" s="104"/>
      <c r="AC50" s="104"/>
      <c r="AD50" s="104"/>
      <c r="AE50" s="104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</row>
    <row r="51" spans="1:59" ht="15" customHeight="1">
      <c r="Q51" s="110"/>
      <c r="R51" s="119"/>
      <c r="S51" s="122"/>
      <c r="T51" s="105"/>
      <c r="U51" s="104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</row>
    <row r="52" spans="1:59" ht="15.75" customHeight="1">
      <c r="E52" t="s">
        <v>696</v>
      </c>
      <c r="Q52" s="110"/>
      <c r="R52" s="119"/>
      <c r="S52" s="110"/>
      <c r="T52" s="118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</row>
    <row r="53" spans="1:59" ht="14.25" customHeight="1">
      <c r="Q53" s="110"/>
      <c r="R53" s="126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</row>
    <row r="54" spans="1:59" ht="15" customHeight="1">
      <c r="Q54" s="110"/>
      <c r="R54" s="119"/>
      <c r="AA54" s="120"/>
      <c r="AB54" s="120"/>
      <c r="AC54" s="120"/>
      <c r="AD54" s="120"/>
      <c r="AE54" s="120"/>
      <c r="AF54" s="120"/>
      <c r="AG54" s="120"/>
      <c r="AH54" s="184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</row>
    <row r="55" spans="1:59" ht="18" customHeight="1">
      <c r="D55" s="5"/>
      <c r="E55" s="5"/>
      <c r="F55" s="5"/>
      <c r="G55" s="5"/>
      <c r="Q55" s="110"/>
      <c r="R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</row>
    <row r="56" spans="1:59" ht="15" customHeight="1">
      <c r="D56" s="5"/>
      <c r="E56" s="162"/>
      <c r="F56" s="162"/>
      <c r="G56" s="162"/>
      <c r="M56" s="2210"/>
      <c r="N56" s="2210"/>
      <c r="O56" s="735"/>
      <c r="P56" s="735"/>
      <c r="Q56" s="110"/>
      <c r="R56" s="119"/>
      <c r="S56" s="110"/>
      <c r="T56" s="109"/>
      <c r="U56" s="110"/>
      <c r="V56" s="525"/>
      <c r="W56" s="104"/>
      <c r="X56" s="104"/>
      <c r="Y56" s="104"/>
      <c r="Z56" s="104"/>
      <c r="AA56" s="104"/>
      <c r="AB56" s="104"/>
      <c r="AC56" s="104"/>
      <c r="AD56" s="104"/>
      <c r="AE56" s="211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</row>
    <row r="57" spans="1:59" ht="12.75" customHeight="1">
      <c r="I57" s="735"/>
      <c r="J57" s="762"/>
      <c r="K57" s="762"/>
      <c r="L57" s="735"/>
      <c r="M57" s="735"/>
      <c r="N57" s="735"/>
      <c r="O57" s="735"/>
      <c r="P57" s="762"/>
      <c r="Q57" s="110"/>
      <c r="R57" s="119"/>
      <c r="S57" s="119"/>
      <c r="T57" s="105"/>
      <c r="U57" s="109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</row>
    <row r="58" spans="1:59" ht="12.75" customHeight="1">
      <c r="B58" s="2681"/>
      <c r="C58" s="689"/>
      <c r="D58" s="12" t="s">
        <v>172</v>
      </c>
      <c r="E58" s="300"/>
      <c r="F58" s="2682"/>
      <c r="G58" s="2682"/>
      <c r="H58" s="2682"/>
      <c r="I58" s="3813"/>
      <c r="J58" s="3813"/>
      <c r="K58" s="3813"/>
      <c r="L58" s="3813"/>
      <c r="M58" s="3813"/>
      <c r="N58" s="3813"/>
      <c r="O58" s="3813"/>
      <c r="P58" s="3813"/>
      <c r="Q58" s="2681"/>
      <c r="R58" s="201"/>
      <c r="S58" s="155"/>
      <c r="T58" s="105"/>
      <c r="U58" s="104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</row>
    <row r="59" spans="1:59" ht="15.75" customHeight="1">
      <c r="B59" s="2681"/>
      <c r="C59" s="13" t="s">
        <v>373</v>
      </c>
      <c r="D59" s="153"/>
      <c r="E59" s="2"/>
      <c r="F59" s="2681"/>
      <c r="G59" s="2682"/>
      <c r="H59" s="2682"/>
      <c r="I59" s="2681"/>
      <c r="J59" s="2681"/>
      <c r="K59" s="26"/>
      <c r="L59" s="26"/>
      <c r="M59" s="2681"/>
      <c r="N59" s="2681"/>
      <c r="O59" s="2681"/>
      <c r="P59" s="2681"/>
      <c r="Q59" s="201"/>
      <c r="R59" s="201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</row>
    <row r="60" spans="1:59" ht="14.25" customHeight="1">
      <c r="B60" s="25" t="s">
        <v>699</v>
      </c>
      <c r="C60" s="2681"/>
      <c r="D60" s="2682"/>
      <c r="E60" s="2682"/>
      <c r="F60" s="2682"/>
      <c r="G60" s="2682"/>
      <c r="H60" s="2682"/>
      <c r="I60" s="2682"/>
      <c r="J60" s="2682"/>
      <c r="K60" s="2682"/>
      <c r="L60" s="2682"/>
      <c r="M60" s="2682"/>
      <c r="N60" s="3814"/>
      <c r="O60" s="2682"/>
      <c r="P60" s="2682"/>
      <c r="Q60" s="2681"/>
      <c r="R60" s="201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</row>
    <row r="61" spans="1:59" ht="15" customHeight="1">
      <c r="B61" s="2681"/>
      <c r="C61" s="689" t="s">
        <v>374</v>
      </c>
      <c r="D61" s="2682"/>
      <c r="E61" s="2682"/>
      <c r="F61" s="2682"/>
      <c r="G61" s="2682"/>
      <c r="H61" s="2682"/>
      <c r="I61" s="2682"/>
      <c r="J61" s="2682"/>
      <c r="K61" s="2682"/>
      <c r="L61" s="2682"/>
      <c r="M61" s="2682"/>
      <c r="N61" s="2682"/>
      <c r="O61" s="2682"/>
      <c r="P61" s="2682"/>
      <c r="Q61" s="2681"/>
      <c r="R61" s="201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65"/>
      <c r="AO61" s="165"/>
      <c r="AP61" s="216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</row>
    <row r="62" spans="1:59" ht="18" customHeight="1" thickBot="1">
      <c r="A62" s="66"/>
      <c r="B62" s="28" t="s">
        <v>430</v>
      </c>
      <c r="C62" s="26"/>
      <c r="D62" s="2681"/>
      <c r="E62" s="2682"/>
      <c r="F62" s="3815" t="s">
        <v>434</v>
      </c>
      <c r="G62" s="2682"/>
      <c r="H62" s="2682"/>
      <c r="I62" s="2682"/>
      <c r="J62" s="3" t="s">
        <v>698</v>
      </c>
      <c r="K62" s="2681"/>
      <c r="L62" s="2682"/>
      <c r="M62" s="82"/>
      <c r="N62" s="26"/>
      <c r="O62" s="33"/>
      <c r="P62" s="2682"/>
      <c r="Q62" s="2681"/>
      <c r="R62" s="201"/>
      <c r="S62" s="110"/>
      <c r="T62" s="110"/>
      <c r="U62" s="110"/>
      <c r="V62" s="110"/>
      <c r="W62" s="192"/>
      <c r="X62" s="496"/>
      <c r="Y62" s="110"/>
      <c r="Z62" s="192"/>
      <c r="AA62" s="192"/>
      <c r="AB62" s="110"/>
      <c r="AC62" s="497"/>
      <c r="AD62" s="110"/>
      <c r="AE62" s="110"/>
      <c r="AF62" s="110"/>
      <c r="AG62" s="110"/>
      <c r="AH62" s="110"/>
      <c r="AI62" s="110"/>
      <c r="AJ62" s="110"/>
      <c r="AK62" s="110"/>
      <c r="AL62" s="110"/>
      <c r="AM62" s="163"/>
      <c r="AN62" s="130"/>
      <c r="AO62" s="366"/>
      <c r="AP62" s="366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</row>
    <row r="63" spans="1:59" ht="18" customHeight="1" thickBot="1">
      <c r="B63" s="794" t="s">
        <v>260</v>
      </c>
      <c r="C63" s="830" t="s">
        <v>270</v>
      </c>
      <c r="D63" s="792" t="s">
        <v>142</v>
      </c>
      <c r="E63" s="799" t="s">
        <v>143</v>
      </c>
      <c r="F63" s="341"/>
      <c r="G63" s="341"/>
      <c r="H63" s="686"/>
      <c r="I63" s="560" t="s">
        <v>241</v>
      </c>
      <c r="J63" s="39"/>
      <c r="K63" s="698"/>
      <c r="L63" s="451"/>
      <c r="M63" s="801" t="s">
        <v>269</v>
      </c>
      <c r="N63" s="39"/>
      <c r="O63" s="39"/>
      <c r="P63" s="61"/>
      <c r="Q63" s="734" t="s">
        <v>267</v>
      </c>
      <c r="R63" s="164"/>
      <c r="S63" s="3414"/>
      <c r="T63" s="3794"/>
      <c r="U63" s="3794"/>
      <c r="V63" s="3794"/>
      <c r="W63" s="3794"/>
      <c r="X63" s="2714"/>
      <c r="Y63" s="2714"/>
      <c r="Z63" s="2714"/>
      <c r="AA63" s="2714"/>
      <c r="AB63" s="3414"/>
      <c r="AC63" s="125"/>
      <c r="AD63" s="125"/>
      <c r="AE63" s="125"/>
      <c r="AF63" s="125"/>
      <c r="AG63" s="818"/>
      <c r="AH63" s="818"/>
      <c r="AI63" s="818"/>
      <c r="AJ63" s="818"/>
      <c r="AK63" s="198"/>
      <c r="AL63" s="3414"/>
      <c r="AM63" s="3414"/>
      <c r="AN63" s="3414"/>
      <c r="AO63" s="3414"/>
      <c r="AP63" s="3414"/>
      <c r="AQ63" s="3414"/>
      <c r="AR63" s="110"/>
      <c r="AS63" s="110"/>
      <c r="AT63" s="110"/>
      <c r="AU63" s="110"/>
      <c r="AV63" s="110"/>
      <c r="AW63" s="110"/>
      <c r="AX63" s="110"/>
      <c r="AY63" s="110"/>
      <c r="AZ63" s="110"/>
      <c r="BA63" s="130"/>
      <c r="BB63" s="130"/>
      <c r="BC63" s="366"/>
      <c r="BD63" s="366"/>
      <c r="BE63" s="110"/>
      <c r="BF63" s="110"/>
      <c r="BG63" s="110"/>
    </row>
    <row r="64" spans="1:59" ht="16.5" customHeight="1" thickBot="1">
      <c r="B64" s="795" t="s">
        <v>243</v>
      </c>
      <c r="C64" s="400"/>
      <c r="D64" s="796" t="s">
        <v>149</v>
      </c>
      <c r="E64" s="596"/>
      <c r="F64" s="798"/>
      <c r="G64" s="1362" t="s">
        <v>383</v>
      </c>
      <c r="H64" s="1296" t="s">
        <v>363</v>
      </c>
      <c r="I64" s="429"/>
      <c r="J64" s="702"/>
      <c r="K64" s="702"/>
      <c r="L64" s="436"/>
      <c r="M64" s="1309" t="s">
        <v>268</v>
      </c>
      <c r="N64" s="702"/>
      <c r="O64" s="702"/>
      <c r="P64" s="436"/>
      <c r="Q64" s="775" t="s">
        <v>265</v>
      </c>
      <c r="R64" s="110"/>
      <c r="S64" s="3422"/>
      <c r="T64" s="3411"/>
      <c r="U64" s="3409"/>
      <c r="V64" s="184"/>
      <c r="W64" s="184"/>
      <c r="X64" s="354"/>
      <c r="Y64" s="1212"/>
      <c r="Z64" s="536"/>
      <c r="AA64" s="3414"/>
      <c r="AB64" s="355"/>
      <c r="AC64" s="355"/>
      <c r="AD64" s="355"/>
      <c r="AE64" s="355"/>
      <c r="AF64" s="355"/>
      <c r="AG64" s="355"/>
      <c r="AH64" s="355"/>
      <c r="AI64" s="355"/>
      <c r="AJ64" s="355"/>
      <c r="AK64" s="3414"/>
      <c r="AL64" s="3414"/>
      <c r="AM64" s="192"/>
      <c r="AN64" s="192"/>
      <c r="AO64" s="3414"/>
      <c r="AP64" s="3411"/>
      <c r="AQ64" s="3414"/>
      <c r="AR64" s="110"/>
      <c r="AS64" s="110"/>
      <c r="AT64" s="110"/>
      <c r="AU64" s="110"/>
      <c r="AV64" s="110"/>
      <c r="AW64" s="110"/>
      <c r="AX64" s="110"/>
      <c r="AY64" s="110"/>
      <c r="AZ64" s="110"/>
      <c r="BA64" s="115"/>
      <c r="BB64" s="130"/>
      <c r="BC64" s="366"/>
      <c r="BD64" s="110"/>
      <c r="BE64" s="110"/>
      <c r="BF64" s="110"/>
      <c r="BG64" s="110"/>
    </row>
    <row r="65" spans="2:59" ht="14.25" customHeight="1">
      <c r="B65" s="795" t="s">
        <v>252</v>
      </c>
      <c r="C65" s="400" t="s">
        <v>148</v>
      </c>
      <c r="D65" s="666"/>
      <c r="E65" s="796" t="s">
        <v>150</v>
      </c>
      <c r="F65" s="793" t="s">
        <v>53</v>
      </c>
      <c r="G65" s="1362" t="s">
        <v>384</v>
      </c>
      <c r="H65" s="1298" t="s">
        <v>153</v>
      </c>
      <c r="I65" s="596"/>
      <c r="J65" s="1310"/>
      <c r="K65" s="39"/>
      <c r="L65" s="1310"/>
      <c r="M65" s="1311" t="s">
        <v>253</v>
      </c>
      <c r="N65" s="1312" t="s">
        <v>254</v>
      </c>
      <c r="O65" s="1313" t="s">
        <v>255</v>
      </c>
      <c r="P65" s="1314" t="s">
        <v>256</v>
      </c>
      <c r="Q65" s="1250" t="s">
        <v>233</v>
      </c>
      <c r="R65" s="102"/>
      <c r="S65" s="3414"/>
      <c r="T65" s="3414"/>
      <c r="U65" s="3414"/>
      <c r="V65" s="3414"/>
      <c r="W65" s="3414"/>
      <c r="X65" s="120"/>
      <c r="Y65" s="575"/>
      <c r="Z65" s="536"/>
      <c r="AA65" s="3414"/>
      <c r="AB65" s="184"/>
      <c r="AC65" s="120"/>
      <c r="AD65" s="120"/>
      <c r="AE65" s="120"/>
      <c r="AF65" s="185"/>
      <c r="AG65" s="184"/>
      <c r="AH65" s="184"/>
      <c r="AI65" s="2728"/>
      <c r="AJ65" s="184"/>
      <c r="AK65" s="198"/>
      <c r="AL65" s="505"/>
      <c r="AM65" s="505"/>
      <c r="AN65" s="505"/>
      <c r="AO65" s="505"/>
      <c r="AP65" s="505"/>
      <c r="AQ65" s="501"/>
      <c r="AR65" s="501"/>
      <c r="AS65" s="506"/>
      <c r="AT65" s="102"/>
      <c r="AU65" s="110"/>
      <c r="AV65" s="110"/>
      <c r="AW65" s="110"/>
      <c r="AX65" s="110"/>
      <c r="AY65" s="110"/>
      <c r="AZ65" s="110"/>
      <c r="BA65" s="130"/>
      <c r="BB65" s="130"/>
      <c r="BC65" s="366"/>
      <c r="BD65" s="110"/>
      <c r="BE65" s="110"/>
      <c r="BF65" s="110"/>
      <c r="BG65" s="110"/>
    </row>
    <row r="66" spans="2:59" ht="18.75" customHeight="1" thickBot="1">
      <c r="B66" s="63"/>
      <c r="C66" s="690"/>
      <c r="D66" s="429"/>
      <c r="E66" s="797" t="s">
        <v>5</v>
      </c>
      <c r="F66" s="408" t="s">
        <v>6</v>
      </c>
      <c r="G66" s="456" t="s">
        <v>7</v>
      </c>
      <c r="H66" s="1297" t="s">
        <v>326</v>
      </c>
      <c r="I66" s="1315" t="s">
        <v>244</v>
      </c>
      <c r="J66" s="1316" t="s">
        <v>245</v>
      </c>
      <c r="K66" s="1317" t="s">
        <v>246</v>
      </c>
      <c r="L66" s="1316" t="s">
        <v>247</v>
      </c>
      <c r="M66" s="1318" t="s">
        <v>248</v>
      </c>
      <c r="N66" s="1316" t="s">
        <v>249</v>
      </c>
      <c r="O66" s="1317" t="s">
        <v>250</v>
      </c>
      <c r="P66" s="1319" t="s">
        <v>251</v>
      </c>
      <c r="Q66" s="78"/>
      <c r="R66" s="102"/>
      <c r="S66" s="3414"/>
      <c r="T66" s="156"/>
      <c r="U66" s="156"/>
      <c r="V66" s="156"/>
      <c r="W66" s="185"/>
      <c r="X66" s="156"/>
      <c r="Y66" s="156"/>
      <c r="Z66" s="156"/>
      <c r="AA66" s="156"/>
      <c r="AB66" s="590"/>
      <c r="AC66" s="156"/>
      <c r="AD66" s="156"/>
      <c r="AE66" s="156"/>
      <c r="AF66" s="185"/>
      <c r="AG66" s="526"/>
      <c r="AH66" s="526"/>
      <c r="AI66" s="156"/>
      <c r="AJ66" s="156"/>
      <c r="AK66" s="597"/>
      <c r="AL66" s="216"/>
      <c r="AM66" s="216"/>
      <c r="AN66" s="216"/>
      <c r="AO66" s="216"/>
      <c r="AP66" s="216"/>
      <c r="AQ66" s="216"/>
      <c r="AR66" s="216"/>
      <c r="AS66" s="216"/>
      <c r="AT66" s="110"/>
      <c r="AU66" s="110"/>
      <c r="AV66" s="110"/>
      <c r="AW66" s="110"/>
      <c r="AX66" s="110"/>
      <c r="AY66" s="110"/>
      <c r="AZ66" s="110"/>
      <c r="BA66" s="105"/>
      <c r="BB66" s="105"/>
      <c r="BC66" s="102"/>
      <c r="BD66" s="110"/>
      <c r="BE66" s="110"/>
      <c r="BF66" s="110"/>
      <c r="BG66" s="110"/>
    </row>
    <row r="67" spans="2:59" ht="15.75" customHeight="1">
      <c r="B67" s="1177"/>
      <c r="C67" s="1321" t="s">
        <v>129</v>
      </c>
      <c r="D67" s="1191"/>
      <c r="E67" s="703"/>
      <c r="F67" s="414"/>
      <c r="G67" s="414"/>
      <c r="H67" s="415"/>
      <c r="I67" s="414"/>
      <c r="J67" s="414"/>
      <c r="K67" s="414"/>
      <c r="L67" s="704"/>
      <c r="M67" s="1292"/>
      <c r="N67" s="718"/>
      <c r="O67" s="1291"/>
      <c r="P67" s="778"/>
      <c r="Q67" s="773"/>
      <c r="R67" s="100"/>
      <c r="S67" s="3414"/>
      <c r="T67" s="156"/>
      <c r="U67" s="156"/>
      <c r="V67" s="156"/>
      <c r="W67" s="185"/>
      <c r="X67" s="156"/>
      <c r="Y67" s="156"/>
      <c r="Z67" s="156"/>
      <c r="AA67" s="156"/>
      <c r="AB67" s="234"/>
      <c r="AC67" s="339"/>
      <c r="AD67" s="339"/>
      <c r="AE67" s="339"/>
      <c r="AF67" s="185"/>
      <c r="AG67" s="526"/>
      <c r="AH67" s="526"/>
      <c r="AI67" s="339"/>
      <c r="AJ67" s="156"/>
      <c r="AK67" s="597"/>
      <c r="AL67" s="120"/>
      <c r="AM67" s="120"/>
      <c r="AN67" s="120"/>
      <c r="AO67" s="120"/>
      <c r="AP67" s="120"/>
      <c r="AQ67" s="120"/>
      <c r="AR67" s="120"/>
      <c r="AS67" s="184"/>
      <c r="AT67" s="110"/>
      <c r="AU67" s="110"/>
      <c r="AV67" s="110"/>
      <c r="AW67" s="110"/>
      <c r="AX67" s="110"/>
      <c r="AY67" s="110"/>
      <c r="AZ67" s="110"/>
      <c r="BA67" s="105"/>
      <c r="BB67" s="105"/>
      <c r="BC67" s="102"/>
      <c r="BD67" s="110"/>
      <c r="BE67" s="110"/>
      <c r="BF67" s="110"/>
      <c r="BG67" s="110"/>
    </row>
    <row r="68" spans="2:59" ht="15" customHeight="1">
      <c r="B68" s="785" t="str">
        <f>'7-11л. МЕНЮ '!J67</f>
        <v>595/22</v>
      </c>
      <c r="C68" s="243" t="str">
        <f>'7-11л. МЕНЮ '!C67</f>
        <v>Наггетсы</v>
      </c>
      <c r="D68" s="257">
        <f>'7-11л. МЕНЮ '!D67</f>
        <v>90</v>
      </c>
      <c r="E68" s="1776">
        <f>'7-11л. МЕНЮ '!E67</f>
        <v>10.7217</v>
      </c>
      <c r="F68" s="1204">
        <f>'7-11л. МЕНЮ '!F67</f>
        <v>5.1266999999999996</v>
      </c>
      <c r="G68" s="1204">
        <f>'7-11л. МЕНЮ '!G67</f>
        <v>17.495999999999999</v>
      </c>
      <c r="H68" s="707">
        <f>'7-11л. МЕНЮ '!H67</f>
        <v>159.011</v>
      </c>
      <c r="I68" s="3283">
        <v>0.55479999999999996</v>
      </c>
      <c r="J68" s="3283">
        <v>5.8900000000000001E-2</v>
      </c>
      <c r="K68" s="3283">
        <v>8.5400000000000004E-2</v>
      </c>
      <c r="L68" s="3283">
        <v>11.184699999999999</v>
      </c>
      <c r="M68" s="3284">
        <v>13.7911</v>
      </c>
      <c r="N68" s="3284">
        <v>142.80000000000001</v>
      </c>
      <c r="O68" s="3283">
        <v>65.841099999999997</v>
      </c>
      <c r="P68" s="3285">
        <v>0.59409999999999996</v>
      </c>
      <c r="Q68" s="1531">
        <f>'7-11л. МЕНЮ '!I67</f>
        <v>71</v>
      </c>
      <c r="R68" s="207"/>
      <c r="S68" s="3414"/>
      <c r="T68" s="3592"/>
      <c r="U68" s="3592"/>
      <c r="V68" s="3592"/>
      <c r="W68" s="3592"/>
      <c r="X68" s="3592"/>
      <c r="Y68" s="3592"/>
      <c r="Z68" s="3592"/>
      <c r="AA68" s="3592"/>
      <c r="AB68" s="120"/>
      <c r="AC68" s="339"/>
      <c r="AD68" s="339"/>
      <c r="AE68" s="339"/>
      <c r="AF68" s="185"/>
      <c r="AG68" s="156"/>
      <c r="AH68" s="156"/>
      <c r="AI68" s="156"/>
      <c r="AJ68" s="156"/>
      <c r="AK68" s="597"/>
      <c r="AL68" s="508"/>
      <c r="AM68" s="510"/>
      <c r="AN68" s="508"/>
      <c r="AO68" s="510"/>
      <c r="AP68" s="510"/>
      <c r="AQ68" s="508"/>
      <c r="AR68" s="508"/>
      <c r="AS68" s="508"/>
      <c r="AT68" s="110"/>
      <c r="AU68" s="110"/>
      <c r="AV68" s="110"/>
      <c r="AW68" s="110"/>
      <c r="AX68" s="110"/>
      <c r="AY68" s="110"/>
      <c r="AZ68" s="110"/>
      <c r="BA68" s="130"/>
      <c r="BB68" s="130"/>
      <c r="BC68" s="366"/>
      <c r="BD68" s="110"/>
      <c r="BE68" s="110"/>
      <c r="BF68" s="110"/>
      <c r="BG68" s="110"/>
    </row>
    <row r="69" spans="2:59" ht="13.5" customHeight="1">
      <c r="B69" s="785" t="str">
        <f>'7-11л. МЕНЮ '!J68</f>
        <v>381/22</v>
      </c>
      <c r="C69" s="243" t="str">
        <f>'7-11л. МЕНЮ '!C68</f>
        <v>Ризотто</v>
      </c>
      <c r="D69" s="257">
        <f>'7-11л. МЕНЮ '!D68</f>
        <v>150</v>
      </c>
      <c r="E69" s="1776">
        <f>'7-11л. МЕНЮ '!E68</f>
        <v>3.3380000000000001</v>
      </c>
      <c r="F69" s="1204">
        <f>'7-11л. МЕНЮ '!F68</f>
        <v>4.0617000000000001</v>
      </c>
      <c r="G69" s="1204">
        <f>'7-11л. МЕНЮ '!G68</f>
        <v>29.835699999999999</v>
      </c>
      <c r="H69" s="707">
        <f>'7-11л. МЕНЮ '!H68</f>
        <v>169.38409999999999</v>
      </c>
      <c r="I69" s="3167">
        <v>1.9594</v>
      </c>
      <c r="J69" s="3167">
        <v>4.2099999999999999E-2</v>
      </c>
      <c r="K69" s="3167">
        <v>3.0499999999999999E-2</v>
      </c>
      <c r="L69" s="3167">
        <v>25.062180000000001</v>
      </c>
      <c r="M69" s="3286">
        <v>170.66</v>
      </c>
      <c r="N69" s="3560">
        <v>7.2349199999999998</v>
      </c>
      <c r="O69" s="3167">
        <v>14.937900000000001</v>
      </c>
      <c r="P69" s="3285">
        <v>0.60509999999999997</v>
      </c>
      <c r="Q69" s="1531">
        <f>'7-11л. МЕНЮ '!I68</f>
        <v>36</v>
      </c>
      <c r="R69" s="110"/>
      <c r="S69" s="3414"/>
      <c r="T69" s="3414"/>
      <c r="U69" s="3414"/>
      <c r="V69" s="3414"/>
      <c r="W69" s="3414"/>
      <c r="X69" s="3414"/>
      <c r="Y69" s="3414"/>
      <c r="Z69" s="3414"/>
      <c r="AA69" s="3414"/>
      <c r="AB69" s="120"/>
      <c r="AC69" s="156"/>
      <c r="AD69" s="156"/>
      <c r="AE69" s="156"/>
      <c r="AF69" s="185"/>
      <c r="AG69" s="156"/>
      <c r="AH69" s="156"/>
      <c r="AI69" s="156"/>
      <c r="AJ69" s="156"/>
      <c r="AK69" s="597"/>
      <c r="AL69" s="3414"/>
      <c r="AM69" s="3414"/>
      <c r="AN69" s="3414"/>
      <c r="AO69" s="3414"/>
      <c r="AP69" s="3414"/>
      <c r="AQ69" s="3414"/>
      <c r="AR69" s="110"/>
      <c r="AS69" s="110"/>
      <c r="AT69" s="104"/>
      <c r="AU69" s="102"/>
      <c r="AV69" s="110"/>
      <c r="AW69" s="110"/>
      <c r="AX69" s="110"/>
      <c r="AY69" s="110"/>
      <c r="AZ69" s="110"/>
      <c r="BA69" s="130"/>
      <c r="BB69" s="130"/>
      <c r="BC69" s="366"/>
      <c r="BD69" s="110"/>
      <c r="BE69" s="110"/>
      <c r="BF69" s="110"/>
      <c r="BG69" s="110"/>
    </row>
    <row r="70" spans="2:59">
      <c r="B70" s="785" t="str">
        <f>'7-11л. МЕНЮ '!J69</f>
        <v>501 /21</v>
      </c>
      <c r="C70" s="243" t="str">
        <f>'7-11л. МЕНЮ '!C69</f>
        <v>Сок фруктовый (персиковыйй)</v>
      </c>
      <c r="D70" s="257">
        <f>'7-11л. МЕНЮ '!D69</f>
        <v>200</v>
      </c>
      <c r="E70" s="1776">
        <f>'7-11л. МЕНЮ '!E69</f>
        <v>1</v>
      </c>
      <c r="F70" s="1204">
        <f>'7-11л. МЕНЮ '!F69</f>
        <v>0</v>
      </c>
      <c r="G70" s="1204">
        <f>'7-11л. МЕНЮ '!G69</f>
        <v>23.4</v>
      </c>
      <c r="H70" s="707">
        <f>'7-11л. МЕНЮ '!H69</f>
        <v>97.6</v>
      </c>
      <c r="I70" s="333">
        <v>1.2</v>
      </c>
      <c r="J70" s="333">
        <v>4.0000000000000001E-3</v>
      </c>
      <c r="K70" s="333">
        <v>4.0000000000000001E-3</v>
      </c>
      <c r="L70" s="707">
        <v>0</v>
      </c>
      <c r="M70" s="1204">
        <v>30.4</v>
      </c>
      <c r="N70" s="1204">
        <v>36</v>
      </c>
      <c r="O70" s="1204">
        <v>1.8</v>
      </c>
      <c r="P70" s="1780">
        <v>0.8</v>
      </c>
      <c r="Q70" s="1531">
        <f>'7-11л. МЕНЮ '!I69</f>
        <v>104</v>
      </c>
      <c r="R70" s="365"/>
      <c r="S70" s="589"/>
      <c r="T70" s="3411"/>
      <c r="U70" s="3409"/>
      <c r="V70" s="120"/>
      <c r="W70" s="339"/>
      <c r="X70" s="120"/>
      <c r="Y70" s="1212"/>
      <c r="Z70" s="164"/>
      <c r="AA70" s="3414"/>
      <c r="AB70" s="120"/>
      <c r="AC70" s="156"/>
      <c r="AD70" s="156"/>
      <c r="AE70" s="156"/>
      <c r="AF70" s="185"/>
      <c r="AG70" s="156"/>
      <c r="AH70" s="156"/>
      <c r="AI70" s="156"/>
      <c r="AJ70" s="156"/>
      <c r="AK70" s="597"/>
      <c r="AL70" s="3414"/>
      <c r="AM70" s="3414"/>
      <c r="AN70" s="3414"/>
      <c r="AO70" s="3414"/>
      <c r="AP70" s="497"/>
      <c r="AQ70" s="3414"/>
      <c r="AR70" s="497"/>
      <c r="AS70" s="110"/>
      <c r="AT70" s="110"/>
      <c r="AU70" s="102"/>
      <c r="AV70" s="110"/>
      <c r="AW70" s="110"/>
      <c r="AX70" s="110"/>
      <c r="AY70" s="110"/>
      <c r="AZ70" s="110"/>
      <c r="BA70" s="130"/>
      <c r="BB70" s="130"/>
      <c r="BC70" s="366"/>
      <c r="BD70" s="110"/>
      <c r="BE70" s="110"/>
      <c r="BF70" s="110"/>
      <c r="BG70" s="110"/>
    </row>
    <row r="71" spans="2:59">
      <c r="B71" s="785" t="str">
        <f>'7-11л. МЕНЮ '!J70</f>
        <v>Пром.пр.</v>
      </c>
      <c r="C71" s="243" t="str">
        <f>'7-11л. МЕНЮ '!C70</f>
        <v>Хлеб пшеничный</v>
      </c>
      <c r="D71" s="257">
        <f>'7-11л. МЕНЮ '!D70</f>
        <v>30</v>
      </c>
      <c r="E71" s="1776">
        <f>'7-11л. МЕНЮ '!E70</f>
        <v>0.6018</v>
      </c>
      <c r="F71" s="1204">
        <f>'7-11л. МЕНЮ '!F70</f>
        <v>0.39</v>
      </c>
      <c r="G71" s="1204">
        <f>'7-11л. МЕНЮ '!G70</f>
        <v>16.260000000000002</v>
      </c>
      <c r="H71" s="707">
        <f>'7-11л. МЕНЮ '!H70</f>
        <v>70.9572</v>
      </c>
      <c r="I71" s="1204">
        <v>0</v>
      </c>
      <c r="J71" s="1204">
        <v>3.3000000000000002E-2</v>
      </c>
      <c r="K71" s="1204">
        <v>1.2E-2</v>
      </c>
      <c r="L71" s="707">
        <v>0</v>
      </c>
      <c r="M71" s="1204">
        <v>6</v>
      </c>
      <c r="N71" s="1204">
        <v>1.95</v>
      </c>
      <c r="O71" s="1204">
        <v>0.45200000000000001</v>
      </c>
      <c r="P71" s="1204">
        <v>3.3000000000000002E-2</v>
      </c>
      <c r="Q71" s="1531">
        <f>'7-11л. МЕНЮ '!I70</f>
        <v>18</v>
      </c>
      <c r="R71" s="110"/>
      <c r="S71" s="497"/>
      <c r="T71" s="3414"/>
      <c r="U71" s="621"/>
      <c r="V71" s="514"/>
      <c r="W71" s="827"/>
      <c r="X71" s="828"/>
      <c r="Y71" s="829"/>
      <c r="Z71" s="222"/>
      <c r="AA71" s="366"/>
      <c r="AB71" s="120"/>
      <c r="AC71" s="339"/>
      <c r="AD71" s="339"/>
      <c r="AE71" s="339"/>
      <c r="AF71" s="185"/>
      <c r="AG71" s="156"/>
      <c r="AH71" s="156"/>
      <c r="AI71" s="339"/>
      <c r="AJ71" s="156"/>
      <c r="AK71" s="597"/>
      <c r="AL71" s="3414"/>
      <c r="AM71" s="3414"/>
      <c r="AN71" s="3414"/>
      <c r="AO71" s="3414"/>
      <c r="AP71" s="3414"/>
      <c r="AQ71" s="3414"/>
      <c r="AR71" s="497"/>
      <c r="AS71" s="110"/>
      <c r="AT71" s="110"/>
      <c r="AU71" s="102"/>
      <c r="AV71" s="104"/>
      <c r="AW71" s="104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</row>
    <row r="72" spans="2:59">
      <c r="B72" s="785" t="str">
        <f>'7-11л. МЕНЮ '!J71</f>
        <v>Пром.пр.</v>
      </c>
      <c r="C72" s="243" t="str">
        <f>'7-11л. МЕНЮ '!C71</f>
        <v>Хлеб ржаной</v>
      </c>
      <c r="D72" s="257">
        <f>'7-11л. МЕНЮ '!D71</f>
        <v>20</v>
      </c>
      <c r="E72" s="1776">
        <f>'7-11л. МЕНЮ '!E71</f>
        <v>0.93300000000000005</v>
      </c>
      <c r="F72" s="1204">
        <f>'7-11л. МЕНЮ '!F71</f>
        <v>0.33</v>
      </c>
      <c r="G72" s="1204">
        <f>'7-11л. МЕНЮ '!G71</f>
        <v>8.6869999999999994</v>
      </c>
      <c r="H72" s="707">
        <f>'7-11л. МЕНЮ '!H71</f>
        <v>41.45</v>
      </c>
      <c r="I72" s="1204">
        <v>0</v>
      </c>
      <c r="J72" s="1204">
        <v>0.05</v>
      </c>
      <c r="K72" s="1204">
        <v>4.5999999999999999E-2</v>
      </c>
      <c r="L72" s="707">
        <v>0</v>
      </c>
      <c r="M72" s="1204">
        <v>6.6</v>
      </c>
      <c r="N72" s="1204">
        <v>4.68</v>
      </c>
      <c r="O72" s="1204">
        <v>1.32</v>
      </c>
      <c r="P72" s="1204">
        <v>2.8000000000000001E-2</v>
      </c>
      <c r="Q72" s="1531">
        <f>'7-11л. МЕНЮ '!I71</f>
        <v>19</v>
      </c>
      <c r="R72" s="120"/>
      <c r="S72" s="156"/>
      <c r="T72" s="360"/>
      <c r="U72" s="360"/>
      <c r="V72" s="360"/>
      <c r="W72" s="360"/>
      <c r="X72" s="360"/>
      <c r="Y72" s="360"/>
      <c r="Z72" s="360"/>
      <c r="AA72" s="360"/>
      <c r="AB72" s="227"/>
      <c r="AC72" s="2729"/>
      <c r="AD72" s="2729"/>
      <c r="AE72" s="2729"/>
      <c r="AF72" s="2730"/>
      <c r="AG72" s="2730"/>
      <c r="AH72" s="2730"/>
      <c r="AI72" s="2731"/>
      <c r="AJ72" s="2729"/>
      <c r="AK72" s="198"/>
      <c r="AL72" s="3409"/>
      <c r="AM72" s="101"/>
      <c r="AN72" s="157"/>
      <c r="AO72" s="160"/>
      <c r="AP72" s="160"/>
      <c r="AQ72" s="160"/>
      <c r="AR72" s="133"/>
      <c r="AS72" s="160"/>
      <c r="AT72" s="160"/>
      <c r="AU72" s="160"/>
      <c r="AV72" s="104"/>
      <c r="AW72" s="104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</row>
    <row r="73" spans="2:59" ht="16.5" thickBot="1">
      <c r="B73" s="788" t="str">
        <f>'7-11л. МЕНЮ '!J72</f>
        <v>749 / 22</v>
      </c>
      <c r="C73" s="196" t="str">
        <f>'7-11л. МЕНЮ '!C72</f>
        <v>Фрукты свежие (яблоко)</v>
      </c>
      <c r="D73" s="350">
        <f>'7-11л. МЕНЮ '!D72</f>
        <v>100</v>
      </c>
      <c r="E73" s="1776">
        <f>'7-11л. МЕНЮ '!E72</f>
        <v>0.4</v>
      </c>
      <c r="F73" s="1204">
        <f>'7-11л. МЕНЮ '!F72</f>
        <v>0.4</v>
      </c>
      <c r="G73" s="1204">
        <f>'7-11л. МЕНЮ '!G72</f>
        <v>9.8000000000000007</v>
      </c>
      <c r="H73" s="707">
        <f>'7-11л. МЕНЮ '!H72</f>
        <v>47</v>
      </c>
      <c r="I73" s="1204">
        <v>10</v>
      </c>
      <c r="J73" s="1204">
        <v>0.03</v>
      </c>
      <c r="K73" s="1204">
        <v>0.02</v>
      </c>
      <c r="L73" s="712">
        <v>0</v>
      </c>
      <c r="M73" s="1204">
        <v>16</v>
      </c>
      <c r="N73" s="1204">
        <v>11</v>
      </c>
      <c r="O73" s="1204">
        <v>9</v>
      </c>
      <c r="P73" s="1204">
        <v>2.2000000000000002</v>
      </c>
      <c r="Q73" s="1531">
        <f>'7-11л. МЕНЮ '!I72</f>
        <v>105</v>
      </c>
      <c r="R73" s="119"/>
      <c r="S73" s="266"/>
      <c r="T73" s="156"/>
      <c r="U73" s="156"/>
      <c r="V73" s="156"/>
      <c r="W73" s="185"/>
      <c r="X73" s="156"/>
      <c r="Y73" s="156"/>
      <c r="Z73" s="156"/>
      <c r="AA73" s="156"/>
      <c r="AB73" s="125"/>
      <c r="AC73" s="823"/>
      <c r="AD73" s="823"/>
      <c r="AE73" s="823"/>
      <c r="AF73" s="2722"/>
      <c r="AG73" s="2722"/>
      <c r="AH73" s="2722"/>
      <c r="AI73" s="824"/>
      <c r="AJ73" s="823"/>
      <c r="AK73" s="198"/>
      <c r="AL73" s="3409"/>
      <c r="AM73" s="498"/>
      <c r="AN73" s="512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10"/>
      <c r="BC73" s="110"/>
      <c r="BD73" s="110"/>
      <c r="BE73" s="110"/>
      <c r="BF73" s="110"/>
      <c r="BG73" s="110"/>
    </row>
    <row r="74" spans="2:59">
      <c r="B74" s="426" t="s">
        <v>170</v>
      </c>
      <c r="D74" s="1545">
        <f>'7-11л. МЕНЮ '!D73</f>
        <v>590</v>
      </c>
      <c r="E74" s="1827">
        <f>'7-11л. МЕНЮ '!E73</f>
        <v>16.994499999999999</v>
      </c>
      <c r="F74" s="1828">
        <f>'7-11л. МЕНЮ '!F73</f>
        <v>10.308400000000001</v>
      </c>
      <c r="G74" s="1828">
        <f>'7-11л. МЕНЮ '!G73</f>
        <v>105.47869999999999</v>
      </c>
      <c r="H74" s="1829">
        <f>'7-11л. МЕНЮ '!H73</f>
        <v>585.40229999999997</v>
      </c>
      <c r="I74" s="1828">
        <f t="shared" ref="I74:P74" si="0">SUM(I68:I73)</f>
        <v>13.7142</v>
      </c>
      <c r="J74" s="1828">
        <f>SUM(J68:J73)</f>
        <v>0.218</v>
      </c>
      <c r="K74" s="1828">
        <f t="shared" si="0"/>
        <v>0.19789999999999999</v>
      </c>
      <c r="L74" s="2431">
        <f t="shared" si="0"/>
        <v>36.246880000000004</v>
      </c>
      <c r="M74" s="2432">
        <f t="shared" si="0"/>
        <v>243.4511</v>
      </c>
      <c r="N74" s="2431">
        <f t="shared" si="0"/>
        <v>203.66492</v>
      </c>
      <c r="O74" s="2208">
        <f t="shared" si="0"/>
        <v>93.350999999999985</v>
      </c>
      <c r="P74" s="3112">
        <f t="shared" si="0"/>
        <v>4.2602000000000002</v>
      </c>
      <c r="Q74" s="774"/>
      <c r="R74" s="119"/>
      <c r="S74" s="2741"/>
      <c r="T74" s="3422"/>
      <c r="U74" s="3422"/>
      <c r="V74" s="3422"/>
      <c r="W74" s="3422"/>
      <c r="X74" s="3422"/>
      <c r="Y74" s="3422"/>
      <c r="Z74" s="3422"/>
      <c r="AA74" s="3422"/>
      <c r="AB74" s="234"/>
      <c r="AC74" s="156"/>
      <c r="AD74" s="156"/>
      <c r="AE74" s="156"/>
      <c r="AF74" s="156"/>
      <c r="AG74" s="156"/>
      <c r="AH74" s="156"/>
      <c r="AI74" s="156"/>
      <c r="AJ74" s="156"/>
      <c r="AK74" s="198"/>
      <c r="AL74" s="3409"/>
      <c r="AM74" s="3416"/>
      <c r="AN74" s="366"/>
      <c r="AO74" s="366"/>
      <c r="AP74" s="130"/>
      <c r="AQ74" s="130"/>
      <c r="AR74" s="130"/>
      <c r="AS74" s="211"/>
      <c r="AT74" s="211"/>
      <c r="AU74" s="500"/>
      <c r="AV74" s="130"/>
      <c r="AW74" s="130"/>
      <c r="AX74" s="211"/>
      <c r="AY74" s="130"/>
      <c r="AZ74" s="130"/>
      <c r="BA74" s="130"/>
      <c r="BB74" s="130"/>
      <c r="BC74" s="110"/>
      <c r="BD74" s="110"/>
      <c r="BE74" s="110"/>
      <c r="BF74" s="110"/>
      <c r="BG74" s="110"/>
    </row>
    <row r="75" spans="2:59" ht="12.75" customHeight="1">
      <c r="B75" s="738"/>
      <c r="C75" s="739" t="s">
        <v>10</v>
      </c>
      <c r="D75" s="1156">
        <v>0.25</v>
      </c>
      <c r="E75" s="1824">
        <f>'7-11л. МЕНЮ '!E74</f>
        <v>19.25</v>
      </c>
      <c r="F75" s="1825">
        <f>'7-11л. МЕНЮ '!F74</f>
        <v>19.75</v>
      </c>
      <c r="G75" s="1825">
        <f>'7-11л. МЕНЮ '!G74</f>
        <v>83.75</v>
      </c>
      <c r="H75" s="1826">
        <f>'7-11л. МЕНЮ '!H74</f>
        <v>587.5</v>
      </c>
      <c r="I75" s="1921">
        <f t="shared" ref="I75:P75" si="1">I621</f>
        <v>15</v>
      </c>
      <c r="J75" s="1921">
        <f t="shared" si="1"/>
        <v>0.3</v>
      </c>
      <c r="K75" s="1921">
        <f t="shared" si="1"/>
        <v>0.35</v>
      </c>
      <c r="L75" s="1921">
        <f t="shared" si="1"/>
        <v>175</v>
      </c>
      <c r="M75" s="1922">
        <f t="shared" si="1"/>
        <v>275</v>
      </c>
      <c r="N75" s="1922">
        <f t="shared" si="1"/>
        <v>275</v>
      </c>
      <c r="O75" s="1921">
        <f t="shared" si="1"/>
        <v>62.5</v>
      </c>
      <c r="P75" s="2178">
        <f t="shared" si="1"/>
        <v>3</v>
      </c>
      <c r="Q75" s="774"/>
      <c r="R75" s="119"/>
      <c r="S75" s="3422"/>
      <c r="T75" s="1940"/>
      <c r="U75" s="1940"/>
      <c r="V75" s="1940"/>
      <c r="W75" s="1940"/>
      <c r="X75" s="1940"/>
      <c r="Y75" s="1940"/>
      <c r="Z75" s="1940"/>
      <c r="AA75" s="1940"/>
      <c r="AB75" s="2498"/>
      <c r="AC75" s="2712"/>
      <c r="AD75" s="2712"/>
      <c r="AE75" s="2712"/>
      <c r="AF75" s="2712"/>
      <c r="AG75" s="2712"/>
      <c r="AH75" s="2712"/>
      <c r="AI75" s="2712"/>
      <c r="AJ75" s="2712"/>
      <c r="AK75" s="198"/>
      <c r="AL75" s="3414"/>
      <c r="AM75" s="3416"/>
      <c r="AN75" s="3414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110"/>
      <c r="BD75" s="110"/>
      <c r="BE75" s="110"/>
      <c r="BF75" s="110"/>
      <c r="BG75" s="110"/>
    </row>
    <row r="76" spans="2:59" ht="13.5" customHeight="1" thickBot="1">
      <c r="B76" s="240"/>
      <c r="C76" s="736" t="s">
        <v>331</v>
      </c>
      <c r="D76" s="758"/>
      <c r="E76" s="747">
        <f>'7-11л. МЕНЮ '!E75</f>
        <v>-2.9292207792207812</v>
      </c>
      <c r="F76" s="748">
        <f>'7-11л. МЕНЮ '!F75</f>
        <v>-11.95139240506329</v>
      </c>
      <c r="G76" s="748">
        <f>'7-11л. МЕНЮ '!G75</f>
        <v>6.4861791044776105</v>
      </c>
      <c r="H76" s="784">
        <f>'7-11л. МЕНЮ '!H75</f>
        <v>-8.9263829787235238E-2</v>
      </c>
      <c r="I76" s="748">
        <f t="shared" ref="I76:P76" si="2">(I74*100/I619)-25</f>
        <v>-2.1429999999999971</v>
      </c>
      <c r="J76" s="748">
        <f t="shared" si="2"/>
        <v>-6.8333333333333321</v>
      </c>
      <c r="K76" s="748">
        <f t="shared" si="2"/>
        <v>-10.864285714285714</v>
      </c>
      <c r="L76" s="748">
        <f t="shared" si="2"/>
        <v>-19.821874285714287</v>
      </c>
      <c r="M76" s="748">
        <f t="shared" si="2"/>
        <v>-2.8680818181818175</v>
      </c>
      <c r="N76" s="748">
        <f t="shared" si="2"/>
        <v>-6.4850072727272732</v>
      </c>
      <c r="O76" s="748">
        <f t="shared" si="2"/>
        <v>12.340399999999995</v>
      </c>
      <c r="P76" s="2179">
        <f t="shared" si="2"/>
        <v>10.501666666666672</v>
      </c>
      <c r="Q76" s="2207"/>
      <c r="R76" s="123"/>
      <c r="S76" s="3414"/>
      <c r="T76" s="355"/>
      <c r="U76" s="355"/>
      <c r="V76" s="355"/>
      <c r="W76" s="355"/>
      <c r="X76" s="355"/>
      <c r="Y76" s="355"/>
      <c r="Z76" s="355"/>
      <c r="AA76" s="355"/>
      <c r="AB76" s="184"/>
      <c r="AC76" s="156"/>
      <c r="AD76" s="156"/>
      <c r="AE76" s="156"/>
      <c r="AF76" s="185"/>
      <c r="AG76" s="156"/>
      <c r="AH76" s="156"/>
      <c r="AI76" s="156"/>
      <c r="AJ76" s="156"/>
      <c r="AK76" s="597"/>
      <c r="AL76" s="3408"/>
      <c r="AM76" s="3414"/>
      <c r="AN76" s="3414"/>
      <c r="AO76" s="3414"/>
      <c r="AP76" s="3414"/>
      <c r="AQ76" s="3414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04"/>
      <c r="BD76" s="110"/>
      <c r="BE76" s="110"/>
      <c r="BF76" s="110"/>
      <c r="BG76" s="110"/>
    </row>
    <row r="77" spans="2:59" ht="13.5" customHeight="1">
      <c r="B77" s="86"/>
      <c r="C77" s="1321" t="s">
        <v>106</v>
      </c>
      <c r="D77" s="61"/>
      <c r="E77" s="3330"/>
      <c r="F77" s="2475"/>
      <c r="G77" s="2475"/>
      <c r="H77" s="2226"/>
      <c r="I77" s="3331"/>
      <c r="J77" s="3331"/>
      <c r="K77" s="3331"/>
      <c r="L77" s="3331"/>
      <c r="M77" s="3332"/>
      <c r="N77" s="3331"/>
      <c r="O77" s="3331"/>
      <c r="P77" s="2226"/>
      <c r="Q77" s="773"/>
      <c r="R77" s="123"/>
      <c r="S77" s="3756"/>
      <c r="T77" s="120"/>
      <c r="U77" s="120"/>
      <c r="V77" s="120"/>
      <c r="W77" s="185"/>
      <c r="X77" s="184"/>
      <c r="Y77" s="184"/>
      <c r="Z77" s="120"/>
      <c r="AA77" s="184"/>
      <c r="AB77" s="120"/>
      <c r="AC77" s="339"/>
      <c r="AD77" s="339"/>
      <c r="AE77" s="339"/>
      <c r="AF77" s="185"/>
      <c r="AG77" s="156"/>
      <c r="AH77" s="156"/>
      <c r="AI77" s="339"/>
      <c r="AJ77" s="156"/>
      <c r="AK77" s="597"/>
      <c r="AL77" s="3413"/>
      <c r="AM77" s="3414"/>
      <c r="AN77" s="3414"/>
      <c r="AO77" s="3414"/>
      <c r="AP77" s="3414"/>
      <c r="AQ77" s="3414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</row>
    <row r="78" spans="2:59">
      <c r="B78" s="1532" t="str">
        <f>'7-11л. МЕНЮ '!J77</f>
        <v>54-20з/22</v>
      </c>
      <c r="C78" s="256" t="str">
        <f>'7-11л. МЕНЮ '!C77</f>
        <v xml:space="preserve">Горошек зелёный </v>
      </c>
      <c r="D78" s="259">
        <f>'7-11л. МЕНЮ '!D77</f>
        <v>60</v>
      </c>
      <c r="E78" s="1364">
        <f>'7-11л. МЕНЮ '!E77</f>
        <v>1.7</v>
      </c>
      <c r="F78" s="1283">
        <f>'7-11л. МЕНЮ '!F77</f>
        <v>0.1</v>
      </c>
      <c r="G78" s="334">
        <f>'7-11л. МЕНЮ '!G77</f>
        <v>3.5</v>
      </c>
      <c r="H78" s="1202">
        <f>'7-11л. МЕНЮ '!H77</f>
        <v>22.1</v>
      </c>
      <c r="I78" s="2038">
        <v>2.4</v>
      </c>
      <c r="J78" s="1491">
        <v>0.05</v>
      </c>
      <c r="K78" s="2133">
        <v>0.02</v>
      </c>
      <c r="L78" s="1340">
        <v>18</v>
      </c>
      <c r="M78" s="1501">
        <v>11</v>
      </c>
      <c r="N78" s="2156">
        <v>32</v>
      </c>
      <c r="O78" s="1784">
        <v>11</v>
      </c>
      <c r="P78" s="2139">
        <v>0.37</v>
      </c>
      <c r="Q78" s="1548">
        <f>'7-11л. МЕНЮ '!I77</f>
        <v>5</v>
      </c>
      <c r="R78" s="119"/>
      <c r="S78" s="3752"/>
      <c r="T78" s="3414"/>
      <c r="U78" s="621"/>
      <c r="V78" s="514"/>
      <c r="W78" s="827"/>
      <c r="X78" s="828"/>
      <c r="Y78" s="829"/>
      <c r="Z78" s="222"/>
      <c r="AA78" s="366"/>
      <c r="AB78" s="339"/>
      <c r="AC78" s="3752"/>
      <c r="AD78" s="3414"/>
      <c r="AE78" s="621"/>
      <c r="AF78" s="514"/>
      <c r="AG78" s="827"/>
      <c r="AH78" s="828"/>
      <c r="AI78" s="829"/>
      <c r="AJ78" s="222"/>
      <c r="AK78" s="366"/>
      <c r="AL78" s="125"/>
      <c r="AM78" s="3414"/>
      <c r="AN78" s="3414"/>
      <c r="AO78" s="3414"/>
      <c r="AP78" s="3414"/>
      <c r="AQ78" s="3414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</row>
    <row r="79" spans="2:59" ht="13.5" customHeight="1">
      <c r="B79" s="1206" t="str">
        <f>'7-11л. МЕНЮ '!J78</f>
        <v>93 / 21</v>
      </c>
      <c r="C79" s="1966" t="str">
        <f>'7-11л. МЕНЮ '!C78</f>
        <v>Борщ из свежей капусты со сметаной</v>
      </c>
      <c r="D79" s="259">
        <f>'7-11л. МЕНЮ '!D78</f>
        <v>200</v>
      </c>
      <c r="E79" s="1364">
        <f>'7-11л. МЕНЮ '!E78</f>
        <v>1.1839999999999999</v>
      </c>
      <c r="F79" s="1283">
        <f>'7-11л. МЕНЮ '!F78</f>
        <v>4.2919999999999998</v>
      </c>
      <c r="G79" s="334">
        <f>'7-11л. МЕНЮ '!G78</f>
        <v>5.992</v>
      </c>
      <c r="H79" s="1202">
        <f>'7-11л. МЕНЮ '!H78</f>
        <v>67.331999999999994</v>
      </c>
      <c r="I79" s="334">
        <v>5.7295999999999996</v>
      </c>
      <c r="J79" s="334">
        <v>1.9199999999999998E-2</v>
      </c>
      <c r="K79" s="334">
        <v>5.6800000000000003E-2</v>
      </c>
      <c r="L79" s="741">
        <v>3.8519999999999999</v>
      </c>
      <c r="M79" s="1482">
        <v>34.68</v>
      </c>
      <c r="N79" s="753">
        <v>31.12</v>
      </c>
      <c r="O79" s="334">
        <v>15.868</v>
      </c>
      <c r="P79" s="1306">
        <v>0.79279999999999995</v>
      </c>
      <c r="Q79" s="1548">
        <f>'7-11л. МЕНЮ '!I78</f>
        <v>21</v>
      </c>
      <c r="R79" s="92"/>
      <c r="S79" s="3787"/>
      <c r="T79" s="360"/>
      <c r="U79" s="360"/>
      <c r="V79" s="360"/>
      <c r="W79" s="360"/>
      <c r="X79" s="360"/>
      <c r="Y79" s="360"/>
      <c r="Z79" s="360"/>
      <c r="AA79" s="360"/>
      <c r="AB79" s="120"/>
      <c r="AC79" s="3787"/>
      <c r="AD79" s="360"/>
      <c r="AE79" s="360"/>
      <c r="AF79" s="360"/>
      <c r="AG79" s="360"/>
      <c r="AH79" s="360"/>
      <c r="AI79" s="360"/>
      <c r="AJ79" s="360"/>
      <c r="AK79" s="360"/>
      <c r="AL79" s="3414"/>
      <c r="AM79" s="3414"/>
      <c r="AN79" s="3414"/>
      <c r="AO79" s="3414"/>
      <c r="AP79" s="3414"/>
      <c r="AQ79" s="3414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88"/>
      <c r="BD79" s="366"/>
      <c r="BE79" s="110"/>
      <c r="BF79" s="110"/>
      <c r="BG79" s="110"/>
    </row>
    <row r="80" spans="2:59" ht="16.5" customHeight="1">
      <c r="B80" s="1206" t="str">
        <f>'7-11л. МЕНЮ '!J79</f>
        <v>418/22</v>
      </c>
      <c r="C80" s="269" t="str">
        <f>'7-11л. МЕНЮ '!C79</f>
        <v xml:space="preserve">Омлет с сыром   </v>
      </c>
      <c r="D80" s="259">
        <f>'7-11л. МЕНЮ '!D79</f>
        <v>195</v>
      </c>
      <c r="E80" s="1364">
        <f>'7-11л. МЕНЮ '!E79</f>
        <v>13.835000000000001</v>
      </c>
      <c r="F80" s="1283">
        <f>'7-11л. МЕНЮ '!F79</f>
        <v>27.734000000000002</v>
      </c>
      <c r="G80" s="334">
        <f>'7-11л. МЕНЮ '!G79</f>
        <v>4.5229999999999997</v>
      </c>
      <c r="H80" s="1202">
        <f>'7-11л. МЕНЮ '!H79</f>
        <v>323.03800000000001</v>
      </c>
      <c r="I80" s="753">
        <v>0.44500000000000001</v>
      </c>
      <c r="J80" s="1192">
        <v>0.106</v>
      </c>
      <c r="K80" s="753">
        <v>0.06</v>
      </c>
      <c r="L80" s="753">
        <v>272.58499999999998</v>
      </c>
      <c r="M80" s="1503">
        <v>402.82499999999999</v>
      </c>
      <c r="N80" s="2497">
        <v>407.36500000000001</v>
      </c>
      <c r="O80" s="753">
        <v>31.260999999999999</v>
      </c>
      <c r="P80" s="1192">
        <v>1.36</v>
      </c>
      <c r="Q80" s="1548">
        <f>'7-11л. МЕНЮ '!I79</f>
        <v>52</v>
      </c>
      <c r="R80" s="38"/>
      <c r="S80" s="3788"/>
      <c r="T80" s="339"/>
      <c r="U80" s="339"/>
      <c r="V80" s="339"/>
      <c r="W80" s="185"/>
      <c r="X80" s="156"/>
      <c r="Y80" s="156"/>
      <c r="Z80" s="339"/>
      <c r="AA80" s="156"/>
      <c r="AB80" s="120"/>
      <c r="AC80" s="3788"/>
      <c r="AD80" s="339"/>
      <c r="AE80" s="339"/>
      <c r="AF80" s="339"/>
      <c r="AG80" s="185"/>
      <c r="AH80" s="156"/>
      <c r="AI80" s="156"/>
      <c r="AJ80" s="339"/>
      <c r="AK80" s="156"/>
      <c r="AL80" s="3414"/>
      <c r="AM80" s="3416"/>
      <c r="AN80" s="336"/>
      <c r="AO80" s="3409"/>
      <c r="AP80" s="184"/>
      <c r="AQ80" s="354"/>
      <c r="AR80" s="184"/>
      <c r="AS80" s="185"/>
      <c r="AT80" s="184"/>
      <c r="AU80" s="337"/>
      <c r="AV80" s="156"/>
      <c r="AW80" s="354"/>
      <c r="AX80" s="184"/>
      <c r="AY80" s="156"/>
      <c r="AZ80" s="184"/>
      <c r="BA80" s="184"/>
      <c r="BB80" s="184"/>
      <c r="BC80" s="130"/>
      <c r="BD80" s="366"/>
      <c r="BE80" s="110"/>
      <c r="BF80" s="110"/>
      <c r="BG80" s="110"/>
    </row>
    <row r="81" spans="2:59">
      <c r="B81" s="1328" t="str">
        <f>'7-11л. МЕНЮ '!J80</f>
        <v>53-19з/22</v>
      </c>
      <c r="C81" s="243" t="str">
        <f>'7-11л. МЕНЮ '!C80</f>
        <v>Масло сливочное (порциями)</v>
      </c>
      <c r="D81" s="3425">
        <f>'7-11л. МЕНЮ '!D80</f>
        <v>10</v>
      </c>
      <c r="E81" s="1299">
        <f>'7-11л. МЕНЮ '!E80</f>
        <v>0.1</v>
      </c>
      <c r="F81" s="2209">
        <f>'7-11л. МЕНЮ '!F80</f>
        <v>7.2</v>
      </c>
      <c r="G81" s="333">
        <f>'7-11л. МЕНЮ '!G80</f>
        <v>0.1</v>
      </c>
      <c r="H81" s="3182">
        <f>'7-11л. МЕНЮ '!H80</f>
        <v>66.099999999999994</v>
      </c>
      <c r="I81" s="1204">
        <v>0</v>
      </c>
      <c r="J81" s="1204">
        <v>0</v>
      </c>
      <c r="K81" s="1204">
        <v>0.01</v>
      </c>
      <c r="L81" s="707">
        <v>45</v>
      </c>
      <c r="M81" s="1204">
        <v>2.4</v>
      </c>
      <c r="N81" s="1204">
        <v>3</v>
      </c>
      <c r="O81" s="1204">
        <v>0</v>
      </c>
      <c r="P81" s="1780">
        <v>0.02</v>
      </c>
      <c r="Q81" s="1534">
        <f>'7-11л. МЕНЮ '!I80</f>
        <v>12</v>
      </c>
      <c r="R81" s="92"/>
      <c r="S81" s="3789"/>
      <c r="T81" s="3422"/>
      <c r="U81" s="3422"/>
      <c r="V81" s="3422"/>
      <c r="W81" s="3422"/>
      <c r="X81" s="3422"/>
      <c r="Y81" s="3422"/>
      <c r="Z81" s="3422"/>
      <c r="AA81" s="3422"/>
      <c r="AB81" s="120"/>
      <c r="AC81" s="3789"/>
      <c r="AD81" s="3422"/>
      <c r="AE81" s="3422"/>
      <c r="AF81" s="3422"/>
      <c r="AG81" s="3422"/>
      <c r="AH81" s="3422"/>
      <c r="AI81" s="3422"/>
      <c r="AJ81" s="3422"/>
      <c r="AK81" s="3422"/>
      <c r="AL81" s="3414"/>
      <c r="AM81" s="3416"/>
      <c r="AN81" s="3411"/>
      <c r="AO81" s="3409"/>
      <c r="AP81" s="120"/>
      <c r="AQ81" s="120"/>
      <c r="AR81" s="339"/>
      <c r="AS81" s="185"/>
      <c r="AT81" s="120"/>
      <c r="AU81" s="184"/>
      <c r="AV81" s="184"/>
      <c r="AW81" s="184"/>
      <c r="AX81" s="184"/>
      <c r="AY81" s="184"/>
      <c r="AZ81" s="184"/>
      <c r="BA81" s="184"/>
      <c r="BB81" s="184"/>
      <c r="BC81" s="130"/>
      <c r="BD81" s="366"/>
      <c r="BE81" s="110"/>
      <c r="BF81" s="110"/>
      <c r="BG81" s="110"/>
    </row>
    <row r="82" spans="2:59">
      <c r="B82" s="2246" t="str">
        <f>'7-11л. МЕНЮ '!J81</f>
        <v>465 / 21</v>
      </c>
      <c r="C82" s="2213" t="str">
        <f>'7-11л. МЕНЮ '!C81</f>
        <v>Кофейный напиток с молоком</v>
      </c>
      <c r="D82" s="272">
        <f>'7-11л. МЕНЮ '!D81</f>
        <v>190</v>
      </c>
      <c r="E82" s="2743">
        <f>'7-11л. МЕНЮ '!E81</f>
        <v>6.17</v>
      </c>
      <c r="F82" s="161">
        <f>'7-11л. МЕНЮ '!F81</f>
        <v>4.8899999999999997</v>
      </c>
      <c r="G82" s="1788">
        <f>'7-11л. МЕНЮ '!G81</f>
        <v>22.86</v>
      </c>
      <c r="H82" s="97">
        <f>'7-11л. МЕНЮ '!H81</f>
        <v>159.51</v>
      </c>
      <c r="I82" s="1204">
        <v>1.04</v>
      </c>
      <c r="J82" s="1204">
        <v>0.06</v>
      </c>
      <c r="K82" s="1204">
        <v>0.247</v>
      </c>
      <c r="L82" s="707">
        <v>26.463000000000001</v>
      </c>
      <c r="M82" s="1785">
        <v>216.13399999999999</v>
      </c>
      <c r="N82" s="1363">
        <v>175.6</v>
      </c>
      <c r="O82" s="1204">
        <v>36.6</v>
      </c>
      <c r="P82" s="3726">
        <v>0.89500000000000002</v>
      </c>
      <c r="Q82" s="1550">
        <f>'7-11л. МЕНЮ '!I81</f>
        <v>98</v>
      </c>
      <c r="R82" s="11"/>
      <c r="S82" s="3422"/>
      <c r="T82" s="2496"/>
      <c r="U82" s="2496"/>
      <c r="V82" s="2496"/>
      <c r="W82" s="2496"/>
      <c r="X82" s="2496"/>
      <c r="Y82" s="2496"/>
      <c r="Z82" s="2496"/>
      <c r="AA82" s="2496"/>
      <c r="AB82" s="3414"/>
      <c r="AC82" s="3422"/>
      <c r="AD82" s="2496"/>
      <c r="AE82" s="2496"/>
      <c r="AF82" s="2496"/>
      <c r="AG82" s="2496"/>
      <c r="AH82" s="2496"/>
      <c r="AI82" s="2496"/>
      <c r="AJ82" s="2496"/>
      <c r="AK82" s="2496"/>
      <c r="AL82" s="3410"/>
      <c r="AM82" s="3416"/>
      <c r="AN82" s="3411"/>
      <c r="AO82" s="3414"/>
      <c r="AP82" s="3414"/>
      <c r="AQ82" s="3414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05"/>
      <c r="BD82" s="366"/>
      <c r="BE82" s="110"/>
      <c r="BF82" s="110"/>
      <c r="BG82" s="110"/>
    </row>
    <row r="83" spans="2:59">
      <c r="B83" s="1532" t="str">
        <f>'7-11л. МЕНЮ '!J82</f>
        <v>Пром.пр.</v>
      </c>
      <c r="C83" s="256" t="str">
        <f>'7-11л. МЕНЮ '!C82</f>
        <v>Хлеб пшеничный</v>
      </c>
      <c r="D83" s="259">
        <f>'7-11л. МЕНЮ '!D82</f>
        <v>50</v>
      </c>
      <c r="E83" s="1364">
        <f>'7-11л. МЕНЮ '!E82</f>
        <v>1.0029999999999999</v>
      </c>
      <c r="F83" s="1283">
        <f>'7-11л. МЕНЮ '!F82</f>
        <v>0.65</v>
      </c>
      <c r="G83" s="334">
        <f>'7-11л. МЕНЮ '!G82</f>
        <v>27.1</v>
      </c>
      <c r="H83" s="1202">
        <f>'7-11л. МЕНЮ '!H82</f>
        <v>118.262</v>
      </c>
      <c r="I83" s="1204">
        <v>0</v>
      </c>
      <c r="J83" s="1204">
        <v>5.5E-2</v>
      </c>
      <c r="K83" s="1204">
        <v>0.02</v>
      </c>
      <c r="L83" s="707">
        <v>0</v>
      </c>
      <c r="M83" s="1204">
        <v>10</v>
      </c>
      <c r="N83" s="1204">
        <v>3.25</v>
      </c>
      <c r="O83" s="1204">
        <v>0.7</v>
      </c>
      <c r="P83" s="1204">
        <v>5.5E-2</v>
      </c>
      <c r="Q83" s="1534">
        <f>'7-11л. МЕНЮ '!I82</f>
        <v>18</v>
      </c>
      <c r="R83" s="40"/>
      <c r="S83" s="3414"/>
      <c r="T83" s="355"/>
      <c r="U83" s="355"/>
      <c r="V83" s="355"/>
      <c r="W83" s="355"/>
      <c r="X83" s="355"/>
      <c r="Y83" s="355"/>
      <c r="Z83" s="355"/>
      <c r="AA83" s="355"/>
      <c r="AB83" s="515"/>
      <c r="AC83" s="3414"/>
      <c r="AD83" s="355"/>
      <c r="AE83" s="355"/>
      <c r="AF83" s="355"/>
      <c r="AG83" s="355"/>
      <c r="AH83" s="355"/>
      <c r="AI83" s="355"/>
      <c r="AJ83" s="355"/>
      <c r="AK83" s="355"/>
      <c r="AL83" s="3414"/>
      <c r="AM83" s="3416"/>
      <c r="AN83" s="3411"/>
      <c r="AO83" s="3409"/>
      <c r="AP83" s="120"/>
      <c r="AQ83" s="120"/>
      <c r="AR83" s="120"/>
      <c r="AS83" s="185"/>
      <c r="AT83" s="120"/>
      <c r="AU83" s="120"/>
      <c r="AV83" s="120"/>
      <c r="AW83" s="120"/>
      <c r="AX83" s="120"/>
      <c r="AY83" s="120"/>
      <c r="AZ83" s="120"/>
      <c r="BA83" s="120"/>
      <c r="BB83" s="184"/>
      <c r="BC83" s="130"/>
      <c r="BD83" s="366"/>
      <c r="BE83" s="110"/>
      <c r="BF83" s="110"/>
      <c r="BG83" s="110"/>
    </row>
    <row r="84" spans="2:59" ht="17.25" customHeight="1" thickBot="1">
      <c r="B84" s="1533" t="str">
        <f>'7-11л. МЕНЮ '!J83</f>
        <v>Пром.пр.</v>
      </c>
      <c r="C84" s="196" t="str">
        <f>'7-11л. МЕНЮ '!C83</f>
        <v>Хлеб ржаной</v>
      </c>
      <c r="D84" s="350">
        <f>'7-11л. МЕНЮ '!D83</f>
        <v>30</v>
      </c>
      <c r="E84" s="1525">
        <f>'7-11л. МЕНЮ '!E83</f>
        <v>1.4</v>
      </c>
      <c r="F84" s="1836">
        <f>'7-11л. МЕНЮ '!F83</f>
        <v>0.495</v>
      </c>
      <c r="G84" s="440">
        <f>'7-11л. МЕНЮ '!G83</f>
        <v>13.031000000000001</v>
      </c>
      <c r="H84" s="1830">
        <f>'7-11л. МЕНЮ '!H83</f>
        <v>62.174999999999997</v>
      </c>
      <c r="I84" s="2532">
        <v>0</v>
      </c>
      <c r="J84" s="2532">
        <v>7.4999999999999997E-2</v>
      </c>
      <c r="K84" s="2532">
        <v>7.4999999999999997E-2</v>
      </c>
      <c r="L84" s="2543">
        <v>0</v>
      </c>
      <c r="M84" s="2532">
        <v>9.9</v>
      </c>
      <c r="N84" s="2532">
        <v>7.02</v>
      </c>
      <c r="O84" s="2532">
        <v>1.98</v>
      </c>
      <c r="P84" s="2532">
        <v>4.2000000000000003E-2</v>
      </c>
      <c r="Q84" s="1534">
        <f>'7-11л. МЕНЮ '!I83</f>
        <v>19</v>
      </c>
      <c r="R84" s="11"/>
      <c r="S84" s="3414"/>
      <c r="T84" s="266"/>
      <c r="U84" s="366"/>
      <c r="V84" s="1295"/>
      <c r="W84" s="1295"/>
      <c r="X84" s="1295"/>
      <c r="Y84" s="1295"/>
      <c r="Z84" s="125"/>
      <c r="AA84" s="125"/>
      <c r="AB84" s="356"/>
      <c r="AC84" s="156"/>
      <c r="AD84" s="156"/>
      <c r="AE84" s="156"/>
      <c r="AF84" s="185"/>
      <c r="AG84" s="156"/>
      <c r="AH84" s="526"/>
      <c r="AI84" s="156"/>
      <c r="AJ84" s="156"/>
      <c r="AK84" s="597"/>
      <c r="AL84" s="3414"/>
      <c r="AM84" s="3416"/>
      <c r="AN84" s="3411"/>
      <c r="AO84" s="3409"/>
      <c r="AP84" s="120"/>
      <c r="AQ84" s="120"/>
      <c r="AR84" s="120"/>
      <c r="AS84" s="185"/>
      <c r="AT84" s="120"/>
      <c r="AU84" s="120"/>
      <c r="AV84" s="120"/>
      <c r="AW84" s="120"/>
      <c r="AX84" s="120"/>
      <c r="AY84" s="120"/>
      <c r="AZ84" s="120"/>
      <c r="BA84" s="120"/>
      <c r="BB84" s="184"/>
      <c r="BC84" s="130"/>
      <c r="BD84" s="366"/>
      <c r="BE84" s="110"/>
      <c r="BF84" s="110"/>
      <c r="BG84" s="110"/>
    </row>
    <row r="85" spans="2:59" ht="16.5" customHeight="1">
      <c r="B85" s="426" t="s">
        <v>158</v>
      </c>
      <c r="C85" s="578"/>
      <c r="D85" s="1542">
        <f>'7-11л. МЕНЮ '!D84</f>
        <v>735</v>
      </c>
      <c r="E85" s="1900">
        <f>'7-11л. МЕНЮ '!E84</f>
        <v>25.392000000000003</v>
      </c>
      <c r="F85" s="1839">
        <f>'7-11л. МЕНЮ '!F84</f>
        <v>45.361000000000004</v>
      </c>
      <c r="G85" s="1838">
        <f>'7-11л. МЕНЮ '!G84</f>
        <v>77.106000000000009</v>
      </c>
      <c r="H85" s="1831">
        <f>'7-11л. МЕНЮ '!H84</f>
        <v>818.51700000000005</v>
      </c>
      <c r="I85" s="1828">
        <f t="shared" ref="I85:P85" si="3">SUM(I78:I84)</f>
        <v>9.6145999999999994</v>
      </c>
      <c r="J85" s="1828">
        <f t="shared" si="3"/>
        <v>0.36520000000000002</v>
      </c>
      <c r="K85" s="722">
        <f t="shared" si="3"/>
        <v>0.48880000000000007</v>
      </c>
      <c r="L85" s="2208">
        <f t="shared" si="3"/>
        <v>365.9</v>
      </c>
      <c r="M85" s="2208">
        <f t="shared" si="3"/>
        <v>686.93899999999996</v>
      </c>
      <c r="N85" s="2208">
        <f t="shared" si="3"/>
        <v>659.35500000000002</v>
      </c>
      <c r="O85" s="2208">
        <f t="shared" si="3"/>
        <v>97.40900000000002</v>
      </c>
      <c r="P85" s="3112">
        <f t="shared" si="3"/>
        <v>3.5348000000000002</v>
      </c>
      <c r="Q85" s="774"/>
      <c r="R85" s="92"/>
      <c r="S85" s="3414"/>
      <c r="T85" s="3414"/>
      <c r="U85" s="3414"/>
      <c r="V85" s="3414"/>
      <c r="W85" s="3414"/>
      <c r="X85" s="3414"/>
      <c r="Y85" s="3414"/>
      <c r="Z85" s="3414"/>
      <c r="AA85" s="3414"/>
      <c r="AB85" s="3414"/>
      <c r="AC85" s="2729"/>
      <c r="AD85" s="2729"/>
      <c r="AE85" s="2717"/>
      <c r="AF85" s="2731"/>
      <c r="AG85" s="2731"/>
      <c r="AH85" s="2731"/>
      <c r="AI85" s="2731"/>
      <c r="AJ85" s="2729"/>
      <c r="AK85" s="198"/>
      <c r="AL85" s="366"/>
      <c r="AM85" s="3414"/>
      <c r="AN85" s="3422"/>
      <c r="AO85" s="3414"/>
      <c r="AP85" s="120"/>
      <c r="AQ85" s="120"/>
      <c r="AR85" s="120"/>
      <c r="AS85" s="185"/>
      <c r="AT85" s="120"/>
      <c r="AU85" s="120"/>
      <c r="AV85" s="120"/>
      <c r="AW85" s="120"/>
      <c r="AX85" s="120"/>
      <c r="AY85" s="120"/>
      <c r="AZ85" s="120"/>
      <c r="BA85" s="120"/>
      <c r="BB85" s="184"/>
      <c r="BC85" s="130"/>
      <c r="BD85" s="366"/>
      <c r="BE85" s="110"/>
      <c r="BF85" s="110"/>
      <c r="BG85" s="110"/>
    </row>
    <row r="86" spans="2:59" ht="15" customHeight="1">
      <c r="B86" s="738"/>
      <c r="C86" s="739" t="s">
        <v>10</v>
      </c>
      <c r="D86" s="1156">
        <v>0.35</v>
      </c>
      <c r="E86" s="1901">
        <f>'7-11л. МЕНЮ '!E85</f>
        <v>26.95</v>
      </c>
      <c r="F86" s="1842">
        <f>'7-11л. МЕНЮ '!F85</f>
        <v>27.65</v>
      </c>
      <c r="G86" s="1841">
        <f>'7-11л. МЕНЮ '!G85</f>
        <v>117.25</v>
      </c>
      <c r="H86" s="1832">
        <f>'7-11л. МЕНЮ '!H85</f>
        <v>822.5</v>
      </c>
      <c r="I86" s="1921">
        <f t="shared" ref="I86:P86" si="4">I625</f>
        <v>21</v>
      </c>
      <c r="J86" s="1921">
        <f t="shared" si="4"/>
        <v>0.42</v>
      </c>
      <c r="K86" s="1921">
        <f t="shared" si="4"/>
        <v>0.49</v>
      </c>
      <c r="L86" s="1921">
        <f t="shared" si="4"/>
        <v>245</v>
      </c>
      <c r="M86" s="1922">
        <f t="shared" si="4"/>
        <v>385</v>
      </c>
      <c r="N86" s="1922">
        <f t="shared" si="4"/>
        <v>385</v>
      </c>
      <c r="O86" s="1921">
        <f t="shared" si="4"/>
        <v>87.5</v>
      </c>
      <c r="P86" s="2178">
        <f t="shared" si="4"/>
        <v>4.2</v>
      </c>
      <c r="Q86" s="774"/>
      <c r="R86" s="40"/>
      <c r="S86" s="156"/>
      <c r="T86" s="156"/>
      <c r="U86" s="156"/>
      <c r="V86" s="185"/>
      <c r="W86" s="156"/>
      <c r="X86" s="526"/>
      <c r="Y86" s="156"/>
      <c r="Z86" s="156"/>
      <c r="AA86" s="3414"/>
      <c r="AB86" s="3414"/>
      <c r="AC86" s="823"/>
      <c r="AD86" s="823"/>
      <c r="AE86" s="823"/>
      <c r="AF86" s="824"/>
      <c r="AG86" s="2722"/>
      <c r="AH86" s="2722"/>
      <c r="AI86" s="2722"/>
      <c r="AJ86" s="823"/>
      <c r="AK86" s="198"/>
      <c r="AL86" s="3410"/>
      <c r="AM86" s="121"/>
      <c r="AN86" s="3411"/>
      <c r="AO86" s="3409"/>
      <c r="AP86" s="120"/>
      <c r="AQ86" s="120"/>
      <c r="AR86" s="120"/>
      <c r="AS86" s="185"/>
      <c r="AT86" s="120"/>
      <c r="AU86" s="120"/>
      <c r="AV86" s="339"/>
      <c r="AW86" s="120"/>
      <c r="AX86" s="120"/>
      <c r="AY86" s="120"/>
      <c r="AZ86" s="120"/>
      <c r="BA86" s="120"/>
      <c r="BB86" s="184"/>
      <c r="BC86" s="130"/>
      <c r="BD86" s="366"/>
      <c r="BE86" s="110"/>
      <c r="BF86" s="110"/>
      <c r="BG86" s="110"/>
    </row>
    <row r="87" spans="2:59" ht="13.5" customHeight="1" thickBot="1">
      <c r="B87" s="240"/>
      <c r="C87" s="736" t="s">
        <v>331</v>
      </c>
      <c r="D87" s="758"/>
      <c r="E87" s="1525">
        <f>'7-11л. МЕНЮ '!E86</f>
        <v>-2.0233766233766204</v>
      </c>
      <c r="F87" s="1836">
        <f>'7-11л. МЕНЮ '!F86</f>
        <v>22.418987341772159</v>
      </c>
      <c r="G87" s="440">
        <f>'7-11л. МЕНЮ '!G86</f>
        <v>-11.983283582089548</v>
      </c>
      <c r="H87" s="1830">
        <f>'7-11л. МЕНЮ '!H86</f>
        <v>-0.16948936170211937</v>
      </c>
      <c r="I87" s="748">
        <f t="shared" ref="I87:P87" si="5">(I85*100/I619)-35</f>
        <v>-18.975666666666669</v>
      </c>
      <c r="J87" s="748">
        <f t="shared" si="5"/>
        <v>-4.5666666666666629</v>
      </c>
      <c r="K87" s="748">
        <f t="shared" si="5"/>
        <v>-8.5714285714274752E-2</v>
      </c>
      <c r="L87" s="749">
        <f t="shared" si="5"/>
        <v>17.271428571428572</v>
      </c>
      <c r="M87" s="748">
        <f t="shared" si="5"/>
        <v>27.448999999999998</v>
      </c>
      <c r="N87" s="748">
        <f t="shared" si="5"/>
        <v>24.941363636363633</v>
      </c>
      <c r="O87" s="748">
        <f t="shared" si="5"/>
        <v>3.9636000000000067</v>
      </c>
      <c r="P87" s="2179">
        <f t="shared" si="5"/>
        <v>-5.543333333333333</v>
      </c>
      <c r="Q87" s="2207"/>
      <c r="R87" s="11"/>
      <c r="S87" s="3414"/>
      <c r="T87" s="3414"/>
      <c r="U87" s="3414"/>
      <c r="V87" s="3414"/>
      <c r="W87" s="3414"/>
      <c r="X87" s="3414"/>
      <c r="Y87" s="3414"/>
      <c r="Z87" s="3414"/>
      <c r="AA87" s="3414"/>
      <c r="AB87" s="3414"/>
      <c r="AC87" s="293"/>
      <c r="AD87" s="293"/>
      <c r="AE87" s="293"/>
      <c r="AF87" s="2732"/>
      <c r="AG87" s="293"/>
      <c r="AH87" s="293"/>
      <c r="AI87" s="293"/>
      <c r="AJ87" s="293"/>
      <c r="AK87" s="198"/>
      <c r="AL87" s="3410"/>
      <c r="AM87" s="181"/>
      <c r="AN87" s="3413"/>
      <c r="AO87" s="3408"/>
      <c r="AP87" s="120"/>
      <c r="AQ87" s="120"/>
      <c r="AR87" s="120"/>
      <c r="AS87" s="185"/>
      <c r="AT87" s="120"/>
      <c r="AU87" s="120"/>
      <c r="AV87" s="339"/>
      <c r="AW87" s="120"/>
      <c r="AX87" s="120"/>
      <c r="AY87" s="120"/>
      <c r="AZ87" s="120"/>
      <c r="BA87" s="120"/>
      <c r="BB87" s="184"/>
      <c r="BC87" s="130"/>
      <c r="BD87" s="366"/>
      <c r="BE87" s="110"/>
      <c r="BF87" s="110"/>
      <c r="BG87" s="110"/>
    </row>
    <row r="88" spans="2:59" ht="12.75" customHeight="1">
      <c r="B88" s="691"/>
      <c r="C88" s="1329" t="s">
        <v>196</v>
      </c>
      <c r="D88" s="1330"/>
      <c r="E88" s="1230"/>
      <c r="F88" s="1902"/>
      <c r="G88" s="1902"/>
      <c r="H88" s="1620"/>
      <c r="I88" s="1620"/>
      <c r="J88" s="1620"/>
      <c r="K88" s="1620"/>
      <c r="L88" s="1620"/>
      <c r="M88" s="1620"/>
      <c r="N88" s="1620"/>
      <c r="O88" s="1620"/>
      <c r="P88" s="1779"/>
      <c r="Q88" s="773"/>
      <c r="R88" s="40"/>
      <c r="S88" s="2741"/>
      <c r="T88" s="3414"/>
      <c r="U88" s="3414"/>
      <c r="V88" s="3414"/>
      <c r="W88" s="3414"/>
      <c r="X88" s="3414"/>
      <c r="Y88" s="3414"/>
      <c r="Z88" s="3414"/>
      <c r="AA88" s="3414"/>
      <c r="AB88" s="3414"/>
      <c r="AC88" s="156"/>
      <c r="AD88" s="156"/>
      <c r="AE88" s="156"/>
      <c r="AF88" s="156"/>
      <c r="AG88" s="156"/>
      <c r="AH88" s="156"/>
      <c r="AI88" s="156"/>
      <c r="AJ88" s="156"/>
      <c r="AK88" s="198"/>
      <c r="AL88" s="3409"/>
      <c r="AM88" s="155"/>
      <c r="AN88" s="3411"/>
      <c r="AO88" s="3409"/>
      <c r="AP88" s="120"/>
      <c r="AQ88" s="339"/>
      <c r="AR88" s="120"/>
      <c r="AS88" s="185"/>
      <c r="AT88" s="120"/>
      <c r="AU88" s="120"/>
      <c r="AV88" s="120"/>
      <c r="AW88" s="120"/>
      <c r="AX88" s="120"/>
      <c r="AY88" s="120"/>
      <c r="AZ88" s="234"/>
      <c r="BA88" s="120"/>
      <c r="BB88" s="184"/>
      <c r="BC88" s="130"/>
      <c r="BD88" s="366"/>
      <c r="BE88" s="110"/>
      <c r="BF88" s="110"/>
      <c r="BG88" s="110"/>
    </row>
    <row r="89" spans="2:59" ht="16.5" customHeight="1">
      <c r="B89" s="1349" t="str">
        <f>'7-11л. МЕНЮ '!J88</f>
        <v>501 /21</v>
      </c>
      <c r="C89" s="1167" t="str">
        <f>'7-11л. МЕНЮ '!C88</f>
        <v>Сок фруктовый (яблочный)</v>
      </c>
      <c r="D89" s="1331">
        <f>'7-11л. МЕНЮ '!D88</f>
        <v>200</v>
      </c>
      <c r="E89" s="1366">
        <f>'7-11л. МЕНЮ '!E88</f>
        <v>1</v>
      </c>
      <c r="F89" s="334">
        <f>'7-11л. МЕНЮ '!F88</f>
        <v>0.2</v>
      </c>
      <c r="G89" s="334">
        <f>'7-11л. МЕНЮ '!G88</f>
        <v>20.2</v>
      </c>
      <c r="H89" s="741">
        <f>'7-11л. МЕНЮ '!H88</f>
        <v>86</v>
      </c>
      <c r="I89" s="2554">
        <v>4</v>
      </c>
      <c r="J89" s="2554">
        <v>0.02</v>
      </c>
      <c r="K89" s="2554">
        <v>0.02</v>
      </c>
      <c r="L89" s="2554">
        <v>0</v>
      </c>
      <c r="M89" s="2625">
        <v>14</v>
      </c>
      <c r="N89" s="2626">
        <v>14</v>
      </c>
      <c r="O89" s="2554">
        <v>8</v>
      </c>
      <c r="P89" s="2627">
        <v>0.28000000000000003</v>
      </c>
      <c r="Q89" s="684">
        <f>'7-11л. МЕНЮ '!I88</f>
        <v>104</v>
      </c>
      <c r="R89" s="40"/>
      <c r="S89" s="3795"/>
      <c r="T89" s="3796"/>
      <c r="U89" s="3796"/>
      <c r="V89" s="3796"/>
      <c r="W89" s="3791"/>
      <c r="X89" s="3791"/>
      <c r="Y89" s="3791"/>
      <c r="Z89" s="3791"/>
      <c r="AA89" s="254"/>
      <c r="AB89" s="3414"/>
      <c r="AC89" s="339"/>
      <c r="AD89" s="339"/>
      <c r="AE89" s="339"/>
      <c r="AF89" s="185"/>
      <c r="AG89" s="156"/>
      <c r="AH89" s="156"/>
      <c r="AI89" s="156"/>
      <c r="AJ89" s="156"/>
      <c r="AK89" s="549"/>
      <c r="AL89" s="3410"/>
      <c r="AM89" s="3414"/>
      <c r="AN89" s="3414"/>
      <c r="AO89" s="3414"/>
      <c r="AP89" s="3414"/>
      <c r="AQ89" s="3414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30"/>
      <c r="BD89" s="366"/>
      <c r="BE89" s="110"/>
      <c r="BF89" s="110"/>
      <c r="BG89" s="110"/>
    </row>
    <row r="90" spans="2:59" ht="16.5" customHeight="1">
      <c r="B90" s="1349" t="str">
        <f>'7-11л. МЕНЮ '!J89</f>
        <v>614/22</v>
      </c>
      <c r="C90" s="1167" t="str">
        <f>'7-11л. МЕНЮ '!C89</f>
        <v>Котлеты рубленные из</v>
      </c>
      <c r="D90" s="1331">
        <f>'7-11л. МЕНЮ '!D89</f>
        <v>90</v>
      </c>
      <c r="E90" s="1366">
        <f>'7-11л. МЕНЮ '!E89</f>
        <v>9.2373999999999992</v>
      </c>
      <c r="F90" s="1283">
        <f>'7-11л. МЕНЮ '!F89</f>
        <v>3.0687000000000002</v>
      </c>
      <c r="G90" s="334">
        <f>'7-11л. МЕНЮ '!G89</f>
        <v>15.102</v>
      </c>
      <c r="H90" s="1202">
        <f>'7-11л. МЕНЮ '!H89</f>
        <v>124.976</v>
      </c>
      <c r="I90" s="334">
        <v>0.55189999999999995</v>
      </c>
      <c r="J90" s="334">
        <v>4.48E-2</v>
      </c>
      <c r="K90" s="1283">
        <v>9.6600000000000005E-2</v>
      </c>
      <c r="L90" s="741">
        <v>16.2715</v>
      </c>
      <c r="M90" s="2497">
        <v>168.6808</v>
      </c>
      <c r="N90" s="1503">
        <v>110.4864</v>
      </c>
      <c r="O90" s="1192">
        <v>3.6352899999999999</v>
      </c>
      <c r="P90" s="1306">
        <v>0.72870000000000001</v>
      </c>
      <c r="Q90" s="684">
        <f>'7-11л. МЕНЮ '!I89</f>
        <v>72</v>
      </c>
      <c r="R90" s="11"/>
      <c r="S90" s="3414"/>
      <c r="T90" s="3414"/>
      <c r="U90" s="3414"/>
      <c r="V90" s="3414"/>
      <c r="W90" s="3414"/>
      <c r="X90" s="3414"/>
      <c r="Y90" s="3414"/>
      <c r="Z90" s="3414"/>
      <c r="AA90" s="3414"/>
      <c r="AB90" s="3414"/>
      <c r="AC90" s="339"/>
      <c r="AD90" s="339"/>
      <c r="AE90" s="339"/>
      <c r="AF90" s="185"/>
      <c r="AG90" s="526"/>
      <c r="AH90" s="156"/>
      <c r="AI90" s="156"/>
      <c r="AJ90" s="156"/>
      <c r="AK90" s="549"/>
      <c r="AL90" s="3410"/>
      <c r="AM90" s="3414"/>
      <c r="AN90" s="3414"/>
      <c r="AO90" s="3414"/>
      <c r="AP90" s="3414"/>
      <c r="AQ90" s="3414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366"/>
      <c r="BE90" s="110"/>
      <c r="BF90" s="110"/>
      <c r="BG90" s="110"/>
    </row>
    <row r="91" spans="2:59" ht="14.25" customHeight="1">
      <c r="B91" s="2515">
        <f>'7-11л. МЕНЮ '!J90</f>
        <v>0</v>
      </c>
      <c r="C91" s="1252" t="str">
        <f>'7-11л. МЕНЮ '!C90</f>
        <v>птицы с соусом молочным</v>
      </c>
      <c r="D91" s="3255">
        <f>'7-11л. МЕНЮ '!D90</f>
        <v>0</v>
      </c>
      <c r="E91" s="3256">
        <f>'7-11л. МЕНЮ '!E90</f>
        <v>0</v>
      </c>
      <c r="F91" s="2483">
        <f>'7-11л. МЕНЮ '!F90</f>
        <v>0</v>
      </c>
      <c r="G91" s="2484">
        <f>'7-11л. МЕНЮ '!G90</f>
        <v>0</v>
      </c>
      <c r="H91" s="3257">
        <f>'7-11л. МЕНЮ '!H90</f>
        <v>0</v>
      </c>
      <c r="I91" s="1623"/>
      <c r="J91" s="1781"/>
      <c r="K91" s="1623"/>
      <c r="L91" s="1353"/>
      <c r="M91" s="1787"/>
      <c r="N91" s="1782"/>
      <c r="O91" s="1620"/>
      <c r="P91" s="1779"/>
      <c r="Q91" s="3720">
        <f>'7-11л. МЕНЮ '!I90</f>
        <v>0</v>
      </c>
      <c r="R91" s="11"/>
      <c r="S91" s="3790"/>
      <c r="T91" s="3790"/>
      <c r="U91" s="3790"/>
      <c r="V91" s="3790"/>
      <c r="W91" s="3790"/>
      <c r="X91" s="3790"/>
      <c r="Y91" s="3790"/>
      <c r="Z91" s="3790"/>
      <c r="AA91" s="3414"/>
      <c r="AB91" s="3414"/>
      <c r="AC91" s="339"/>
      <c r="AD91" s="339"/>
      <c r="AE91" s="339"/>
      <c r="AF91" s="185"/>
      <c r="AG91" s="156"/>
      <c r="AH91" s="156"/>
      <c r="AI91" s="339"/>
      <c r="AJ91" s="156"/>
      <c r="AK91" s="549"/>
      <c r="AL91" s="3410"/>
      <c r="AM91" s="3410"/>
      <c r="AN91" s="3410"/>
      <c r="AO91" s="3410"/>
      <c r="AP91" s="3410"/>
      <c r="AQ91" s="3410"/>
      <c r="AR91" s="104"/>
      <c r="AS91" s="104"/>
      <c r="AT91" s="110"/>
      <c r="AU91" s="110"/>
      <c r="AV91" s="110"/>
      <c r="AW91" s="110"/>
      <c r="AX91" s="104"/>
      <c r="AY91" s="104"/>
      <c r="AZ91" s="110"/>
      <c r="BA91" s="110"/>
      <c r="BB91" s="130"/>
      <c r="BC91" s="130"/>
      <c r="BD91" s="366"/>
      <c r="BE91" s="110"/>
      <c r="BF91" s="110"/>
      <c r="BG91" s="110"/>
    </row>
    <row r="92" spans="2:59" ht="11.25" customHeight="1" thickBot="1">
      <c r="B92" s="3113" t="str">
        <f>'7-11л. МЕНЮ '!J91</f>
        <v>Пром.пр.</v>
      </c>
      <c r="C92" s="3114" t="str">
        <f>'7-11л. МЕНЮ '!C91</f>
        <v>Хлеб ржаной</v>
      </c>
      <c r="D92" s="3115">
        <f>'7-11л. МЕНЮ '!D91</f>
        <v>20</v>
      </c>
      <c r="E92" s="1777">
        <f>'7-11л. МЕНЮ '!E91</f>
        <v>0.93300000000000005</v>
      </c>
      <c r="F92" s="1788">
        <f>'7-11л. МЕНЮ '!F91</f>
        <v>0.33</v>
      </c>
      <c r="G92" s="1788">
        <f>'7-11л. МЕНЮ '!G91</f>
        <v>8.6869999999999994</v>
      </c>
      <c r="H92" s="1483">
        <f>'7-11л. МЕНЮ '!H91</f>
        <v>41.45</v>
      </c>
      <c r="I92" s="1204">
        <v>0</v>
      </c>
      <c r="J92" s="1204">
        <v>0.05</v>
      </c>
      <c r="K92" s="1204">
        <v>4.5999999999999999E-2</v>
      </c>
      <c r="L92" s="707">
        <v>0</v>
      </c>
      <c r="M92" s="1204">
        <v>6.6</v>
      </c>
      <c r="N92" s="1204">
        <v>4.68</v>
      </c>
      <c r="O92" s="1204">
        <v>1.32</v>
      </c>
      <c r="P92" s="1204">
        <v>2.8000000000000001E-2</v>
      </c>
      <c r="Q92" s="776">
        <f>'7-11л. МЕНЮ '!I91</f>
        <v>19</v>
      </c>
      <c r="R92" s="11"/>
      <c r="S92" s="355"/>
      <c r="T92" s="355"/>
      <c r="U92" s="355"/>
      <c r="V92" s="355"/>
      <c r="W92" s="355"/>
      <c r="X92" s="355"/>
      <c r="Y92" s="355"/>
      <c r="Z92" s="355"/>
      <c r="AA92" s="3414"/>
      <c r="AB92" s="3414"/>
      <c r="AC92" s="2729"/>
      <c r="AD92" s="2729"/>
      <c r="AE92" s="2717"/>
      <c r="AF92" s="2729"/>
      <c r="AG92" s="2731"/>
      <c r="AH92" s="2731"/>
      <c r="AI92" s="2729"/>
      <c r="AJ92" s="2729"/>
      <c r="AK92" s="549"/>
      <c r="AL92" s="120"/>
      <c r="AM92" s="120"/>
      <c r="AN92" s="120"/>
      <c r="AO92" s="120"/>
      <c r="AP92" s="120"/>
      <c r="AQ92" s="120"/>
      <c r="AR92" s="120"/>
      <c r="AS92" s="110"/>
      <c r="AT92" s="110"/>
      <c r="AU92" s="110"/>
      <c r="AV92" s="110"/>
      <c r="AW92" s="110"/>
      <c r="AX92" s="190"/>
      <c r="AY92" s="104"/>
      <c r="AZ92" s="110"/>
      <c r="BA92" s="110"/>
      <c r="BB92" s="105"/>
      <c r="BC92" s="105"/>
      <c r="BD92" s="104"/>
      <c r="BE92" s="110"/>
      <c r="BF92" s="110"/>
      <c r="BG92" s="110"/>
    </row>
    <row r="93" spans="2:59" ht="15" customHeight="1">
      <c r="B93" s="426" t="s">
        <v>203</v>
      </c>
      <c r="C93" s="578"/>
      <c r="D93" s="1545">
        <f>'7-11л. МЕНЮ '!D92</f>
        <v>310</v>
      </c>
      <c r="E93" s="721">
        <f>'7-11л. МЕНЮ '!E92</f>
        <v>11.170399999999999</v>
      </c>
      <c r="F93" s="722">
        <f>'7-11л. МЕНЮ '!F92</f>
        <v>3.5987000000000005</v>
      </c>
      <c r="G93" s="722">
        <f>'7-11л. МЕНЮ '!G92</f>
        <v>43.988999999999997</v>
      </c>
      <c r="H93" s="1829">
        <f>'7-11л. МЕНЮ '!H92</f>
        <v>252.42599999999999</v>
      </c>
      <c r="I93" s="1828">
        <f t="shared" ref="I93:P93" si="6">SUM(I89:I92)</f>
        <v>4.5518999999999998</v>
      </c>
      <c r="J93" s="1828">
        <f t="shared" si="6"/>
        <v>0.1148</v>
      </c>
      <c r="K93" s="722">
        <f t="shared" si="6"/>
        <v>0.16260000000000002</v>
      </c>
      <c r="L93" s="1828">
        <f t="shared" si="6"/>
        <v>16.2715</v>
      </c>
      <c r="M93" s="2208">
        <f t="shared" si="6"/>
        <v>189.2808</v>
      </c>
      <c r="N93" s="2208">
        <f t="shared" si="6"/>
        <v>129.16640000000001</v>
      </c>
      <c r="O93" s="1828">
        <f t="shared" si="6"/>
        <v>12.95529</v>
      </c>
      <c r="P93" s="3112">
        <f t="shared" si="6"/>
        <v>1.0367000000000002</v>
      </c>
      <c r="Q93" s="684"/>
      <c r="R93" s="11"/>
      <c r="S93" s="3414"/>
      <c r="T93" s="3414"/>
      <c r="U93" s="3414"/>
      <c r="V93" s="3414"/>
      <c r="W93" s="3414"/>
      <c r="X93" s="3414"/>
      <c r="Y93" s="3414"/>
      <c r="Z93" s="3414"/>
      <c r="AA93" s="3414"/>
      <c r="AB93" s="3414"/>
      <c r="AC93" s="823"/>
      <c r="AD93" s="823"/>
      <c r="AE93" s="823"/>
      <c r="AF93" s="823"/>
      <c r="AG93" s="2722"/>
      <c r="AH93" s="2722"/>
      <c r="AI93" s="824"/>
      <c r="AJ93" s="823"/>
      <c r="AK93" s="198"/>
      <c r="AL93" s="187"/>
      <c r="AM93" s="187"/>
      <c r="AN93" s="187"/>
      <c r="AO93" s="187"/>
      <c r="AP93" s="187"/>
      <c r="AQ93" s="187"/>
      <c r="AR93" s="187"/>
      <c r="AS93" s="110"/>
      <c r="AT93" s="110"/>
      <c r="AU93" s="110"/>
      <c r="AV93" s="110"/>
      <c r="AW93" s="110"/>
      <c r="AX93" s="190"/>
      <c r="AY93" s="104"/>
      <c r="AZ93" s="110"/>
      <c r="BA93" s="110"/>
      <c r="BB93" s="105"/>
      <c r="BC93" s="105"/>
      <c r="BD93" s="366"/>
      <c r="BE93" s="110"/>
      <c r="BF93" s="110"/>
      <c r="BG93" s="110"/>
    </row>
    <row r="94" spans="2:59" ht="15.75" customHeight="1">
      <c r="B94" s="738"/>
      <c r="C94" s="739" t="s">
        <v>10</v>
      </c>
      <c r="D94" s="1156">
        <v>0.1</v>
      </c>
      <c r="E94" s="1833">
        <f>'7-11л. МЕНЮ '!E93</f>
        <v>7.7</v>
      </c>
      <c r="F94" s="1834">
        <f>'7-11л. МЕНЮ '!F93</f>
        <v>7.9</v>
      </c>
      <c r="G94" s="1834">
        <f>'7-11л. МЕНЮ '!G93</f>
        <v>33.5</v>
      </c>
      <c r="H94" s="1826">
        <f>'7-11л. МЕНЮ '!H93</f>
        <v>235</v>
      </c>
      <c r="I94" s="1921">
        <f t="shared" ref="I94:P94" si="7">I629</f>
        <v>6</v>
      </c>
      <c r="J94" s="1921">
        <f t="shared" si="7"/>
        <v>0.12</v>
      </c>
      <c r="K94" s="1921">
        <f t="shared" si="7"/>
        <v>0.14000000000000001</v>
      </c>
      <c r="L94" s="1921">
        <f t="shared" si="7"/>
        <v>70</v>
      </c>
      <c r="M94" s="1922">
        <f t="shared" si="7"/>
        <v>110</v>
      </c>
      <c r="N94" s="1922">
        <f t="shared" si="7"/>
        <v>110</v>
      </c>
      <c r="O94" s="1921">
        <f t="shared" si="7"/>
        <v>25</v>
      </c>
      <c r="P94" s="2178">
        <f t="shared" si="7"/>
        <v>1.2</v>
      </c>
      <c r="Q94" s="774"/>
      <c r="R94" s="92"/>
      <c r="S94" s="339"/>
      <c r="T94" s="339"/>
      <c r="U94" s="339"/>
      <c r="V94" s="185"/>
      <c r="W94" s="156"/>
      <c r="X94" s="156"/>
      <c r="Y94" s="339"/>
      <c r="Z94" s="156"/>
      <c r="AA94" s="339"/>
      <c r="AB94" s="339"/>
      <c r="AC94" s="156"/>
      <c r="AD94" s="156"/>
      <c r="AE94" s="156"/>
      <c r="AF94" s="156"/>
      <c r="AG94" s="156"/>
      <c r="AH94" s="156"/>
      <c r="AI94" s="526"/>
      <c r="AJ94" s="156"/>
      <c r="AK94" s="198"/>
      <c r="AL94" s="187"/>
      <c r="AM94" s="187"/>
      <c r="AN94" s="187"/>
      <c r="AO94" s="187"/>
      <c r="AP94" s="187"/>
      <c r="AQ94" s="187"/>
      <c r="AR94" s="187"/>
      <c r="AS94" s="187"/>
      <c r="AT94" s="110"/>
      <c r="AU94" s="110"/>
      <c r="AV94" s="110"/>
      <c r="AW94" s="110"/>
      <c r="AX94" s="104"/>
      <c r="AY94" s="104"/>
      <c r="AZ94" s="110"/>
      <c r="BA94" s="110"/>
      <c r="BB94" s="130"/>
      <c r="BC94" s="130"/>
      <c r="BD94" s="366"/>
      <c r="BE94" s="110"/>
      <c r="BF94" s="110"/>
      <c r="BG94" s="110"/>
    </row>
    <row r="95" spans="2:59" ht="16.5" customHeight="1" thickBot="1">
      <c r="B95" s="240"/>
      <c r="C95" s="736" t="s">
        <v>331</v>
      </c>
      <c r="D95" s="758"/>
      <c r="E95" s="1525">
        <f>'7-11л. МЕНЮ '!E94</f>
        <v>4.5070129870129865</v>
      </c>
      <c r="F95" s="440">
        <f>'7-11л. МЕНЮ '!F94</f>
        <v>-5.4446835443037971</v>
      </c>
      <c r="G95" s="440">
        <f>'7-11л. МЕНЮ '!G94</f>
        <v>3.1310447761194027</v>
      </c>
      <c r="H95" s="784">
        <f>'7-11л. МЕНЮ '!H94</f>
        <v>0.74153191489361703</v>
      </c>
      <c r="I95" s="748">
        <f t="shared" ref="I95:P95" si="8">(I93*100/I619)-10</f>
        <v>-2.4135</v>
      </c>
      <c r="J95" s="748">
        <f t="shared" si="8"/>
        <v>-0.43333333333333179</v>
      </c>
      <c r="K95" s="748">
        <f t="shared" si="8"/>
        <v>1.6142857142857157</v>
      </c>
      <c r="L95" s="748">
        <f t="shared" si="8"/>
        <v>-7.6754999999999995</v>
      </c>
      <c r="M95" s="748">
        <f t="shared" si="8"/>
        <v>7.2073454545454574</v>
      </c>
      <c r="N95" s="748">
        <f t="shared" si="8"/>
        <v>1.7424000000000017</v>
      </c>
      <c r="O95" s="749">
        <f t="shared" si="8"/>
        <v>-4.8178840000000003</v>
      </c>
      <c r="P95" s="2179">
        <f t="shared" si="8"/>
        <v>-1.360833333333332</v>
      </c>
      <c r="Q95" s="2207"/>
      <c r="R95" s="40"/>
      <c r="S95" s="357"/>
      <c r="T95" s="621"/>
      <c r="U95" s="3414"/>
      <c r="V95" s="3414"/>
      <c r="W95" s="3414"/>
      <c r="X95" s="3414"/>
      <c r="Y95" s="120"/>
      <c r="Z95" s="120"/>
      <c r="AA95" s="120"/>
      <c r="AB95" s="120"/>
      <c r="AC95" s="293"/>
      <c r="AD95" s="293"/>
      <c r="AE95" s="293"/>
      <c r="AF95" s="293"/>
      <c r="AG95" s="293"/>
      <c r="AH95" s="293"/>
      <c r="AI95" s="293"/>
      <c r="AJ95" s="293"/>
      <c r="AK95" s="198"/>
      <c r="AL95" s="184"/>
      <c r="AM95" s="184"/>
      <c r="AN95" s="184"/>
      <c r="AO95" s="184"/>
      <c r="AP95" s="184"/>
      <c r="AQ95" s="184"/>
      <c r="AR95" s="184"/>
      <c r="AS95" s="184"/>
      <c r="AT95" s="110"/>
      <c r="AU95" s="110"/>
      <c r="AV95" s="110"/>
      <c r="AW95" s="110"/>
      <c r="AX95" s="104"/>
      <c r="AY95" s="104"/>
      <c r="AZ95" s="110"/>
      <c r="BA95" s="110"/>
      <c r="BB95" s="130"/>
      <c r="BC95" s="130"/>
      <c r="BD95" s="366"/>
      <c r="BE95" s="110"/>
      <c r="BF95" s="110"/>
      <c r="BG95" s="110"/>
    </row>
    <row r="96" spans="2:59" ht="17.25" customHeight="1" thickBot="1">
      <c r="E96" s="1932"/>
      <c r="F96" s="1932"/>
      <c r="G96" s="1932"/>
      <c r="H96" s="1932"/>
      <c r="I96" s="1932"/>
      <c r="J96" s="1932"/>
      <c r="K96" s="1932"/>
      <c r="L96" s="1932"/>
      <c r="M96" s="1932"/>
      <c r="N96" s="1932"/>
      <c r="O96" s="1932"/>
      <c r="P96" s="1932"/>
      <c r="Q96" s="553"/>
      <c r="R96" s="62"/>
      <c r="S96" s="2622"/>
      <c r="T96" s="2622"/>
      <c r="U96" s="2622"/>
      <c r="V96" s="2622"/>
      <c r="W96" s="2622"/>
      <c r="X96" s="2622"/>
      <c r="Y96" s="2622"/>
      <c r="Z96" s="2622"/>
      <c r="AA96" s="120"/>
      <c r="AB96" s="120"/>
      <c r="AC96" s="514"/>
      <c r="AD96" s="514"/>
      <c r="AE96" s="514"/>
      <c r="AF96" s="515"/>
      <c r="AG96" s="515"/>
      <c r="AH96" s="515"/>
      <c r="AI96" s="515"/>
      <c r="AJ96" s="514"/>
      <c r="AK96" s="198"/>
      <c r="AL96" s="3414"/>
      <c r="AM96" s="3414"/>
      <c r="AN96" s="3414"/>
      <c r="AO96" s="3414"/>
      <c r="AP96" s="3414"/>
      <c r="AQ96" s="3414"/>
      <c r="AR96" s="110"/>
      <c r="AS96" s="110"/>
      <c r="AT96" s="110"/>
      <c r="AU96" s="110"/>
      <c r="AV96" s="110"/>
      <c r="AW96" s="110"/>
      <c r="AX96" s="104"/>
      <c r="AY96" s="104"/>
      <c r="AZ96" s="110"/>
      <c r="BA96" s="110"/>
      <c r="BB96" s="163"/>
      <c r="BC96" s="130"/>
      <c r="BD96" s="366"/>
      <c r="BE96" s="110"/>
      <c r="BF96" s="110"/>
      <c r="BG96" s="110"/>
    </row>
    <row r="97" spans="2:59" ht="14.25" customHeight="1">
      <c r="B97" s="662"/>
      <c r="C97" s="42" t="s">
        <v>231</v>
      </c>
      <c r="D97" s="43"/>
      <c r="E97" s="151">
        <f t="shared" ref="E97:P97" si="9">E74+E85</f>
        <v>42.386499999999998</v>
      </c>
      <c r="F97" s="246">
        <f t="shared" si="9"/>
        <v>55.669400000000003</v>
      </c>
      <c r="G97" s="246">
        <f t="shared" si="9"/>
        <v>182.5847</v>
      </c>
      <c r="H97" s="246">
        <f t="shared" si="9"/>
        <v>1403.9193</v>
      </c>
      <c r="I97" s="246">
        <f t="shared" si="9"/>
        <v>23.328800000000001</v>
      </c>
      <c r="J97" s="246">
        <f t="shared" si="9"/>
        <v>0.58320000000000005</v>
      </c>
      <c r="K97" s="246">
        <f t="shared" si="9"/>
        <v>0.68670000000000009</v>
      </c>
      <c r="L97" s="710">
        <f t="shared" si="9"/>
        <v>402.14688000000001</v>
      </c>
      <c r="M97" s="710">
        <f t="shared" si="9"/>
        <v>930.39009999999996</v>
      </c>
      <c r="N97" s="710">
        <f t="shared" si="9"/>
        <v>863.01991999999996</v>
      </c>
      <c r="O97" s="710">
        <f t="shared" si="9"/>
        <v>190.76</v>
      </c>
      <c r="P97" s="663">
        <f t="shared" si="9"/>
        <v>7.7949999999999999</v>
      </c>
      <c r="Q97" s="553"/>
      <c r="R97" s="52"/>
      <c r="S97" s="3411"/>
      <c r="T97" s="3408"/>
      <c r="U97" s="3413"/>
      <c r="V97" s="213"/>
      <c r="W97" s="3413"/>
      <c r="X97" s="3413"/>
      <c r="Y97" s="3413"/>
      <c r="Z97" s="3413"/>
      <c r="AA97" s="3413"/>
      <c r="AB97" s="227"/>
      <c r="AC97" s="823"/>
      <c r="AD97" s="823"/>
      <c r="AE97" s="823"/>
      <c r="AF97" s="824"/>
      <c r="AG97" s="2722"/>
      <c r="AH97" s="2722"/>
      <c r="AI97" s="2722"/>
      <c r="AJ97" s="823"/>
      <c r="AK97" s="198"/>
      <c r="AL97" s="205"/>
      <c r="AM97" s="192"/>
      <c r="AN97" s="192"/>
      <c r="AO97" s="205"/>
      <c r="AP97" s="497"/>
      <c r="AQ97" s="205"/>
      <c r="AR97" s="205"/>
      <c r="AS97" s="110"/>
      <c r="AT97" s="190"/>
      <c r="AU97" s="110"/>
      <c r="AV97" s="110"/>
      <c r="AW97" s="110"/>
      <c r="AX97" s="104"/>
      <c r="AY97" s="104"/>
      <c r="AZ97" s="110"/>
      <c r="BA97" s="110"/>
      <c r="BB97" s="130"/>
      <c r="BC97" s="130"/>
      <c r="BD97" s="366"/>
      <c r="BE97" s="110"/>
      <c r="BF97" s="110"/>
      <c r="BG97" s="110"/>
    </row>
    <row r="98" spans="2:59" ht="14.25" customHeight="1">
      <c r="B98" s="392"/>
      <c r="C98" s="687" t="s">
        <v>10</v>
      </c>
      <c r="D98" s="1156">
        <v>0.6</v>
      </c>
      <c r="E98" s="1925">
        <f t="shared" ref="E98:P98" si="10">E633</f>
        <v>46.2</v>
      </c>
      <c r="F98" s="1921">
        <f t="shared" si="10"/>
        <v>47.4</v>
      </c>
      <c r="G98" s="1921">
        <f t="shared" si="10"/>
        <v>201</v>
      </c>
      <c r="H98" s="1921">
        <f t="shared" si="10"/>
        <v>1410</v>
      </c>
      <c r="I98" s="1921">
        <f t="shared" si="10"/>
        <v>36</v>
      </c>
      <c r="J98" s="1921">
        <f t="shared" si="10"/>
        <v>0.72</v>
      </c>
      <c r="K98" s="1921">
        <f t="shared" si="10"/>
        <v>0.84</v>
      </c>
      <c r="L98" s="1921">
        <f t="shared" si="10"/>
        <v>420</v>
      </c>
      <c r="M98" s="1922">
        <f t="shared" si="10"/>
        <v>660</v>
      </c>
      <c r="N98" s="1922">
        <f t="shared" si="10"/>
        <v>660</v>
      </c>
      <c r="O98" s="1922">
        <f t="shared" si="10"/>
        <v>150</v>
      </c>
      <c r="P98" s="1924">
        <f t="shared" si="10"/>
        <v>7.2</v>
      </c>
      <c r="Q98" s="553"/>
      <c r="R98" s="38"/>
      <c r="S98" s="3414"/>
      <c r="T98" s="3414"/>
      <c r="U98" s="3414"/>
      <c r="V98" s="3414"/>
      <c r="W98" s="3414"/>
      <c r="X98" s="3414"/>
      <c r="Y98" s="3414"/>
      <c r="Z98" s="3414"/>
      <c r="AA98" s="125"/>
      <c r="AB98" s="125"/>
      <c r="AC98" s="293"/>
      <c r="AD98" s="293"/>
      <c r="AE98" s="293"/>
      <c r="AF98" s="2732"/>
      <c r="AG98" s="2732"/>
      <c r="AH98" s="293"/>
      <c r="AI98" s="293"/>
      <c r="AJ98" s="293"/>
      <c r="AK98" s="198"/>
      <c r="AL98" s="205"/>
      <c r="AM98" s="205"/>
      <c r="AN98" s="205"/>
      <c r="AO98" s="205"/>
      <c r="AP98" s="205"/>
      <c r="AQ98" s="205"/>
      <c r="AR98" s="205"/>
      <c r="AS98" s="110"/>
      <c r="AT98" s="190"/>
      <c r="AU98" s="110"/>
      <c r="AV98" s="110"/>
      <c r="AW98" s="110"/>
      <c r="AX98" s="104"/>
      <c r="AY98" s="104"/>
      <c r="AZ98" s="110"/>
      <c r="BA98" s="110"/>
      <c r="BB98" s="130"/>
      <c r="BC98" s="130"/>
      <c r="BD98" s="366"/>
      <c r="BE98" s="110"/>
      <c r="BF98" s="110"/>
      <c r="BG98" s="110"/>
    </row>
    <row r="99" spans="2:59" ht="13.5" customHeight="1" thickBot="1">
      <c r="B99" s="240"/>
      <c r="C99" s="736" t="s">
        <v>331</v>
      </c>
      <c r="D99" s="758"/>
      <c r="E99" s="1926">
        <f t="shared" ref="E99:P99" si="11">(E97*100/E619)-60</f>
        <v>-4.9525974025974051</v>
      </c>
      <c r="F99" s="1927">
        <f t="shared" si="11"/>
        <v>10.467594936708863</v>
      </c>
      <c r="G99" s="1927">
        <f t="shared" si="11"/>
        <v>-5.4971044776119342</v>
      </c>
      <c r="H99" s="748">
        <f t="shared" si="11"/>
        <v>-0.25875319148936171</v>
      </c>
      <c r="I99" s="1927">
        <f t="shared" si="11"/>
        <v>-21.118666666666662</v>
      </c>
      <c r="J99" s="1927">
        <f t="shared" si="11"/>
        <v>-11.399999999999991</v>
      </c>
      <c r="K99" s="1927">
        <f t="shared" si="11"/>
        <v>-10.949999999999989</v>
      </c>
      <c r="L99" s="1928">
        <f t="shared" si="11"/>
        <v>-2.5504457142857149</v>
      </c>
      <c r="M99" s="1928">
        <f t="shared" si="11"/>
        <v>24.580918181818177</v>
      </c>
      <c r="N99" s="1927">
        <f t="shared" si="11"/>
        <v>18.45635636363636</v>
      </c>
      <c r="O99" s="1927">
        <f t="shared" si="11"/>
        <v>16.304000000000002</v>
      </c>
      <c r="P99" s="1930">
        <f t="shared" si="11"/>
        <v>4.9583333333333286</v>
      </c>
      <c r="Q99" s="553"/>
      <c r="R99" s="102"/>
      <c r="S99" s="3414"/>
      <c r="T99" s="3414"/>
      <c r="U99" s="3414"/>
      <c r="V99" s="3414"/>
      <c r="W99" s="3414"/>
      <c r="X99" s="3414"/>
      <c r="Y99" s="3414"/>
      <c r="Z99" s="3414"/>
      <c r="AA99" s="120"/>
      <c r="AB99" s="234"/>
      <c r="AC99" s="293"/>
      <c r="AD99" s="293"/>
      <c r="AE99" s="293"/>
      <c r="AF99" s="293"/>
      <c r="AG99" s="293"/>
      <c r="AH99" s="293"/>
      <c r="AI99" s="293"/>
      <c r="AJ99" s="293"/>
      <c r="AK99" s="198"/>
      <c r="AL99" s="3414"/>
      <c r="AM99" s="192"/>
      <c r="AN99" s="192"/>
      <c r="AO99" s="3414"/>
      <c r="AP99" s="3411"/>
      <c r="AQ99" s="3414"/>
      <c r="AR99" s="110"/>
      <c r="AS99" s="110"/>
      <c r="AT99" s="104"/>
      <c r="AU99" s="110"/>
      <c r="AV99" s="110"/>
      <c r="AW99" s="110"/>
      <c r="AX99" s="211"/>
      <c r="AY99" s="211"/>
      <c r="AZ99" s="110"/>
      <c r="BA99" s="110"/>
      <c r="BB99" s="130"/>
      <c r="BC99" s="130"/>
      <c r="BD99" s="548"/>
      <c r="BE99" s="110"/>
      <c r="BF99" s="110"/>
      <c r="BG99" s="110"/>
    </row>
    <row r="100" spans="2:59" ht="15" customHeight="1" thickBot="1">
      <c r="E100" s="1932"/>
      <c r="F100" s="1932"/>
      <c r="G100" s="1932"/>
      <c r="H100" s="1932"/>
      <c r="I100" s="1932"/>
      <c r="J100" s="1932"/>
      <c r="K100" s="1932"/>
      <c r="L100" s="1932"/>
      <c r="M100" s="1932"/>
      <c r="N100" s="1932"/>
      <c r="O100" s="1932"/>
      <c r="P100" s="1932"/>
      <c r="Q100" s="553"/>
      <c r="R100" s="102"/>
      <c r="S100" s="3414"/>
      <c r="T100" s="3414"/>
      <c r="U100" s="3414"/>
      <c r="V100" s="3414"/>
      <c r="W100" s="3414"/>
      <c r="X100" s="3414"/>
      <c r="Y100" s="3414"/>
      <c r="Z100" s="3414"/>
      <c r="AA100" s="3414"/>
      <c r="AB100" s="3414"/>
      <c r="AC100" s="3414"/>
      <c r="AD100" s="3414"/>
      <c r="AE100" s="3414"/>
      <c r="AF100" s="515"/>
      <c r="AG100" s="515"/>
      <c r="AH100" s="515"/>
      <c r="AI100" s="515"/>
      <c r="AJ100" s="514"/>
      <c r="AK100" s="198"/>
      <c r="AL100" s="505"/>
      <c r="AM100" s="505"/>
      <c r="AN100" s="505"/>
      <c r="AO100" s="505"/>
      <c r="AP100" s="505"/>
      <c r="AQ100" s="501"/>
      <c r="AR100" s="501"/>
      <c r="AS100" s="506"/>
      <c r="AT100" s="109"/>
      <c r="AU100" s="110"/>
      <c r="AV100" s="110"/>
      <c r="AW100" s="110"/>
      <c r="AX100" s="211"/>
      <c r="AY100" s="211"/>
      <c r="AZ100" s="110"/>
      <c r="BA100" s="110"/>
      <c r="BB100" s="130"/>
      <c r="BC100" s="130"/>
      <c r="BD100" s="366"/>
      <c r="BE100" s="110"/>
      <c r="BF100" s="110"/>
      <c r="BG100" s="110"/>
    </row>
    <row r="101" spans="2:59" ht="15" customHeight="1">
      <c r="B101" s="662"/>
      <c r="C101" s="42" t="s">
        <v>230</v>
      </c>
      <c r="D101" s="43"/>
      <c r="E101" s="151">
        <f t="shared" ref="E101:P101" si="12">E85+E93</f>
        <v>36.562400000000004</v>
      </c>
      <c r="F101" s="246">
        <f t="shared" si="12"/>
        <v>48.959700000000005</v>
      </c>
      <c r="G101" s="246">
        <f t="shared" si="12"/>
        <v>121.095</v>
      </c>
      <c r="H101" s="246">
        <f t="shared" si="12"/>
        <v>1070.943</v>
      </c>
      <c r="I101" s="246">
        <f t="shared" si="12"/>
        <v>14.166499999999999</v>
      </c>
      <c r="J101" s="246">
        <f t="shared" si="12"/>
        <v>0.48000000000000004</v>
      </c>
      <c r="K101" s="246">
        <f t="shared" si="12"/>
        <v>0.65140000000000009</v>
      </c>
      <c r="L101" s="710">
        <f t="shared" si="12"/>
        <v>382.17149999999998</v>
      </c>
      <c r="M101" s="710">
        <f t="shared" si="12"/>
        <v>876.21979999999996</v>
      </c>
      <c r="N101" s="710">
        <f t="shared" si="12"/>
        <v>788.52140000000009</v>
      </c>
      <c r="O101" s="710">
        <f t="shared" si="12"/>
        <v>110.36429000000003</v>
      </c>
      <c r="P101" s="663">
        <f t="shared" si="12"/>
        <v>4.5715000000000003</v>
      </c>
      <c r="Q101" s="553"/>
      <c r="R101" s="102"/>
      <c r="S101" s="3414"/>
      <c r="T101" s="3414"/>
      <c r="U101" s="3414"/>
      <c r="V101" s="3414"/>
      <c r="W101" s="3414"/>
      <c r="X101" s="3414"/>
      <c r="Y101" s="3414"/>
      <c r="Z101" s="3414"/>
      <c r="AA101" s="3414"/>
      <c r="AB101" s="3414"/>
      <c r="AC101" s="3414"/>
      <c r="AD101" s="3414"/>
      <c r="AE101" s="3414"/>
      <c r="AF101" s="824"/>
      <c r="AG101" s="2722"/>
      <c r="AH101" s="2722"/>
      <c r="AI101" s="2722"/>
      <c r="AJ101" s="823"/>
      <c r="AK101" s="198"/>
      <c r="AL101" s="216"/>
      <c r="AM101" s="216"/>
      <c r="AN101" s="216"/>
      <c r="AO101" s="216"/>
      <c r="AP101" s="216"/>
      <c r="AQ101" s="216"/>
      <c r="AR101" s="216"/>
      <c r="AS101" s="216"/>
      <c r="AT101" s="104"/>
      <c r="AU101" s="110"/>
      <c r="AV101" s="110"/>
      <c r="AW101" s="110"/>
      <c r="AX101" s="104"/>
      <c r="AY101" s="104"/>
      <c r="AZ101" s="110"/>
      <c r="BA101" s="110"/>
      <c r="BB101" s="130"/>
      <c r="BC101" s="130"/>
      <c r="BD101" s="366"/>
      <c r="BE101" s="110"/>
      <c r="BF101" s="110"/>
      <c r="BG101" s="110"/>
    </row>
    <row r="102" spans="2:59" ht="18" customHeight="1">
      <c r="B102" s="392"/>
      <c r="C102" s="687" t="s">
        <v>10</v>
      </c>
      <c r="D102" s="1156">
        <v>0.45</v>
      </c>
      <c r="E102" s="1925">
        <f t="shared" ref="E102:P102" si="13">E637</f>
        <v>34.65</v>
      </c>
      <c r="F102" s="1921">
        <f t="shared" si="13"/>
        <v>35.549999999999997</v>
      </c>
      <c r="G102" s="1921">
        <f t="shared" si="13"/>
        <v>150.75</v>
      </c>
      <c r="H102" s="1921">
        <f t="shared" si="13"/>
        <v>1057.5</v>
      </c>
      <c r="I102" s="1921">
        <f t="shared" si="13"/>
        <v>27</v>
      </c>
      <c r="J102" s="1921">
        <f t="shared" si="13"/>
        <v>0.54</v>
      </c>
      <c r="K102" s="1921">
        <f t="shared" si="13"/>
        <v>0.63</v>
      </c>
      <c r="L102" s="1921">
        <f t="shared" si="13"/>
        <v>315</v>
      </c>
      <c r="M102" s="1922">
        <f t="shared" si="13"/>
        <v>495</v>
      </c>
      <c r="N102" s="1922">
        <f t="shared" si="13"/>
        <v>495</v>
      </c>
      <c r="O102" s="1922">
        <f t="shared" si="13"/>
        <v>112.5</v>
      </c>
      <c r="P102" s="1924">
        <f t="shared" si="13"/>
        <v>5.4</v>
      </c>
      <c r="Q102" s="553"/>
      <c r="R102" s="102"/>
      <c r="S102" s="3414"/>
      <c r="T102" s="3414"/>
      <c r="U102" s="3414"/>
      <c r="V102" s="3414"/>
      <c r="W102" s="3414"/>
      <c r="X102" s="3414"/>
      <c r="Y102" s="3414"/>
      <c r="Z102" s="3414"/>
      <c r="AA102" s="3414"/>
      <c r="AB102" s="3414"/>
      <c r="AC102" s="3414"/>
      <c r="AD102" s="3414"/>
      <c r="AE102" s="3414"/>
      <c r="AF102" s="156"/>
      <c r="AG102" s="156"/>
      <c r="AH102" s="156"/>
      <c r="AI102" s="156"/>
      <c r="AJ102" s="156"/>
      <c r="AK102" s="198"/>
      <c r="AL102" s="184"/>
      <c r="AM102" s="354"/>
      <c r="AN102" s="354"/>
      <c r="AO102" s="184"/>
      <c r="AP102" s="156"/>
      <c r="AQ102" s="184"/>
      <c r="AR102" s="184"/>
      <c r="AS102" s="184"/>
      <c r="AT102" s="110"/>
      <c r="AU102" s="110"/>
      <c r="AV102" s="110"/>
      <c r="AW102" s="110"/>
      <c r="AX102" s="211"/>
      <c r="AY102" s="211"/>
      <c r="AZ102" s="110"/>
      <c r="BA102" s="110"/>
      <c r="BB102" s="130"/>
      <c r="BC102" s="130"/>
      <c r="BD102" s="366"/>
      <c r="BE102" s="110"/>
      <c r="BF102" s="110"/>
      <c r="BG102" s="110"/>
    </row>
    <row r="103" spans="2:59" ht="17.25" customHeight="1" thickBot="1">
      <c r="B103" s="240"/>
      <c r="C103" s="736" t="s">
        <v>331</v>
      </c>
      <c r="D103" s="758"/>
      <c r="E103" s="747">
        <f t="shared" ref="E103:P103" si="14">(E101*100/E619)-45</f>
        <v>2.4836363636363643</v>
      </c>
      <c r="F103" s="748">
        <f t="shared" si="14"/>
        <v>16.974303797468359</v>
      </c>
      <c r="G103" s="748">
        <f t="shared" si="14"/>
        <v>-8.8522388059701527</v>
      </c>
      <c r="H103" s="748">
        <f t="shared" si="14"/>
        <v>0.57204255319149411</v>
      </c>
      <c r="I103" s="748">
        <f t="shared" si="14"/>
        <v>-21.389166666666668</v>
      </c>
      <c r="J103" s="748">
        <f t="shared" si="14"/>
        <v>-4.9999999999999929</v>
      </c>
      <c r="K103" s="748">
        <f t="shared" si="14"/>
        <v>1.5285714285714391</v>
      </c>
      <c r="L103" s="748">
        <f t="shared" si="14"/>
        <v>9.5959285714285727</v>
      </c>
      <c r="M103" s="748">
        <f t="shared" si="14"/>
        <v>34.656345454545445</v>
      </c>
      <c r="N103" s="748">
        <f t="shared" si="14"/>
        <v>26.683763636363651</v>
      </c>
      <c r="O103" s="748">
        <f t="shared" si="14"/>
        <v>-0.85428399999999272</v>
      </c>
      <c r="P103" s="752">
        <f t="shared" si="14"/>
        <v>-6.9041666666666615</v>
      </c>
      <c r="Q103" s="553"/>
      <c r="R103" s="102"/>
      <c r="S103" s="3414"/>
      <c r="T103" s="3414"/>
      <c r="U103" s="3414"/>
      <c r="V103" s="3414"/>
      <c r="W103" s="3414"/>
      <c r="X103" s="3414"/>
      <c r="Y103" s="3414"/>
      <c r="Z103" s="3414"/>
      <c r="AA103" s="3414"/>
      <c r="AB103" s="3414"/>
      <c r="AC103" s="3414"/>
      <c r="AD103" s="3414"/>
      <c r="AE103" s="3414"/>
      <c r="AF103" s="293"/>
      <c r="AG103" s="293"/>
      <c r="AH103" s="293"/>
      <c r="AI103" s="293"/>
      <c r="AJ103" s="293"/>
      <c r="AK103" s="198"/>
      <c r="AL103" s="518"/>
      <c r="AM103" s="519"/>
      <c r="AN103" s="518"/>
      <c r="AO103" s="519"/>
      <c r="AP103" s="519"/>
      <c r="AQ103" s="518"/>
      <c r="AR103" s="518"/>
      <c r="AS103" s="518"/>
      <c r="AT103" s="104"/>
      <c r="AU103" s="110"/>
      <c r="AV103" s="110"/>
      <c r="AW103" s="110"/>
      <c r="AX103" s="104"/>
      <c r="AY103" s="104"/>
      <c r="AZ103" s="110"/>
      <c r="BA103" s="110"/>
      <c r="BB103" s="274"/>
      <c r="BC103" s="130"/>
      <c r="BD103" s="366"/>
      <c r="BE103" s="110"/>
      <c r="BF103" s="110"/>
      <c r="BG103" s="110"/>
    </row>
    <row r="104" spans="2:59" ht="17.25" customHeight="1" thickBot="1">
      <c r="E104" s="1932"/>
      <c r="F104" s="1932"/>
      <c r="G104" s="1932"/>
      <c r="H104" s="1932"/>
      <c r="I104" s="1932"/>
      <c r="J104" s="1932"/>
      <c r="K104" s="1932"/>
      <c r="L104" s="1932"/>
      <c r="M104" s="1932"/>
      <c r="N104" s="1932"/>
      <c r="O104" s="1932"/>
      <c r="P104" s="1932"/>
      <c r="Q104" s="553"/>
      <c r="R104" s="102"/>
      <c r="S104" s="3414"/>
      <c r="T104" s="3414"/>
      <c r="U104" s="3414"/>
      <c r="V104" s="3414"/>
      <c r="W104" s="3414"/>
      <c r="X104" s="3414"/>
      <c r="Y104" s="3414"/>
      <c r="Z104" s="3414"/>
      <c r="AA104" s="3414"/>
      <c r="AB104" s="3414"/>
      <c r="AC104" s="3414"/>
      <c r="AD104" s="3414"/>
      <c r="AE104" s="3414"/>
      <c r="AF104" s="515"/>
      <c r="AG104" s="2733"/>
      <c r="AH104" s="515"/>
      <c r="AI104" s="515"/>
      <c r="AJ104" s="514"/>
      <c r="AK104" s="198"/>
      <c r="AL104" s="3414"/>
      <c r="AM104" s="3414"/>
      <c r="AN104" s="3414"/>
      <c r="AO104" s="3414"/>
      <c r="AP104" s="3414"/>
      <c r="AQ104" s="3414"/>
      <c r="AR104" s="110"/>
      <c r="AS104" s="110"/>
      <c r="AT104" s="104"/>
      <c r="AU104" s="110"/>
      <c r="AV104" s="110"/>
      <c r="AW104" s="110"/>
      <c r="AX104" s="104"/>
      <c r="AY104" s="104"/>
      <c r="AZ104" s="110"/>
      <c r="BA104" s="110"/>
      <c r="BB104" s="130"/>
      <c r="BC104" s="130"/>
      <c r="BD104" s="366"/>
      <c r="BE104" s="110"/>
      <c r="BF104" s="110"/>
      <c r="BG104" s="110"/>
    </row>
    <row r="105" spans="2:59" ht="18" customHeight="1">
      <c r="B105" s="737" t="s">
        <v>257</v>
      </c>
      <c r="C105" s="42"/>
      <c r="D105" s="43"/>
      <c r="E105" s="151">
        <f t="shared" ref="E105:P105" si="15">E74+E85+E93</f>
        <v>53.556899999999999</v>
      </c>
      <c r="F105" s="246">
        <f t="shared" si="15"/>
        <v>59.268100000000004</v>
      </c>
      <c r="G105" s="246">
        <f t="shared" si="15"/>
        <v>226.5737</v>
      </c>
      <c r="H105" s="246">
        <f t="shared" si="15"/>
        <v>1656.3453</v>
      </c>
      <c r="I105" s="246">
        <f t="shared" si="15"/>
        <v>27.880700000000001</v>
      </c>
      <c r="J105" s="246">
        <f t="shared" si="15"/>
        <v>0.69800000000000006</v>
      </c>
      <c r="K105" s="246">
        <f t="shared" si="15"/>
        <v>0.84930000000000017</v>
      </c>
      <c r="L105" s="710">
        <f t="shared" si="15"/>
        <v>418.41838000000001</v>
      </c>
      <c r="M105" s="709">
        <f t="shared" si="15"/>
        <v>1119.6709000000001</v>
      </c>
      <c r="N105" s="709">
        <f t="shared" si="15"/>
        <v>992.18632000000002</v>
      </c>
      <c r="O105" s="710">
        <f t="shared" si="15"/>
        <v>203.71528999999998</v>
      </c>
      <c r="P105" s="663">
        <f t="shared" si="15"/>
        <v>8.8316999999999997</v>
      </c>
      <c r="Q105" s="553"/>
      <c r="R105" s="125"/>
      <c r="S105" s="3414"/>
      <c r="T105" s="3414"/>
      <c r="U105" s="3414"/>
      <c r="V105" s="3414"/>
      <c r="W105" s="3414"/>
      <c r="X105" s="3414"/>
      <c r="Y105" s="3414"/>
      <c r="Z105" s="3414"/>
      <c r="AA105" s="3414"/>
      <c r="AB105" s="3414"/>
      <c r="AC105" s="3414"/>
      <c r="AD105" s="3414"/>
      <c r="AE105" s="3414"/>
      <c r="AF105" s="824"/>
      <c r="AG105" s="2722"/>
      <c r="AH105" s="2722"/>
      <c r="AI105" s="2722"/>
      <c r="AJ105" s="823"/>
      <c r="AK105" s="198"/>
      <c r="AL105" s="3414"/>
      <c r="AM105" s="3414"/>
      <c r="AN105" s="3414"/>
      <c r="AO105" s="3414"/>
      <c r="AP105" s="497"/>
      <c r="AQ105" s="3414"/>
      <c r="AR105" s="497"/>
      <c r="AS105" s="110"/>
      <c r="AT105" s="104"/>
      <c r="AU105" s="110"/>
      <c r="AV105" s="110"/>
      <c r="AW105" s="110"/>
      <c r="AX105" s="104"/>
      <c r="AY105" s="104"/>
      <c r="AZ105" s="110"/>
      <c r="BA105" s="110"/>
      <c r="BB105" s="130"/>
      <c r="BC105" s="130"/>
      <c r="BD105" s="366"/>
      <c r="BE105" s="110"/>
      <c r="BF105" s="110"/>
      <c r="BG105" s="110"/>
    </row>
    <row r="106" spans="2:59" ht="15.75" customHeight="1">
      <c r="B106" s="738"/>
      <c r="C106" s="739" t="s">
        <v>10</v>
      </c>
      <c r="D106" s="1156">
        <v>0.7</v>
      </c>
      <c r="E106" s="1925">
        <f t="shared" ref="E106:P106" si="16">E641</f>
        <v>53.9</v>
      </c>
      <c r="F106" s="1921">
        <f t="shared" si="16"/>
        <v>55.3</v>
      </c>
      <c r="G106" s="1921">
        <f t="shared" si="16"/>
        <v>234.5</v>
      </c>
      <c r="H106" s="1921">
        <f t="shared" si="16"/>
        <v>1645</v>
      </c>
      <c r="I106" s="1921">
        <f t="shared" si="16"/>
        <v>42</v>
      </c>
      <c r="J106" s="1921">
        <f t="shared" si="16"/>
        <v>0.84</v>
      </c>
      <c r="K106" s="1921">
        <f t="shared" si="16"/>
        <v>0.98</v>
      </c>
      <c r="L106" s="1921">
        <f t="shared" si="16"/>
        <v>490</v>
      </c>
      <c r="M106" s="1922">
        <f t="shared" si="16"/>
        <v>770</v>
      </c>
      <c r="N106" s="1922">
        <f t="shared" si="16"/>
        <v>770</v>
      </c>
      <c r="O106" s="1922">
        <f t="shared" si="16"/>
        <v>175</v>
      </c>
      <c r="P106" s="1924">
        <f t="shared" si="16"/>
        <v>8.4</v>
      </c>
      <c r="Q106" s="553"/>
      <c r="R106" s="104"/>
      <c r="S106" s="3414"/>
      <c r="T106" s="3414"/>
      <c r="U106" s="3414"/>
      <c r="V106" s="3414"/>
      <c r="W106" s="3414"/>
      <c r="X106" s="3414"/>
      <c r="Y106" s="3414"/>
      <c r="Z106" s="3414"/>
      <c r="AA106" s="3414"/>
      <c r="AB106" s="3414"/>
      <c r="AC106" s="3414"/>
      <c r="AD106" s="3414"/>
      <c r="AE106" s="3414"/>
      <c r="AF106" s="156"/>
      <c r="AG106" s="156"/>
      <c r="AH106" s="156"/>
      <c r="AI106" s="156"/>
      <c r="AJ106" s="156"/>
      <c r="AK106" s="230"/>
      <c r="AL106" s="3414"/>
      <c r="AM106" s="3414"/>
      <c r="AN106" s="3414"/>
      <c r="AO106" s="3414"/>
      <c r="AP106" s="3414"/>
      <c r="AQ106" s="3414"/>
      <c r="AR106" s="497"/>
      <c r="AS106" s="110"/>
      <c r="AT106" s="104"/>
      <c r="AU106" s="110"/>
      <c r="AV106" s="110"/>
      <c r="AW106" s="110"/>
      <c r="AX106" s="104"/>
      <c r="AY106" s="104"/>
      <c r="AZ106" s="110"/>
      <c r="BA106" s="110"/>
      <c r="BB106" s="130"/>
      <c r="BC106" s="130"/>
      <c r="BD106" s="366"/>
      <c r="BE106" s="110"/>
      <c r="BF106" s="110"/>
      <c r="BG106" s="110"/>
    </row>
    <row r="107" spans="2:59" ht="12.75" customHeight="1" thickBot="1">
      <c r="B107" s="240"/>
      <c r="C107" s="736" t="s">
        <v>331</v>
      </c>
      <c r="D107" s="758"/>
      <c r="E107" s="747">
        <f t="shared" ref="E107:P107" si="17">(E105*100/E619)-70</f>
        <v>-0.44558441558442041</v>
      </c>
      <c r="F107" s="748">
        <f t="shared" si="17"/>
        <v>5.0229113924050637</v>
      </c>
      <c r="G107" s="748">
        <f t="shared" si="17"/>
        <v>-2.3660597014925457</v>
      </c>
      <c r="H107" s="748">
        <f t="shared" si="17"/>
        <v>0.48277872340425176</v>
      </c>
      <c r="I107" s="748">
        <f t="shared" si="17"/>
        <v>-23.532166666666662</v>
      </c>
      <c r="J107" s="748">
        <f t="shared" si="17"/>
        <v>-11.833333333333321</v>
      </c>
      <c r="K107" s="748">
        <f t="shared" si="17"/>
        <v>-9.3357142857142676</v>
      </c>
      <c r="L107" s="748">
        <f t="shared" si="17"/>
        <v>-10.225945714285707</v>
      </c>
      <c r="M107" s="748">
        <f t="shared" si="17"/>
        <v>31.788263636363652</v>
      </c>
      <c r="N107" s="748">
        <f t="shared" si="17"/>
        <v>20.198756363636363</v>
      </c>
      <c r="O107" s="748">
        <f t="shared" si="17"/>
        <v>11.486115999999996</v>
      </c>
      <c r="P107" s="752">
        <f t="shared" si="17"/>
        <v>3.5974999999999966</v>
      </c>
      <c r="Q107" s="767"/>
      <c r="R107" s="110"/>
      <c r="S107" s="3413"/>
      <c r="T107" s="3413"/>
      <c r="U107" s="3413"/>
      <c r="V107" s="213"/>
      <c r="W107" s="3413"/>
      <c r="X107" s="3413"/>
      <c r="Y107" s="3413"/>
      <c r="Z107" s="3413"/>
      <c r="AA107" s="3413"/>
      <c r="AB107" s="227"/>
      <c r="AC107" s="125"/>
      <c r="AD107" s="125"/>
      <c r="AE107" s="125"/>
      <c r="AF107" s="125"/>
      <c r="AG107" s="125"/>
      <c r="AH107" s="125"/>
      <c r="AI107" s="125"/>
      <c r="AJ107" s="125"/>
      <c r="AK107" s="3414"/>
      <c r="AL107" s="120"/>
      <c r="AM107" s="185"/>
      <c r="AN107" s="120"/>
      <c r="AO107" s="120"/>
      <c r="AP107" s="120"/>
      <c r="AQ107" s="120"/>
      <c r="AR107" s="120"/>
      <c r="AS107" s="120"/>
      <c r="AT107" s="120"/>
      <c r="AU107" s="120"/>
      <c r="AV107" s="184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</row>
    <row r="108" spans="2:59" ht="16.5" customHeight="1">
      <c r="R108" s="125"/>
      <c r="S108" s="514"/>
      <c r="T108" s="514"/>
      <c r="U108" s="514"/>
      <c r="V108" s="514"/>
      <c r="W108" s="514"/>
      <c r="X108" s="514"/>
      <c r="Y108" s="515"/>
      <c r="Z108" s="514"/>
      <c r="AA108" s="515"/>
      <c r="AB108" s="515"/>
      <c r="AC108" s="125"/>
      <c r="AD108" s="125"/>
      <c r="AE108" s="125"/>
      <c r="AF108" s="125"/>
      <c r="AG108" s="125"/>
      <c r="AH108" s="125"/>
      <c r="AI108" s="125"/>
      <c r="AJ108" s="125"/>
      <c r="AK108" s="3414"/>
      <c r="AL108" s="120"/>
      <c r="AM108" s="185"/>
      <c r="AN108" s="337"/>
      <c r="AO108" s="337"/>
      <c r="AP108" s="337"/>
      <c r="AQ108" s="337"/>
      <c r="AR108" s="120"/>
      <c r="AS108" s="234"/>
      <c r="AT108" s="120"/>
      <c r="AU108" s="120"/>
      <c r="AV108" s="128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</row>
    <row r="109" spans="2:59" ht="12.75" customHeight="1">
      <c r="R109" s="125"/>
      <c r="S109" s="361"/>
      <c r="T109" s="361"/>
      <c r="U109" s="361"/>
      <c r="V109" s="361"/>
      <c r="W109" s="516"/>
      <c r="X109" s="361"/>
      <c r="Y109" s="361"/>
      <c r="Z109" s="361"/>
      <c r="AA109" s="356"/>
      <c r="AB109" s="356"/>
      <c r="AC109" s="125"/>
      <c r="AD109" s="125"/>
      <c r="AE109" s="125"/>
      <c r="AF109" s="125"/>
      <c r="AG109" s="125"/>
      <c r="AH109" s="125"/>
      <c r="AI109" s="125"/>
      <c r="AJ109" s="125"/>
      <c r="AK109" s="3414"/>
      <c r="AL109" s="120"/>
      <c r="AM109" s="185"/>
      <c r="AN109" s="337"/>
      <c r="AO109" s="337"/>
      <c r="AP109" s="337"/>
      <c r="AQ109" s="337"/>
      <c r="AR109" s="120"/>
      <c r="AS109" s="234"/>
      <c r="AT109" s="120"/>
      <c r="AU109" s="120"/>
      <c r="AV109" s="128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</row>
    <row r="110" spans="2:59" ht="14.25" customHeight="1">
      <c r="S110" s="3414"/>
      <c r="T110" s="3414"/>
      <c r="U110" s="3414"/>
      <c r="V110" s="3414"/>
      <c r="W110" s="3414"/>
      <c r="X110" s="3414"/>
      <c r="Y110" s="3414"/>
      <c r="Z110" s="3414"/>
      <c r="AA110" s="3414"/>
      <c r="AB110" s="3414"/>
      <c r="AC110" s="3414"/>
      <c r="AD110" s="3414"/>
      <c r="AE110" s="3414"/>
      <c r="AF110" s="3797"/>
      <c r="AG110" s="3797"/>
      <c r="AH110" s="2741"/>
      <c r="AI110" s="125"/>
      <c r="AJ110" s="125"/>
      <c r="AK110" s="3414"/>
      <c r="AL110" s="215"/>
      <c r="AM110" s="3414"/>
      <c r="AN110" s="3414"/>
      <c r="AO110" s="3414"/>
      <c r="AP110" s="3414"/>
      <c r="AQ110" s="3414"/>
      <c r="AR110" s="125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</row>
    <row r="111" spans="2:59" ht="15" customHeight="1">
      <c r="S111" s="3414"/>
      <c r="T111" s="3414"/>
      <c r="U111" s="3414"/>
      <c r="V111" s="3414"/>
      <c r="W111" s="3414"/>
      <c r="X111" s="3414"/>
      <c r="Y111" s="3414"/>
      <c r="Z111" s="3414"/>
      <c r="AA111" s="3414"/>
      <c r="AB111" s="3414"/>
      <c r="AC111" s="3414"/>
      <c r="AD111" s="3414"/>
      <c r="AE111" s="3414"/>
      <c r="AF111" s="2741"/>
      <c r="AG111" s="2741"/>
      <c r="AH111" s="2741"/>
      <c r="AI111" s="3414"/>
      <c r="AJ111" s="3414"/>
      <c r="AK111" s="3414"/>
      <c r="AL111" s="188"/>
      <c r="AM111" s="188"/>
      <c r="AN111" s="130"/>
      <c r="AO111" s="130"/>
      <c r="AP111" s="130"/>
      <c r="AQ111" s="130"/>
      <c r="AR111" s="110"/>
      <c r="AS111" s="119"/>
      <c r="AT111" s="110"/>
      <c r="AU111" s="110"/>
      <c r="AV111" s="110"/>
      <c r="AW111" s="110"/>
      <c r="AX111" s="101"/>
      <c r="AY111" s="104"/>
      <c r="AZ111" s="104"/>
      <c r="BA111" s="104"/>
      <c r="BB111" s="104"/>
      <c r="BC111" s="104"/>
      <c r="BD111" s="104"/>
      <c r="BE111" s="104"/>
      <c r="BF111" s="104"/>
      <c r="BG111" s="110"/>
    </row>
    <row r="112" spans="2:59" ht="14.25" customHeight="1">
      <c r="C112" s="689"/>
      <c r="D112" s="12" t="str">
        <f>D58</f>
        <v xml:space="preserve">Россия Краснодарский край </v>
      </c>
      <c r="E112" s="300"/>
      <c r="I112" s="762"/>
      <c r="J112" s="762"/>
      <c r="K112" s="762"/>
      <c r="L112" s="762"/>
      <c r="M112" s="762"/>
      <c r="N112" s="762"/>
      <c r="O112" s="762"/>
      <c r="P112" s="762"/>
      <c r="R112" s="125"/>
      <c r="S112" s="3414"/>
      <c r="T112" s="3414"/>
      <c r="U112" s="3414"/>
      <c r="V112" s="3414"/>
      <c r="W112" s="3414"/>
      <c r="X112" s="3414"/>
      <c r="Y112" s="3414"/>
      <c r="Z112" s="3414"/>
      <c r="AA112" s="3414"/>
      <c r="AB112" s="3414"/>
      <c r="AC112" s="3414"/>
      <c r="AD112" s="3414"/>
      <c r="AE112" s="3414"/>
      <c r="AF112" s="3798"/>
      <c r="AG112" s="3798"/>
      <c r="AH112" s="2741"/>
      <c r="AI112" s="125"/>
      <c r="AJ112" s="125"/>
      <c r="AK112" s="3414"/>
      <c r="AL112" s="125"/>
      <c r="AM112" s="125"/>
      <c r="AN112" s="125"/>
      <c r="AO112" s="125"/>
      <c r="AP112" s="125"/>
      <c r="AQ112" s="125"/>
      <c r="AR112" s="125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</row>
    <row r="113" spans="2:59" ht="19.5" customHeight="1">
      <c r="C113" s="13" t="str">
        <f>C59</f>
        <v xml:space="preserve">                            ПРИЛОЖЕНИЕ К  ДЕСЯТИДНЕВНОМУ  МЕНЮ ПРИГОТОВЛЯЕМЫХ БЛЮД </v>
      </c>
      <c r="D113" s="153"/>
      <c r="E113" s="2"/>
      <c r="F113"/>
      <c r="I113"/>
      <c r="J113"/>
      <c r="K113" s="26"/>
      <c r="L113" s="26"/>
      <c r="M113"/>
      <c r="N113"/>
      <c r="O113"/>
      <c r="P113"/>
      <c r="Q113" s="110"/>
      <c r="R113" s="125"/>
      <c r="S113" s="3414"/>
      <c r="T113" s="3414"/>
      <c r="U113" s="3414"/>
      <c r="V113" s="3414"/>
      <c r="W113" s="3414"/>
      <c r="X113" s="3414"/>
      <c r="Y113" s="3414"/>
      <c r="Z113" s="3414"/>
      <c r="AA113" s="3414"/>
      <c r="AB113" s="3414"/>
      <c r="AC113" s="3414"/>
      <c r="AD113" s="3414"/>
      <c r="AE113" s="3414"/>
      <c r="AF113" s="3798"/>
      <c r="AG113" s="3798"/>
      <c r="AH113" s="2741"/>
      <c r="AI113" s="125"/>
      <c r="AJ113" s="125"/>
      <c r="AK113" s="3414"/>
      <c r="AL113" s="521"/>
      <c r="AM113" s="521"/>
      <c r="AN113" s="521"/>
      <c r="AO113" s="521"/>
      <c r="AP113" s="521"/>
      <c r="AQ113" s="521"/>
      <c r="AR113" s="521"/>
      <c r="AS113" s="521"/>
      <c r="AT113" s="110"/>
      <c r="AU113" s="110"/>
      <c r="AV113" s="110"/>
      <c r="AW113" s="110"/>
      <c r="AX113" s="104"/>
      <c r="AY113" s="104"/>
      <c r="AZ113" s="110"/>
      <c r="BA113" s="110"/>
      <c r="BB113" s="110"/>
      <c r="BC113" s="110"/>
      <c r="BD113" s="110"/>
      <c r="BE113" s="110"/>
      <c r="BF113" s="110"/>
      <c r="BG113" s="110"/>
    </row>
    <row r="114" spans="2:59" ht="16.5" customHeight="1">
      <c r="B114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114" s="25"/>
      <c r="I114" s="767"/>
      <c r="N114" s="5"/>
      <c r="R114" s="125"/>
      <c r="S114" s="3414"/>
      <c r="T114" s="3414"/>
      <c r="U114" s="3414"/>
      <c r="V114" s="3414"/>
      <c r="W114" s="3414"/>
      <c r="X114" s="3414"/>
      <c r="Y114" s="3414"/>
      <c r="Z114" s="3414"/>
      <c r="AA114" s="156"/>
      <c r="AB114" s="3414"/>
      <c r="AC114" s="3414"/>
      <c r="AD114" s="3414"/>
      <c r="AE114" s="3414"/>
      <c r="AF114" s="3799"/>
      <c r="AG114" s="3798"/>
      <c r="AH114" s="2741"/>
      <c r="AI114" s="523"/>
      <c r="AJ114" s="125"/>
      <c r="AK114" s="3414"/>
      <c r="AL114" s="130"/>
      <c r="AM114" s="3414"/>
      <c r="AN114" s="3414"/>
      <c r="AO114" s="3414"/>
      <c r="AP114" s="3414"/>
      <c r="AQ114" s="3414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</row>
    <row r="115" spans="2:59" ht="15" customHeight="1">
      <c r="C115" s="689" t="str">
        <f>C61</f>
        <v xml:space="preserve">                                    ТАБЛИЦА   ПОТРЕБНОСТИ ПИЩЕВЫХ ВЕЩЕСТВ,   ВИТАМИНОВ  И  МИНЕРАЛЬНЫХ ВЕЩЕСТВ</v>
      </c>
      <c r="R115" s="110"/>
      <c r="S115" s="3414"/>
      <c r="T115" s="3414"/>
      <c r="U115" s="3414"/>
      <c r="V115" s="3414"/>
      <c r="W115" s="3414"/>
      <c r="X115" s="3414"/>
      <c r="Y115" s="3414"/>
      <c r="Z115" s="3414"/>
      <c r="AA115" s="156"/>
      <c r="AB115" s="3414"/>
      <c r="AC115" s="213"/>
      <c r="AD115" s="213"/>
      <c r="AE115" s="213"/>
      <c r="AF115" s="213"/>
      <c r="AG115" s="213"/>
      <c r="AH115" s="213"/>
      <c r="AI115" s="213"/>
      <c r="AJ115" s="213"/>
      <c r="AK115" s="125"/>
      <c r="AL115" s="3414"/>
      <c r="AM115" s="3414"/>
      <c r="AN115" s="3414"/>
      <c r="AO115" s="3414"/>
      <c r="AP115" s="3414"/>
      <c r="AQ115" s="3414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</row>
    <row r="116" spans="2:59" ht="17.25" customHeight="1" thickBot="1">
      <c r="B116" s="2" t="str">
        <f>B62</f>
        <v xml:space="preserve">  Возрастная категория: 7 - 11  лет </v>
      </c>
      <c r="C116" s="26"/>
      <c r="D116"/>
      <c r="F116" s="32" t="s">
        <v>434</v>
      </c>
      <c r="J116" s="3" t="str">
        <f>J62</f>
        <v>Сезон :   ЗИМА - ВЕСНА  2025 -____г.г.</v>
      </c>
      <c r="K116"/>
      <c r="M116" s="82"/>
      <c r="N116" s="26"/>
      <c r="O116" s="33"/>
      <c r="R116" s="188"/>
      <c r="S116" s="3414"/>
      <c r="T116" s="3414"/>
      <c r="U116" s="3414"/>
      <c r="V116" s="3414"/>
      <c r="W116" s="3414"/>
      <c r="X116" s="3414"/>
      <c r="Y116" s="3414"/>
      <c r="Z116" s="3414"/>
      <c r="AA116" s="156"/>
      <c r="AB116" s="3414"/>
      <c r="AC116" s="188"/>
      <c r="AD116" s="125"/>
      <c r="AE116" s="3416"/>
      <c r="AF116" s="125"/>
      <c r="AG116" s="616"/>
      <c r="AH116" s="125"/>
      <c r="AI116" s="125"/>
      <c r="AJ116" s="3414"/>
      <c r="AK116" s="2716"/>
      <c r="AL116" s="3414"/>
      <c r="AM116" s="3414"/>
      <c r="AN116" s="3414"/>
      <c r="AO116" s="3414"/>
      <c r="AP116" s="3414"/>
      <c r="AQ116" s="3414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</row>
    <row r="117" spans="2:59" ht="18.75" customHeight="1" thickBot="1">
      <c r="B117" s="794" t="s">
        <v>260</v>
      </c>
      <c r="C117" s="830" t="s">
        <v>272</v>
      </c>
      <c r="D117" s="792" t="s">
        <v>142</v>
      </c>
      <c r="E117" s="799" t="s">
        <v>143</v>
      </c>
      <c r="F117" s="341"/>
      <c r="G117" s="341"/>
      <c r="H117" s="39"/>
      <c r="I117" s="560" t="s">
        <v>241</v>
      </c>
      <c r="J117" s="39"/>
      <c r="K117" s="698"/>
      <c r="L117" s="451"/>
      <c r="M117" s="801" t="s">
        <v>269</v>
      </c>
      <c r="N117" s="39"/>
      <c r="O117" s="39"/>
      <c r="P117" s="73"/>
      <c r="Q117" s="734" t="s">
        <v>267</v>
      </c>
      <c r="R117" s="1"/>
      <c r="S117" s="3414"/>
      <c r="T117" s="3414"/>
      <c r="U117" s="3414"/>
      <c r="V117" s="3414"/>
      <c r="W117" s="3414"/>
      <c r="X117" s="3414"/>
      <c r="Y117" s="3414"/>
      <c r="Z117" s="3414"/>
      <c r="AA117" s="3414"/>
      <c r="AB117" s="125"/>
      <c r="AC117" s="125"/>
      <c r="AD117" s="125"/>
      <c r="AE117" s="125"/>
      <c r="AF117" s="125"/>
      <c r="AG117" s="616"/>
      <c r="AH117" s="125"/>
      <c r="AI117" s="125"/>
      <c r="AJ117" s="125"/>
      <c r="AK117" s="198"/>
      <c r="AL117" s="3414"/>
      <c r="AM117" s="3414"/>
      <c r="AN117" s="3414"/>
      <c r="AO117" s="3414"/>
      <c r="AP117" s="3414"/>
      <c r="AQ117" s="3414"/>
      <c r="AR117" s="110"/>
      <c r="AS117" s="110"/>
      <c r="AT117" s="110"/>
      <c r="AU117" s="125"/>
      <c r="AV117" s="110"/>
      <c r="AW117" s="110"/>
      <c r="AX117" s="125"/>
      <c r="AY117" s="125"/>
      <c r="AZ117" s="110"/>
      <c r="BA117" s="110"/>
      <c r="BB117" s="110"/>
      <c r="BC117" s="110"/>
      <c r="BD117" s="110"/>
      <c r="BE117" s="110"/>
      <c r="BF117" s="110"/>
      <c r="BG117" s="110"/>
    </row>
    <row r="118" spans="2:59" ht="19.5" customHeight="1" thickBot="1">
      <c r="B118" s="795" t="s">
        <v>243</v>
      </c>
      <c r="C118" s="400"/>
      <c r="D118" s="796" t="s">
        <v>149</v>
      </c>
      <c r="E118" s="596"/>
      <c r="F118" s="798"/>
      <c r="G118" s="1362" t="s">
        <v>383</v>
      </c>
      <c r="H118" s="1296" t="s">
        <v>363</v>
      </c>
      <c r="I118" s="802"/>
      <c r="J118" s="802"/>
      <c r="K118" s="802"/>
      <c r="L118" s="803"/>
      <c r="M118" s="804" t="s">
        <v>268</v>
      </c>
      <c r="N118" s="802"/>
      <c r="O118" s="802"/>
      <c r="P118" s="803"/>
      <c r="Q118" s="775" t="s">
        <v>265</v>
      </c>
      <c r="R118" s="125"/>
      <c r="S118" s="3414"/>
      <c r="T118" s="3414"/>
      <c r="U118" s="3414"/>
      <c r="V118" s="3414"/>
      <c r="W118" s="3414"/>
      <c r="X118" s="3414"/>
      <c r="Y118" s="3414"/>
      <c r="Z118" s="3414"/>
      <c r="AA118" s="3414"/>
      <c r="AB118" s="3414"/>
      <c r="AC118" s="125"/>
      <c r="AD118" s="125"/>
      <c r="AE118" s="125"/>
      <c r="AF118" s="125"/>
      <c r="AG118" s="818"/>
      <c r="AH118" s="818"/>
      <c r="AI118" s="818"/>
      <c r="AJ118" s="818"/>
      <c r="AK118" s="198"/>
      <c r="AL118" s="3414"/>
      <c r="AM118" s="3414"/>
      <c r="AN118" s="3414"/>
      <c r="AO118" s="3414"/>
      <c r="AP118" s="3414"/>
      <c r="AQ118" s="3414"/>
      <c r="AR118" s="110"/>
      <c r="AS118" s="110"/>
      <c r="AT118" s="110"/>
      <c r="AU118" s="125"/>
      <c r="AV118" s="110"/>
      <c r="AW118" s="110"/>
      <c r="AX118" s="125"/>
      <c r="AY118" s="125"/>
      <c r="AZ118" s="110"/>
      <c r="BA118" s="110"/>
      <c r="BB118" s="110"/>
      <c r="BC118" s="110"/>
      <c r="BD118" s="110"/>
      <c r="BE118" s="110"/>
      <c r="BF118" s="110"/>
      <c r="BG118" s="110"/>
    </row>
    <row r="119" spans="2:59" ht="15" customHeight="1">
      <c r="B119" s="795" t="s">
        <v>252</v>
      </c>
      <c r="C119" s="400" t="s">
        <v>148</v>
      </c>
      <c r="D119" s="666"/>
      <c r="E119" s="796" t="s">
        <v>150</v>
      </c>
      <c r="F119" s="793" t="s">
        <v>53</v>
      </c>
      <c r="G119" s="1362" t="s">
        <v>384</v>
      </c>
      <c r="H119" s="1298" t="s">
        <v>153</v>
      </c>
      <c r="I119" s="596"/>
      <c r="J119" s="1310"/>
      <c r="K119" s="39"/>
      <c r="L119" s="1310"/>
      <c r="M119" s="1311" t="s">
        <v>253</v>
      </c>
      <c r="N119" s="1312" t="s">
        <v>254</v>
      </c>
      <c r="O119" s="1313" t="s">
        <v>255</v>
      </c>
      <c r="P119" s="1314" t="s">
        <v>256</v>
      </c>
      <c r="Q119" s="774" t="s">
        <v>233</v>
      </c>
      <c r="R119" s="110"/>
      <c r="S119" s="3414"/>
      <c r="T119" s="130"/>
      <c r="U119" s="366"/>
      <c r="V119" s="3414"/>
      <c r="W119" s="3414"/>
      <c r="X119" s="3414"/>
      <c r="Y119" s="3414"/>
      <c r="Z119" s="3414"/>
      <c r="AA119" s="3414"/>
      <c r="AB119" s="215"/>
      <c r="AC119" s="355"/>
      <c r="AD119" s="355"/>
      <c r="AE119" s="355"/>
      <c r="AF119" s="355"/>
      <c r="AG119" s="355"/>
      <c r="AH119" s="355"/>
      <c r="AI119" s="355"/>
      <c r="AJ119" s="355"/>
      <c r="AK119" s="3414"/>
      <c r="AL119" s="3414"/>
      <c r="AM119" s="3414"/>
      <c r="AN119" s="3414"/>
      <c r="AO119" s="3414"/>
      <c r="AP119" s="3414"/>
      <c r="AQ119" s="3414"/>
      <c r="AR119" s="110"/>
      <c r="AS119" s="215"/>
      <c r="AT119" s="125"/>
      <c r="AU119" s="125"/>
      <c r="AV119" s="110"/>
      <c r="AW119" s="110"/>
      <c r="AX119" s="125"/>
      <c r="AY119" s="125"/>
      <c r="AZ119" s="110"/>
      <c r="BA119" s="110"/>
      <c r="BB119" s="110"/>
      <c r="BC119" s="110"/>
      <c r="BD119" s="110"/>
      <c r="BE119" s="110"/>
      <c r="BF119" s="110"/>
      <c r="BG119" s="110"/>
    </row>
    <row r="120" spans="2:59" ht="14.25" customHeight="1" thickBot="1">
      <c r="B120" s="63"/>
      <c r="C120" s="690"/>
      <c r="D120" s="429"/>
      <c r="E120" s="797" t="s">
        <v>5</v>
      </c>
      <c r="F120" s="408" t="s">
        <v>6</v>
      </c>
      <c r="G120" s="1249" t="s">
        <v>7</v>
      </c>
      <c r="H120" s="1297" t="s">
        <v>326</v>
      </c>
      <c r="I120" s="1315" t="s">
        <v>244</v>
      </c>
      <c r="J120" s="1316" t="s">
        <v>245</v>
      </c>
      <c r="K120" s="1317" t="s">
        <v>246</v>
      </c>
      <c r="L120" s="1316" t="s">
        <v>247</v>
      </c>
      <c r="M120" s="1318" t="s">
        <v>248</v>
      </c>
      <c r="N120" s="1316" t="s">
        <v>249</v>
      </c>
      <c r="O120" s="1317" t="s">
        <v>250</v>
      </c>
      <c r="P120" s="1319" t="s">
        <v>251</v>
      </c>
      <c r="Q120" s="690"/>
      <c r="R120" s="102"/>
      <c r="S120" s="3414"/>
      <c r="T120" s="339"/>
      <c r="U120" s="339"/>
      <c r="V120" s="339"/>
      <c r="W120" s="185"/>
      <c r="X120" s="156"/>
      <c r="Y120" s="156"/>
      <c r="Z120" s="339"/>
      <c r="AA120" s="156"/>
      <c r="AB120" s="125"/>
      <c r="AC120" s="120"/>
      <c r="AD120" s="120"/>
      <c r="AE120" s="120"/>
      <c r="AF120" s="575"/>
      <c r="AG120" s="184"/>
      <c r="AH120" s="184"/>
      <c r="AI120" s="184"/>
      <c r="AJ120" s="184"/>
      <c r="AK120" s="198"/>
      <c r="AL120" s="3414"/>
      <c r="AM120" s="3414"/>
      <c r="AN120" s="3414"/>
      <c r="AO120" s="3414"/>
      <c r="AP120" s="3414"/>
      <c r="AQ120" s="3414"/>
      <c r="AR120" s="125"/>
      <c r="AS120" s="125"/>
      <c r="AT120" s="125"/>
      <c r="AU120" s="125"/>
      <c r="AV120" s="110"/>
      <c r="AW120" s="110"/>
      <c r="AX120" s="110"/>
      <c r="AY120" s="165"/>
      <c r="AZ120" s="110"/>
      <c r="BA120" s="110"/>
      <c r="BB120" s="110"/>
      <c r="BC120" s="110"/>
      <c r="BD120" s="110"/>
      <c r="BE120" s="110"/>
      <c r="BF120" s="110"/>
      <c r="BG120" s="110"/>
    </row>
    <row r="121" spans="2:59" ht="20.25" customHeight="1">
      <c r="B121" s="86"/>
      <c r="C121" s="559" t="s">
        <v>129</v>
      </c>
      <c r="D121" s="1356"/>
      <c r="E121" s="413"/>
      <c r="F121" s="414"/>
      <c r="G121" s="414"/>
      <c r="H121" s="566"/>
      <c r="I121" s="1305"/>
      <c r="J121" s="414"/>
      <c r="K121" s="414"/>
      <c r="L121" s="717"/>
      <c r="M121" s="1300"/>
      <c r="N121" s="705"/>
      <c r="O121" s="705"/>
      <c r="P121" s="768"/>
      <c r="Q121" s="773"/>
      <c r="R121" s="102"/>
      <c r="S121" s="3414"/>
      <c r="T121" s="3414"/>
      <c r="U121" s="3414"/>
      <c r="V121" s="3414"/>
      <c r="W121" s="3414"/>
      <c r="X121" s="3414"/>
      <c r="Y121" s="3414"/>
      <c r="Z121" s="3414"/>
      <c r="AA121" s="125"/>
      <c r="AB121" s="125"/>
      <c r="AC121" s="339"/>
      <c r="AD121" s="339"/>
      <c r="AE121" s="339"/>
      <c r="AF121" s="185"/>
      <c r="AG121" s="526"/>
      <c r="AH121" s="526"/>
      <c r="AI121" s="156"/>
      <c r="AJ121" s="156"/>
      <c r="AK121" s="597"/>
      <c r="AL121" s="3414"/>
      <c r="AM121" s="3414"/>
      <c r="AN121" s="3414"/>
      <c r="AO121" s="3414"/>
      <c r="AP121" s="3414"/>
      <c r="AQ121" s="3414"/>
      <c r="AR121" s="110"/>
      <c r="AS121" s="110"/>
      <c r="AT121" s="110"/>
      <c r="AU121" s="126"/>
      <c r="AV121" s="110"/>
      <c r="AW121" s="118"/>
      <c r="AX121" s="211"/>
      <c r="AY121" s="211"/>
      <c r="AZ121" s="110"/>
      <c r="BA121" s="110"/>
      <c r="BB121" s="110"/>
      <c r="BC121" s="110"/>
      <c r="BD121" s="110"/>
      <c r="BE121" s="110"/>
      <c r="BF121" s="110"/>
      <c r="BG121" s="110"/>
    </row>
    <row r="122" spans="2:59" ht="15.75" customHeight="1">
      <c r="B122" s="1320" t="str">
        <f>'7-11л. МЕНЮ '!J122</f>
        <v>255/17</v>
      </c>
      <c r="C122" s="256" t="str">
        <f>'7-11л. МЕНЮ '!C122</f>
        <v>Печень по-строгановски</v>
      </c>
      <c r="D122" s="2214">
        <f>'7-11л. МЕНЮ '!D122</f>
        <v>90</v>
      </c>
      <c r="E122" s="1283">
        <f>'7-11л. МЕНЮ '!E122</f>
        <v>13.049799999999999</v>
      </c>
      <c r="F122" s="334">
        <f>'7-11л. МЕНЮ '!F122</f>
        <v>8.7439999999999998</v>
      </c>
      <c r="G122" s="1283">
        <f>'7-11л. МЕНЮ '!G122</f>
        <v>6.3941999999999997</v>
      </c>
      <c r="H122" s="741">
        <f>'7-11л. МЕНЮ '!H122</f>
        <v>156.73500000000001</v>
      </c>
      <c r="I122" s="1499">
        <v>8.4600000000000009</v>
      </c>
      <c r="J122" s="753">
        <v>0.16470000000000001</v>
      </c>
      <c r="K122" s="1192">
        <v>0.13328000000000001</v>
      </c>
      <c r="L122" s="1503">
        <v>380.49284999999998</v>
      </c>
      <c r="M122" s="1192">
        <v>21.058399999999999</v>
      </c>
      <c r="N122" s="1503">
        <v>21.979649999999999</v>
      </c>
      <c r="O122" s="1192">
        <v>14.3994</v>
      </c>
      <c r="P122" s="1306">
        <v>0.54</v>
      </c>
      <c r="Q122" s="1548">
        <f>'7-11л. МЕНЮ '!I122</f>
        <v>55</v>
      </c>
      <c r="R122" s="110"/>
      <c r="S122" s="3414"/>
      <c r="T122" s="3411"/>
      <c r="U122" s="3409"/>
      <c r="V122" s="120"/>
      <c r="W122" s="120"/>
      <c r="X122" s="491"/>
      <c r="Y122" s="1212"/>
      <c r="Z122" s="536"/>
      <c r="AA122" s="3414"/>
      <c r="AB122" s="3414"/>
      <c r="AC122" s="339"/>
      <c r="AD122" s="339"/>
      <c r="AE122" s="339"/>
      <c r="AF122" s="185"/>
      <c r="AG122" s="156"/>
      <c r="AH122" s="526"/>
      <c r="AI122" s="156"/>
      <c r="AJ122" s="156"/>
      <c r="AK122" s="597"/>
      <c r="AL122" s="3410"/>
      <c r="AM122" s="525"/>
      <c r="AN122" s="3410"/>
      <c r="AO122" s="3410"/>
      <c r="AP122" s="3410"/>
      <c r="AQ122" s="3410"/>
      <c r="AR122" s="104"/>
      <c r="AS122" s="104"/>
      <c r="AT122" s="110"/>
      <c r="AU122" s="119"/>
      <c r="AV122" s="105"/>
      <c r="AW122" s="104"/>
      <c r="AX122" s="211"/>
      <c r="AY122" s="211"/>
      <c r="AZ122" s="110"/>
      <c r="BA122" s="110"/>
      <c r="BB122" s="144"/>
      <c r="BC122" s="130"/>
      <c r="BD122" s="366"/>
      <c r="BE122" s="110"/>
      <c r="BF122" s="110"/>
      <c r="BG122" s="110"/>
    </row>
    <row r="123" spans="2:59">
      <c r="B123" s="1325" t="str">
        <f>'7-11л. МЕНЮ '!J123</f>
        <v>256 / 21</v>
      </c>
      <c r="C123" s="256" t="str">
        <f>'7-11л. МЕНЮ '!C123</f>
        <v>Макароны отварные и /овощи</v>
      </c>
      <c r="D123" s="2214">
        <f>'7-11л. МЕНЮ '!D123</f>
        <v>110</v>
      </c>
      <c r="E123" s="1366">
        <f>'7-11л. МЕНЮ '!E123</f>
        <v>4.07</v>
      </c>
      <c r="F123" s="1283">
        <f>'7-11л. МЕНЮ '!F123</f>
        <v>3.63</v>
      </c>
      <c r="G123" s="334">
        <f>'7-11л. МЕНЮ '!G123</f>
        <v>21.67</v>
      </c>
      <c r="H123" s="1202">
        <f>'7-11л. МЕНЮ '!H123</f>
        <v>135.30000000000001</v>
      </c>
      <c r="I123" s="2551">
        <v>0</v>
      </c>
      <c r="J123" s="2550">
        <v>4.3999999999999997E-2</v>
      </c>
      <c r="K123" s="2551">
        <v>1.9E-2</v>
      </c>
      <c r="L123" s="2550">
        <v>23.1</v>
      </c>
      <c r="M123" s="2551">
        <v>8.8000000000000007</v>
      </c>
      <c r="N123" s="2550">
        <v>33</v>
      </c>
      <c r="O123" s="2551">
        <v>5.5</v>
      </c>
      <c r="P123" s="3287">
        <v>0.77</v>
      </c>
      <c r="Q123" s="1548">
        <f>'7-11л. МЕНЮ '!I123</f>
        <v>49</v>
      </c>
      <c r="R123" s="120"/>
      <c r="S123" s="497"/>
      <c r="T123" s="3414"/>
      <c r="U123" s="621"/>
      <c r="V123" s="514"/>
      <c r="W123" s="827"/>
      <c r="X123" s="828"/>
      <c r="Y123" s="829"/>
      <c r="Z123" s="222"/>
      <c r="AA123" s="366"/>
      <c r="AB123" s="120"/>
      <c r="AC123" s="339"/>
      <c r="AD123" s="339"/>
      <c r="AE123" s="339"/>
      <c r="AF123" s="185"/>
      <c r="AG123" s="526"/>
      <c r="AH123" s="526"/>
      <c r="AI123" s="156"/>
      <c r="AJ123" s="156"/>
      <c r="AK123" s="597"/>
      <c r="AL123" s="3410"/>
      <c r="AM123" s="525"/>
      <c r="AN123" s="3410"/>
      <c r="AO123" s="3410"/>
      <c r="AP123" s="3410"/>
      <c r="AQ123" s="3410"/>
      <c r="AR123" s="104"/>
      <c r="AS123" s="104"/>
      <c r="AT123" s="110"/>
      <c r="AU123" s="119"/>
      <c r="AV123" s="115"/>
      <c r="AW123" s="115"/>
      <c r="AX123" s="211"/>
      <c r="AY123" s="211"/>
      <c r="AZ123" s="110"/>
      <c r="BA123" s="110"/>
      <c r="BB123" s="130"/>
      <c r="BC123" s="130"/>
      <c r="BD123" s="366"/>
      <c r="BE123" s="110"/>
      <c r="BF123" s="110"/>
      <c r="BG123" s="110"/>
    </row>
    <row r="124" spans="2:59">
      <c r="B124" s="3340" t="str">
        <f>'7-11л. МЕНЮ '!J124</f>
        <v>157/21</v>
      </c>
      <c r="C124" s="327" t="str">
        <f>'7-11л. МЕНЮ '!C124</f>
        <v>консервирован. Отварные (сложный гарнир)</v>
      </c>
      <c r="D124" s="3341">
        <f>'7-11л. МЕНЮ '!D124</f>
        <v>90</v>
      </c>
      <c r="E124" s="1783">
        <f>'7-11л. МЕНЮ '!E124</f>
        <v>1.8</v>
      </c>
      <c r="F124" s="1781">
        <f>'7-11л. МЕНЮ '!F124</f>
        <v>0.24</v>
      </c>
      <c r="G124" s="1623">
        <f>'7-11л. МЕНЮ '!G124</f>
        <v>9.2260000000000009</v>
      </c>
      <c r="H124" s="1353">
        <f>'7-11л. МЕНЮ '!H124</f>
        <v>47.015999999999998</v>
      </c>
      <c r="I124" s="1623">
        <v>1.7250000000000001</v>
      </c>
      <c r="J124" s="1781">
        <v>1.6E-2</v>
      </c>
      <c r="K124" s="1623">
        <v>2.3E-2</v>
      </c>
      <c r="L124" s="1353">
        <v>1.08</v>
      </c>
      <c r="M124" s="1493">
        <v>33</v>
      </c>
      <c r="N124" s="2476">
        <v>31.5</v>
      </c>
      <c r="O124" s="1620">
        <v>10.116</v>
      </c>
      <c r="P124" s="1494">
        <v>0.28599999999999998</v>
      </c>
      <c r="Q124" s="3816">
        <f>'7-11л. МЕНЮ '!I124</f>
        <v>49</v>
      </c>
      <c r="R124" s="102"/>
      <c r="S124" s="497"/>
      <c r="T124" s="3414"/>
      <c r="U124" s="621"/>
      <c r="V124" s="514"/>
      <c r="W124" s="827"/>
      <c r="X124" s="828"/>
      <c r="Y124" s="829"/>
      <c r="Z124" s="222"/>
      <c r="AA124" s="366"/>
      <c r="AB124" s="227"/>
      <c r="AC124" s="156"/>
      <c r="AD124" s="156"/>
      <c r="AE124" s="156"/>
      <c r="AF124" s="185"/>
      <c r="AG124" s="156"/>
      <c r="AH124" s="156"/>
      <c r="AI124" s="156"/>
      <c r="AJ124" s="156"/>
      <c r="AK124" s="597"/>
      <c r="AL124" s="3410"/>
      <c r="AM124" s="525"/>
      <c r="AN124" s="3410"/>
      <c r="AO124" s="3410"/>
      <c r="AP124" s="3410"/>
      <c r="AQ124" s="3410"/>
      <c r="AR124" s="104"/>
      <c r="AS124" s="104"/>
      <c r="AT124" s="110"/>
      <c r="AU124" s="119"/>
      <c r="AV124" s="105"/>
      <c r="AW124" s="104"/>
      <c r="AX124" s="104"/>
      <c r="AY124" s="104"/>
      <c r="AZ124" s="110"/>
      <c r="BA124" s="110"/>
      <c r="BB124" s="130"/>
      <c r="BC124" s="110"/>
      <c r="BD124" s="366"/>
      <c r="BE124" s="110"/>
      <c r="BF124" s="110"/>
      <c r="BG124" s="110"/>
    </row>
    <row r="125" spans="2:59">
      <c r="B125" s="3176" t="str">
        <f>'7-11л. МЕНЮ '!J125</f>
        <v>459 / 21</v>
      </c>
      <c r="C125" s="2213" t="str">
        <f>'7-11л. МЕНЮ '!C125</f>
        <v>Чай с лимоном</v>
      </c>
      <c r="D125" s="3339">
        <f>'7-11л. МЕНЮ '!D125</f>
        <v>180</v>
      </c>
      <c r="E125" s="161">
        <f>'7-11л. МЕНЮ '!E125</f>
        <v>0.27</v>
      </c>
      <c r="F125" s="1788">
        <f>'7-11л. МЕНЮ '!F125</f>
        <v>0</v>
      </c>
      <c r="G125" s="161">
        <f>'7-11л. МЕНЮ '!G125</f>
        <v>6.05</v>
      </c>
      <c r="H125" s="1540">
        <f>'7-11л. МЕНЮ '!H125</f>
        <v>25.16</v>
      </c>
      <c r="I125" s="1491">
        <v>1.23</v>
      </c>
      <c r="J125" s="1491">
        <v>0</v>
      </c>
      <c r="K125" s="1491">
        <v>0.01</v>
      </c>
      <c r="L125" s="1340">
        <v>0.33</v>
      </c>
      <c r="M125" s="1784">
        <v>6.29</v>
      </c>
      <c r="N125" s="1784">
        <v>7.15</v>
      </c>
      <c r="O125" s="1784">
        <v>3.79</v>
      </c>
      <c r="P125" s="1204">
        <v>0.63</v>
      </c>
      <c r="Q125" s="1550">
        <f>'7-11л. МЕНЮ '!I125</f>
        <v>84</v>
      </c>
      <c r="S125" s="156"/>
      <c r="T125" s="360"/>
      <c r="U125" s="360"/>
      <c r="V125" s="360"/>
      <c r="W125" s="360"/>
      <c r="X125" s="360"/>
      <c r="Y125" s="360"/>
      <c r="Z125" s="360"/>
      <c r="AA125" s="360"/>
      <c r="AB125" s="125"/>
      <c r="AC125" s="339"/>
      <c r="AD125" s="339"/>
      <c r="AE125" s="339"/>
      <c r="AF125" s="185"/>
      <c r="AG125" s="156"/>
      <c r="AH125" s="156"/>
      <c r="AI125" s="339"/>
      <c r="AJ125" s="156"/>
      <c r="AK125" s="597"/>
      <c r="AL125" s="3410"/>
      <c r="AM125" s="3410"/>
      <c r="AN125" s="3410"/>
      <c r="AO125" s="3410"/>
      <c r="AP125" s="3410"/>
      <c r="AQ125" s="3410"/>
      <c r="AR125" s="104"/>
      <c r="AS125" s="104"/>
      <c r="AT125" s="110"/>
      <c r="AU125" s="119"/>
      <c r="AV125" s="105"/>
      <c r="AW125" s="104"/>
      <c r="AX125" s="104"/>
      <c r="AY125" s="104"/>
      <c r="AZ125" s="110"/>
      <c r="BA125" s="110"/>
      <c r="BB125" s="130"/>
      <c r="BC125" s="130"/>
      <c r="BD125" s="366"/>
      <c r="BE125" s="110"/>
      <c r="BF125" s="110"/>
      <c r="BG125" s="110"/>
    </row>
    <row r="126" spans="2:59" ht="13.5" customHeight="1">
      <c r="B126" s="1325" t="str">
        <f>'7-11л. МЕНЮ '!J126</f>
        <v>396/17</v>
      </c>
      <c r="C126" s="256" t="str">
        <f>'7-11л. МЕНЮ '!C126</f>
        <v>Блины со сметаной</v>
      </c>
      <c r="D126" s="259">
        <f>'7-11л. МЕНЮ '!D126</f>
        <v>70</v>
      </c>
      <c r="E126" s="1283">
        <f>'7-11л. МЕНЮ '!E126</f>
        <v>4.5229999999999997</v>
      </c>
      <c r="F126" s="334">
        <f>'7-11л. МЕНЮ '!F126</f>
        <v>4.4264000000000001</v>
      </c>
      <c r="G126" s="1283">
        <f>'7-11л. МЕНЮ '!G126</f>
        <v>22.992699999999999</v>
      </c>
      <c r="H126" s="707">
        <f>'7-11л. МЕНЮ '!H126</f>
        <v>148.41919999999999</v>
      </c>
      <c r="I126" s="1204">
        <v>0.25259999999999999</v>
      </c>
      <c r="J126" s="1204">
        <v>1.49E-2</v>
      </c>
      <c r="K126" s="1204">
        <v>6.3899999999999998E-2</v>
      </c>
      <c r="L126" s="707">
        <v>12.4413</v>
      </c>
      <c r="M126" s="1365">
        <v>61.698999999999998</v>
      </c>
      <c r="N126" s="1204">
        <v>6.4959300000000004</v>
      </c>
      <c r="O126" s="1204">
        <v>0.877</v>
      </c>
      <c r="P126" s="1780">
        <v>4.2529999999999998E-2</v>
      </c>
      <c r="Q126" s="1534">
        <f>'7-11л. МЕНЮ '!I126</f>
        <v>80</v>
      </c>
      <c r="R126" s="480"/>
      <c r="S126" s="266"/>
      <c r="T126" s="156"/>
      <c r="U126" s="156"/>
      <c r="V126" s="156"/>
      <c r="W126" s="185"/>
      <c r="X126" s="156"/>
      <c r="Y126" s="156"/>
      <c r="Z126" s="156"/>
      <c r="AA126" s="156"/>
      <c r="AB126" s="234"/>
      <c r="AC126" s="339"/>
      <c r="AD126" s="339"/>
      <c r="AE126" s="339"/>
      <c r="AF126" s="185"/>
      <c r="AG126" s="156"/>
      <c r="AH126" s="156"/>
      <c r="AI126" s="339"/>
      <c r="AJ126" s="156"/>
      <c r="AK126" s="597"/>
      <c r="AL126" s="3410"/>
      <c r="AM126" s="3410"/>
      <c r="AN126" s="3410"/>
      <c r="AO126" s="3410"/>
      <c r="AP126" s="3410"/>
      <c r="AQ126" s="3410"/>
      <c r="AR126" s="104"/>
      <c r="AS126" s="104"/>
      <c r="AT126" s="110"/>
      <c r="AU126" s="119"/>
      <c r="AV126" s="105"/>
      <c r="AW126" s="104"/>
      <c r="AX126" s="104"/>
      <c r="AY126" s="104"/>
      <c r="AZ126" s="110"/>
      <c r="BA126" s="110"/>
      <c r="BB126" s="105"/>
      <c r="BC126" s="105"/>
      <c r="BD126" s="102"/>
      <c r="BE126" s="110"/>
      <c r="BF126" s="110"/>
      <c r="BG126" s="110"/>
    </row>
    <row r="127" spans="2:59" ht="13.5" customHeight="1">
      <c r="B127" s="1325" t="str">
        <f>'7-11л. МЕНЮ '!J127</f>
        <v>Пром.пр.</v>
      </c>
      <c r="C127" s="256" t="str">
        <f>'7-11л. МЕНЮ '!C127</f>
        <v>Хлеб пшеничный</v>
      </c>
      <c r="D127" s="259">
        <f>'7-11л. МЕНЮ '!D127</f>
        <v>30</v>
      </c>
      <c r="E127" s="1283">
        <f>'7-11л. МЕНЮ '!E127</f>
        <v>0.6018</v>
      </c>
      <c r="F127" s="334">
        <f>'7-11л. МЕНЮ '!F127</f>
        <v>0.39</v>
      </c>
      <c r="G127" s="1283">
        <f>'7-11л. МЕНЮ '!G127</f>
        <v>16.260000000000002</v>
      </c>
      <c r="H127" s="741">
        <f>'7-11л. МЕНЮ '!H127</f>
        <v>70.9572</v>
      </c>
      <c r="I127" s="1204">
        <v>0</v>
      </c>
      <c r="J127" s="1204">
        <v>3.3000000000000002E-2</v>
      </c>
      <c r="K127" s="1204">
        <v>1.2E-2</v>
      </c>
      <c r="L127" s="707">
        <v>0</v>
      </c>
      <c r="M127" s="1204">
        <v>6</v>
      </c>
      <c r="N127" s="1204">
        <v>1.95</v>
      </c>
      <c r="O127" s="1204">
        <v>0.45200000000000001</v>
      </c>
      <c r="P127" s="1780">
        <v>3.3000000000000002E-2</v>
      </c>
      <c r="Q127" s="1534">
        <f>'7-11л. МЕНЮ '!I127</f>
        <v>18</v>
      </c>
      <c r="R127" s="110"/>
      <c r="S127" s="2741"/>
      <c r="T127" s="3422"/>
      <c r="U127" s="3422"/>
      <c r="V127" s="3422"/>
      <c r="W127" s="3422"/>
      <c r="X127" s="3422"/>
      <c r="Y127" s="3422"/>
      <c r="Z127" s="3422"/>
      <c r="AA127" s="3422"/>
      <c r="AB127" s="156"/>
      <c r="AC127" s="514"/>
      <c r="AD127" s="514"/>
      <c r="AE127" s="514"/>
      <c r="AF127" s="515"/>
      <c r="AG127" s="515"/>
      <c r="AH127" s="515"/>
      <c r="AI127" s="515"/>
      <c r="AJ127" s="514"/>
      <c r="AK127" s="198"/>
      <c r="AL127" s="521"/>
      <c r="AM127" s="521"/>
      <c r="AN127" s="521"/>
      <c r="AO127" s="521"/>
      <c r="AP127" s="521"/>
      <c r="AQ127" s="521"/>
      <c r="AR127" s="521"/>
      <c r="AS127" s="521"/>
      <c r="AT127" s="110"/>
      <c r="AU127" s="119"/>
      <c r="AV127" s="105"/>
      <c r="AW127" s="104"/>
      <c r="AX127" s="104"/>
      <c r="AY127" s="104"/>
      <c r="AZ127" s="110"/>
      <c r="BA127" s="110"/>
      <c r="BB127" s="105"/>
      <c r="BC127" s="105"/>
      <c r="BD127" s="366"/>
      <c r="BE127" s="110"/>
      <c r="BF127" s="110"/>
      <c r="BG127" s="110"/>
    </row>
    <row r="128" spans="2:59" ht="12.75" customHeight="1" thickBot="1">
      <c r="B128" s="788" t="str">
        <f>'7-11л. МЕНЮ '!J128</f>
        <v>Пром.пр.</v>
      </c>
      <c r="C128" s="196" t="str">
        <f>'7-11л. МЕНЮ '!C128</f>
        <v>Хлеб ржаной</v>
      </c>
      <c r="D128" s="350">
        <f>'7-11л. МЕНЮ '!D128</f>
        <v>20</v>
      </c>
      <c r="E128" s="1283">
        <f>'7-11л. МЕНЮ '!E128</f>
        <v>0.93300000000000005</v>
      </c>
      <c r="F128" s="334">
        <f>'7-11л. МЕНЮ '!F128</f>
        <v>0.33</v>
      </c>
      <c r="G128" s="1283">
        <f>'7-11л. МЕНЮ '!G128</f>
        <v>8.6869999999999994</v>
      </c>
      <c r="H128" s="741">
        <f>'7-11л. МЕНЮ '!H128</f>
        <v>41.45</v>
      </c>
      <c r="I128" s="1204">
        <v>0</v>
      </c>
      <c r="J128" s="1204">
        <v>0.05</v>
      </c>
      <c r="K128" s="1204">
        <v>4.5999999999999999E-2</v>
      </c>
      <c r="L128" s="707">
        <v>0</v>
      </c>
      <c r="M128" s="1204">
        <v>6.6</v>
      </c>
      <c r="N128" s="1204">
        <v>4.68</v>
      </c>
      <c r="O128" s="1204">
        <v>1.32</v>
      </c>
      <c r="P128" s="1780">
        <v>2.8000000000000001E-2</v>
      </c>
      <c r="Q128" s="1534">
        <f>'7-11л. МЕНЮ '!I128</f>
        <v>19</v>
      </c>
      <c r="R128" s="123"/>
      <c r="S128" s="3422"/>
      <c r="T128" s="1940"/>
      <c r="U128" s="1940"/>
      <c r="V128" s="1940"/>
      <c r="W128" s="1940"/>
      <c r="X128" s="1940"/>
      <c r="Y128" s="1940"/>
      <c r="Z128" s="1940"/>
      <c r="AA128" s="1940"/>
      <c r="AB128" s="184"/>
      <c r="AC128" s="823"/>
      <c r="AD128" s="823"/>
      <c r="AE128" s="823"/>
      <c r="AF128" s="824"/>
      <c r="AG128" s="2722"/>
      <c r="AH128" s="2722"/>
      <c r="AI128" s="824"/>
      <c r="AJ128" s="823"/>
      <c r="AK128" s="198"/>
      <c r="AL128" s="339"/>
      <c r="AM128" s="185"/>
      <c r="AN128" s="120"/>
      <c r="AO128" s="337"/>
      <c r="AP128" s="184"/>
      <c r="AQ128" s="184"/>
      <c r="AR128" s="184"/>
      <c r="AS128" s="184"/>
      <c r="AT128" s="184"/>
      <c r="AU128" s="184"/>
      <c r="AV128" s="184"/>
      <c r="AW128" s="110"/>
      <c r="AX128" s="104"/>
      <c r="AY128" s="104"/>
      <c r="AZ128" s="110"/>
      <c r="BA128" s="110"/>
      <c r="BB128" s="130"/>
      <c r="BC128" s="130"/>
      <c r="BD128" s="366"/>
      <c r="BE128" s="110"/>
      <c r="BF128" s="110"/>
      <c r="BG128" s="110"/>
    </row>
    <row r="129" spans="2:59" ht="13.5" customHeight="1">
      <c r="B129" s="426" t="s">
        <v>170</v>
      </c>
      <c r="D129" s="1542">
        <f>'7-11л. МЕНЮ '!D129</f>
        <v>590</v>
      </c>
      <c r="E129" s="1837">
        <f>'7-11л. МЕНЮ '!E129</f>
        <v>25.247599999999998</v>
      </c>
      <c r="F129" s="1838">
        <f>'7-11л. МЕНЮ '!F129</f>
        <v>17.760399999999997</v>
      </c>
      <c r="G129" s="1839">
        <f>'7-11л. МЕНЮ '!G129</f>
        <v>91.279899999999998</v>
      </c>
      <c r="H129" s="1829">
        <f>'7-11л. МЕНЮ '!H129</f>
        <v>625.03740000000016</v>
      </c>
      <c r="I129" s="246">
        <f t="shared" ref="I129:P129" si="18">SUM(I122:I128)</f>
        <v>11.6676</v>
      </c>
      <c r="J129" s="246">
        <f t="shared" si="18"/>
        <v>0.3226</v>
      </c>
      <c r="K129" s="246">
        <f t="shared" si="18"/>
        <v>0.30718000000000001</v>
      </c>
      <c r="L129" s="710">
        <f t="shared" si="18"/>
        <v>417.44414999999998</v>
      </c>
      <c r="M129" s="1935">
        <f t="shared" si="18"/>
        <v>143.44739999999999</v>
      </c>
      <c r="N129" s="710">
        <f t="shared" si="18"/>
        <v>106.75558000000001</v>
      </c>
      <c r="O129" s="710">
        <f t="shared" si="18"/>
        <v>36.4544</v>
      </c>
      <c r="P129" s="2177">
        <f t="shared" si="18"/>
        <v>2.3295300000000001</v>
      </c>
      <c r="Q129" s="774"/>
      <c r="R129" s="119"/>
      <c r="S129" s="3414"/>
      <c r="T129" s="355"/>
      <c r="U129" s="355"/>
      <c r="V129" s="355"/>
      <c r="W129" s="355"/>
      <c r="X129" s="355"/>
      <c r="Y129" s="355"/>
      <c r="Z129" s="355"/>
      <c r="AA129" s="355"/>
      <c r="AB129" s="120"/>
      <c r="AC129" s="156"/>
      <c r="AD129" s="156"/>
      <c r="AE129" s="156"/>
      <c r="AF129" s="156"/>
      <c r="AG129" s="156"/>
      <c r="AH129" s="156"/>
      <c r="AI129" s="156"/>
      <c r="AJ129" s="156"/>
      <c r="AK129" s="549"/>
      <c r="AL129" s="3413"/>
      <c r="AM129" s="3413"/>
      <c r="AN129" s="3413"/>
      <c r="AO129" s="3413"/>
      <c r="AP129" s="3413"/>
      <c r="AQ129" s="3413"/>
      <c r="AR129" s="109"/>
      <c r="AS129" s="109"/>
      <c r="AT129" s="110"/>
      <c r="AU129" s="110"/>
      <c r="AV129" s="110"/>
      <c r="AW129" s="110"/>
      <c r="AX129" s="104"/>
      <c r="AY129" s="104"/>
      <c r="AZ129" s="110"/>
      <c r="BA129" s="110"/>
      <c r="BB129" s="130"/>
      <c r="BC129" s="130"/>
      <c r="BD129" s="366"/>
      <c r="BE129" s="110"/>
      <c r="BF129" s="110"/>
      <c r="BG129" s="110"/>
    </row>
    <row r="130" spans="2:59" ht="13.5" customHeight="1">
      <c r="B130" s="738"/>
      <c r="C130" s="739" t="s">
        <v>10</v>
      </c>
      <c r="D130" s="1166">
        <v>0.25</v>
      </c>
      <c r="E130" s="1840">
        <f>'7-11л. МЕНЮ '!E130</f>
        <v>19.25</v>
      </c>
      <c r="F130" s="1841">
        <f>'7-11л. МЕНЮ '!F130</f>
        <v>19.75</v>
      </c>
      <c r="G130" s="1842">
        <f>'7-11л. МЕНЮ '!G130</f>
        <v>83.75</v>
      </c>
      <c r="H130" s="1826">
        <f>'7-11л. МЕНЮ '!H130</f>
        <v>587.5</v>
      </c>
      <c r="I130" s="1921">
        <f t="shared" ref="I130:P130" si="19">I621</f>
        <v>15</v>
      </c>
      <c r="J130" s="1921">
        <f t="shared" si="19"/>
        <v>0.3</v>
      </c>
      <c r="K130" s="1921">
        <f t="shared" si="19"/>
        <v>0.35</v>
      </c>
      <c r="L130" s="1921">
        <f t="shared" si="19"/>
        <v>175</v>
      </c>
      <c r="M130" s="1922">
        <f t="shared" si="19"/>
        <v>275</v>
      </c>
      <c r="N130" s="1922">
        <f t="shared" si="19"/>
        <v>275</v>
      </c>
      <c r="O130" s="1921">
        <f t="shared" si="19"/>
        <v>62.5</v>
      </c>
      <c r="P130" s="2178">
        <f t="shared" si="19"/>
        <v>3</v>
      </c>
      <c r="Q130" s="774"/>
      <c r="R130" s="119"/>
      <c r="S130" s="3756"/>
      <c r="T130" s="120"/>
      <c r="U130" s="120"/>
      <c r="V130" s="120"/>
      <c r="W130" s="185"/>
      <c r="X130" s="184"/>
      <c r="Y130" s="184"/>
      <c r="Z130" s="120"/>
      <c r="AA130" s="184"/>
      <c r="AB130" s="339"/>
      <c r="AC130" s="156"/>
      <c r="AD130" s="156"/>
      <c r="AE130" s="156"/>
      <c r="AF130" s="156"/>
      <c r="AG130" s="156"/>
      <c r="AH130" s="156"/>
      <c r="AI130" s="156"/>
      <c r="AJ130" s="156"/>
      <c r="AK130" s="198"/>
      <c r="AL130" s="3414"/>
      <c r="AM130" s="3414"/>
      <c r="AN130" s="3414"/>
      <c r="AO130" s="3414"/>
      <c r="AP130" s="3414"/>
      <c r="AQ130" s="3414"/>
      <c r="AR130" s="110"/>
      <c r="AS130" s="110"/>
      <c r="AT130" s="110"/>
      <c r="AU130" s="126"/>
      <c r="AV130" s="110"/>
      <c r="AW130" s="110"/>
      <c r="AX130" s="104"/>
      <c r="AY130" s="104"/>
      <c r="AZ130" s="110"/>
      <c r="BA130" s="110"/>
      <c r="BB130" s="131"/>
      <c r="BC130" s="105"/>
      <c r="BD130" s="104"/>
      <c r="BE130" s="110"/>
      <c r="BF130" s="110"/>
      <c r="BG130" s="110"/>
    </row>
    <row r="131" spans="2:59" ht="12.75" customHeight="1" thickBot="1">
      <c r="B131" s="63"/>
      <c r="C131" s="736" t="s">
        <v>331</v>
      </c>
      <c r="D131" s="1155"/>
      <c r="E131" s="1835">
        <f>'7-11л. МЕНЮ '!E131</f>
        <v>7.7890909090909091</v>
      </c>
      <c r="F131" s="440">
        <f>'7-11л. МЕНЮ '!F131</f>
        <v>-2.5184810126582313</v>
      </c>
      <c r="G131" s="1836">
        <f>'7-11л. МЕНЮ '!G131</f>
        <v>2.2477313432835828</v>
      </c>
      <c r="H131" s="784">
        <f>'7-11л. МЕНЮ '!H131</f>
        <v>1.597336170212774</v>
      </c>
      <c r="I131" s="748">
        <f t="shared" ref="I131:P131" si="20">(I129*100/I619)-25</f>
        <v>-5.5539999999999985</v>
      </c>
      <c r="J131" s="748">
        <f t="shared" si="20"/>
        <v>1.8833333333333329</v>
      </c>
      <c r="K131" s="748">
        <f t="shared" si="20"/>
        <v>-3.0585714285714261</v>
      </c>
      <c r="L131" s="748">
        <f t="shared" si="20"/>
        <v>34.634878571428573</v>
      </c>
      <c r="M131" s="748">
        <f t="shared" si="20"/>
        <v>-11.959327272727274</v>
      </c>
      <c r="N131" s="748">
        <f t="shared" si="20"/>
        <v>-15.294947272727272</v>
      </c>
      <c r="O131" s="748">
        <f t="shared" si="20"/>
        <v>-10.418239999999999</v>
      </c>
      <c r="P131" s="2179">
        <f t="shared" si="20"/>
        <v>-5.5872500000000009</v>
      </c>
      <c r="Q131" s="780"/>
      <c r="R131" s="110"/>
      <c r="S131" s="3752"/>
      <c r="T131" s="3414"/>
      <c r="U131" s="621"/>
      <c r="V131" s="514"/>
      <c r="W131" s="827"/>
      <c r="X131" s="828"/>
      <c r="Y131" s="829"/>
      <c r="Z131" s="222"/>
      <c r="AA131" s="366"/>
      <c r="AB131" s="120"/>
      <c r="AC131" s="156"/>
      <c r="AD131" s="156"/>
      <c r="AE131" s="156"/>
      <c r="AF131" s="156"/>
      <c r="AG131" s="156"/>
      <c r="AH131" s="156"/>
      <c r="AI131" s="156"/>
      <c r="AJ131" s="156"/>
      <c r="AK131" s="597"/>
      <c r="AL131" s="3414"/>
      <c r="AM131" s="3414"/>
      <c r="AN131" s="3414"/>
      <c r="AO131" s="3414"/>
      <c r="AP131" s="3414"/>
      <c r="AQ131" s="3414"/>
      <c r="AR131" s="110"/>
      <c r="AS131" s="110"/>
      <c r="AT131" s="110"/>
      <c r="AU131" s="122"/>
      <c r="AV131" s="105"/>
      <c r="AW131" s="104"/>
      <c r="AX131" s="211"/>
      <c r="AY131" s="211"/>
      <c r="AZ131" s="110"/>
      <c r="BA131" s="110"/>
      <c r="BB131" s="130"/>
      <c r="BC131" s="130"/>
      <c r="BD131" s="366"/>
      <c r="BE131" s="110"/>
      <c r="BF131" s="110"/>
      <c r="BG131" s="110"/>
    </row>
    <row r="132" spans="2:59" ht="15.75">
      <c r="B132" s="86"/>
      <c r="C132" s="1321" t="s">
        <v>106</v>
      </c>
      <c r="D132" s="61"/>
      <c r="E132" s="1157"/>
      <c r="F132" s="1902"/>
      <c r="G132" s="1902"/>
      <c r="H132" s="1902"/>
      <c r="I132" s="1620"/>
      <c r="J132" s="1620"/>
      <c r="K132" s="1620"/>
      <c r="L132" s="1620"/>
      <c r="M132" s="1618"/>
      <c r="N132" s="1620"/>
      <c r="O132" s="1620"/>
      <c r="P132" s="1779"/>
      <c r="Q132" s="773"/>
      <c r="R132" s="129"/>
      <c r="S132" s="3787"/>
      <c r="T132" s="360"/>
      <c r="U132" s="360"/>
      <c r="V132" s="360"/>
      <c r="W132" s="360"/>
      <c r="X132" s="360"/>
      <c r="Y132" s="360"/>
      <c r="Z132" s="360"/>
      <c r="AA132" s="360"/>
      <c r="AB132" s="120"/>
      <c r="AC132" s="184"/>
      <c r="AD132" s="184"/>
      <c r="AE132" s="184"/>
      <c r="AF132" s="185"/>
      <c r="AG132" s="184"/>
      <c r="AH132" s="184"/>
      <c r="AI132" s="184"/>
      <c r="AJ132" s="156"/>
      <c r="AK132" s="597"/>
      <c r="AL132" s="205"/>
      <c r="AM132" s="192"/>
      <c r="AN132" s="192"/>
      <c r="AO132" s="205"/>
      <c r="AP132" s="497"/>
      <c r="AQ132" s="205"/>
      <c r="AR132" s="205"/>
      <c r="AS132" s="110"/>
      <c r="AT132" s="130"/>
      <c r="AU132" s="120"/>
      <c r="AV132" s="105"/>
      <c r="AW132" s="104"/>
      <c r="AX132" s="211"/>
      <c r="AY132" s="211"/>
      <c r="AZ132" s="110"/>
      <c r="BA132" s="110"/>
      <c r="BB132" s="105"/>
      <c r="BC132" s="105"/>
      <c r="BD132" s="104"/>
      <c r="BE132" s="110"/>
      <c r="BF132" s="110"/>
      <c r="BG132" s="110"/>
    </row>
    <row r="133" spans="2:59" ht="13.5" customHeight="1">
      <c r="B133" s="1323" t="str">
        <f>'7-11л. МЕНЮ '!J133</f>
        <v>53 / 21</v>
      </c>
      <c r="C133" s="243" t="str">
        <f>'7-11л. МЕНЮ '!C133</f>
        <v xml:space="preserve">Икра свекольная </v>
      </c>
      <c r="D133" s="257">
        <f>'7-11л. МЕНЮ '!D133</f>
        <v>60</v>
      </c>
      <c r="E133" s="2546">
        <f>'7-11л. МЕНЮ '!E133</f>
        <v>0.9</v>
      </c>
      <c r="F133" s="2543">
        <f>'7-11л. МЕНЮ '!F133</f>
        <v>2.16</v>
      </c>
      <c r="G133" s="2543">
        <f>'7-11л. МЕНЮ '!G133</f>
        <v>5.0999999999999996</v>
      </c>
      <c r="H133" s="2544">
        <f>'7-11л. МЕНЮ '!H133</f>
        <v>43.2</v>
      </c>
      <c r="I133" s="2038">
        <v>4.4400000000000004</v>
      </c>
      <c r="J133" s="1491">
        <v>1.2E-2</v>
      </c>
      <c r="K133" s="2133">
        <v>8.0000000000000002E-3</v>
      </c>
      <c r="L133" s="1340">
        <v>0</v>
      </c>
      <c r="M133" s="1501">
        <v>16.8</v>
      </c>
      <c r="N133" s="2156">
        <v>24.6</v>
      </c>
      <c r="O133" s="1784">
        <v>12.6</v>
      </c>
      <c r="P133" s="2139">
        <v>0.72599999999999998</v>
      </c>
      <c r="Q133" s="1534">
        <f>'7-11л. МЕНЮ '!I133</f>
        <v>10</v>
      </c>
      <c r="R133" s="181"/>
      <c r="S133" s="3788"/>
      <c r="T133" s="339"/>
      <c r="U133" s="339"/>
      <c r="V133" s="339"/>
      <c r="W133" s="185"/>
      <c r="X133" s="156"/>
      <c r="Y133" s="156"/>
      <c r="Z133" s="339"/>
      <c r="AA133" s="156"/>
      <c r="AB133" s="120"/>
      <c r="AC133" s="156"/>
      <c r="AD133" s="156"/>
      <c r="AE133" s="156"/>
      <c r="AF133" s="185"/>
      <c r="AG133" s="2721"/>
      <c r="AH133" s="2721"/>
      <c r="AI133" s="156"/>
      <c r="AJ133" s="156"/>
      <c r="AK133" s="597"/>
      <c r="AL133" s="205"/>
      <c r="AM133" s="205"/>
      <c r="AN133" s="205"/>
      <c r="AO133" s="205"/>
      <c r="AP133" s="205"/>
      <c r="AQ133" s="205"/>
      <c r="AR133" s="205"/>
      <c r="AS133" s="110"/>
      <c r="AT133" s="110"/>
      <c r="AU133" s="119"/>
      <c r="AV133" s="105"/>
      <c r="AW133" s="104"/>
      <c r="AX133" s="110"/>
      <c r="AY133" s="104"/>
      <c r="AZ133" s="110"/>
      <c r="BA133" s="110"/>
      <c r="BB133" s="105"/>
      <c r="BC133" s="110"/>
      <c r="BD133" s="109"/>
      <c r="BE133" s="110"/>
      <c r="BF133" s="110"/>
      <c r="BG133" s="110"/>
    </row>
    <row r="134" spans="2:59" ht="16.5" customHeight="1">
      <c r="B134" s="1535" t="str">
        <f>'7-11л. МЕНЮ '!J134</f>
        <v>114/21</v>
      </c>
      <c r="C134" s="243" t="str">
        <f>'7-11л. МЕНЮ '!C134</f>
        <v>Суп картофельный с крупой</v>
      </c>
      <c r="D134" s="257">
        <f>'7-11л. МЕНЮ '!D134</f>
        <v>200</v>
      </c>
      <c r="E134" s="2546">
        <f>'7-11л. МЕНЮ '!E134</f>
        <v>2.2200000000000002</v>
      </c>
      <c r="F134" s="2543">
        <f>'7-11л. МЕНЮ '!F134</f>
        <v>2.82</v>
      </c>
      <c r="G134" s="2543">
        <f>'7-11л. МЕНЮ '!G134</f>
        <v>11.83991</v>
      </c>
      <c r="H134" s="2544">
        <f>'7-11л. МЕНЮ '!H134</f>
        <v>79.764099999999999</v>
      </c>
      <c r="I134" s="2547">
        <v>4.4000000000000004</v>
      </c>
      <c r="J134" s="2547">
        <v>7.3999999999999996E-2</v>
      </c>
      <c r="K134" s="2547">
        <v>0.08</v>
      </c>
      <c r="L134" s="2543">
        <v>0</v>
      </c>
      <c r="M134" s="2547">
        <v>15</v>
      </c>
      <c r="N134" s="2547">
        <v>51.4</v>
      </c>
      <c r="O134" s="2547">
        <v>20.2</v>
      </c>
      <c r="P134" s="2532">
        <v>0.71799999999999997</v>
      </c>
      <c r="Q134" s="1534">
        <f>'7-11л. МЕНЮ '!I134</f>
        <v>28</v>
      </c>
      <c r="R134" s="129"/>
      <c r="S134" s="3789"/>
      <c r="T134" s="3422"/>
      <c r="U134" s="3422"/>
      <c r="V134" s="3422"/>
      <c r="W134" s="3422"/>
      <c r="X134" s="3422"/>
      <c r="Y134" s="3422"/>
      <c r="Z134" s="3422"/>
      <c r="AA134" s="3422"/>
      <c r="AB134" s="3414"/>
      <c r="AC134" s="339"/>
      <c r="AD134" s="339"/>
      <c r="AE134" s="339"/>
      <c r="AF134" s="185"/>
      <c r="AG134" s="156"/>
      <c r="AH134" s="156"/>
      <c r="AI134" s="156"/>
      <c r="AJ134" s="156"/>
      <c r="AK134" s="597"/>
      <c r="AL134" s="3414"/>
      <c r="AM134" s="192"/>
      <c r="AN134" s="192"/>
      <c r="AO134" s="3414"/>
      <c r="AP134" s="3411"/>
      <c r="AQ134" s="3414"/>
      <c r="AR134" s="110"/>
      <c r="AS134" s="110"/>
      <c r="AT134" s="110"/>
      <c r="AU134" s="119"/>
      <c r="AV134" s="105"/>
      <c r="AW134" s="109"/>
      <c r="AX134" s="110"/>
      <c r="AY134" s="104"/>
      <c r="AZ134" s="110"/>
      <c r="BA134" s="110"/>
      <c r="BB134" s="105"/>
      <c r="BC134" s="105"/>
      <c r="BD134" s="104"/>
      <c r="BE134" s="110"/>
      <c r="BF134" s="110"/>
      <c r="BG134" s="110"/>
    </row>
    <row r="135" spans="2:59" ht="16.5" customHeight="1">
      <c r="B135" s="1323" t="str">
        <f>'7-11л. МЕНЮ '!J135</f>
        <v>500 / 22</v>
      </c>
      <c r="C135" s="243" t="str">
        <f>'7-11л. МЕНЮ '!C135</f>
        <v>Говядина тушёная с капустой</v>
      </c>
      <c r="D135" s="257">
        <f>'7-11л. МЕНЮ '!D135</f>
        <v>150</v>
      </c>
      <c r="E135" s="2546">
        <f>'7-11л. МЕНЮ '!E135</f>
        <v>10.1755</v>
      </c>
      <c r="F135" s="2543">
        <f>'7-11л. МЕНЮ '!F135</f>
        <v>16.869599999999998</v>
      </c>
      <c r="G135" s="2543">
        <f>'7-11л. МЕНЮ '!G135</f>
        <v>17.009799999999998</v>
      </c>
      <c r="H135" s="2544">
        <f>'7-11л. МЕНЮ '!H135</f>
        <v>260.56799999999998</v>
      </c>
      <c r="I135" s="2534">
        <v>3.53552</v>
      </c>
      <c r="J135" s="2548">
        <v>8.09E-2</v>
      </c>
      <c r="K135" s="2533">
        <v>0.16300000000000001</v>
      </c>
      <c r="L135" s="2543">
        <v>10.192920000000001</v>
      </c>
      <c r="M135" s="3561">
        <v>135.88</v>
      </c>
      <c r="N135" s="2549">
        <v>18.359940000000002</v>
      </c>
      <c r="O135" s="2532">
        <v>3.2870599999999999</v>
      </c>
      <c r="P135" s="2542">
        <v>0.65</v>
      </c>
      <c r="Q135" s="1534">
        <f>'7-11л. МЕНЮ '!I135</f>
        <v>59</v>
      </c>
      <c r="R135" s="365"/>
      <c r="S135" s="3422"/>
      <c r="T135" s="2496"/>
      <c r="U135" s="2496"/>
      <c r="V135" s="2496"/>
      <c r="W135" s="2496"/>
      <c r="X135" s="2496"/>
      <c r="Y135" s="2496"/>
      <c r="Z135" s="2496"/>
      <c r="AA135" s="2496"/>
      <c r="AB135" s="339"/>
      <c r="AC135" s="339"/>
      <c r="AD135" s="339"/>
      <c r="AE135" s="339"/>
      <c r="AF135" s="185"/>
      <c r="AG135" s="156"/>
      <c r="AH135" s="156"/>
      <c r="AI135" s="339"/>
      <c r="AJ135" s="156"/>
      <c r="AK135" s="597"/>
      <c r="AL135" s="505"/>
      <c r="AM135" s="505"/>
      <c r="AN135" s="505"/>
      <c r="AO135" s="505"/>
      <c r="AP135" s="505"/>
      <c r="AQ135" s="501"/>
      <c r="AR135" s="501"/>
      <c r="AS135" s="506"/>
      <c r="AT135" s="110"/>
      <c r="AU135" s="119"/>
      <c r="AV135" s="105"/>
      <c r="AW135" s="104"/>
      <c r="AX135" s="104"/>
      <c r="AY135" s="104"/>
      <c r="AZ135" s="110"/>
      <c r="BA135" s="110"/>
      <c r="BB135" s="105"/>
      <c r="BC135" s="105"/>
      <c r="BD135" s="109"/>
      <c r="BE135" s="110"/>
      <c r="BF135" s="110"/>
      <c r="BG135" s="110"/>
    </row>
    <row r="136" spans="2:59" ht="12.75" customHeight="1">
      <c r="B136" s="1323" t="str">
        <f>'7-11л. МЕНЮ '!J136</f>
        <v>501 /21</v>
      </c>
      <c r="C136" s="243" t="str">
        <f>'7-11л. МЕНЮ '!C136</f>
        <v>Сок  фруктовый (абрикосовый)</v>
      </c>
      <c r="D136" s="257">
        <f>'7-11л. МЕНЮ '!D136</f>
        <v>200</v>
      </c>
      <c r="E136" s="2546">
        <f>'7-11л. МЕНЮ '!E136</f>
        <v>1</v>
      </c>
      <c r="F136" s="2543">
        <f>'7-11л. МЕНЮ '!F136</f>
        <v>0</v>
      </c>
      <c r="G136" s="2543">
        <f>'7-11л. МЕНЮ '!G136</f>
        <v>25.4</v>
      </c>
      <c r="H136" s="2544">
        <f>'7-11л. МЕНЮ '!H136</f>
        <v>105.6</v>
      </c>
      <c r="I136" s="1204">
        <v>2.25</v>
      </c>
      <c r="J136" s="1204">
        <v>4.3999999999999997E-2</v>
      </c>
      <c r="K136" s="1204">
        <v>0.08</v>
      </c>
      <c r="L136" s="707">
        <v>0</v>
      </c>
      <c r="M136" s="1204">
        <v>40</v>
      </c>
      <c r="N136" s="1204">
        <v>36</v>
      </c>
      <c r="O136" s="1204">
        <v>20</v>
      </c>
      <c r="P136" s="1204">
        <v>0.4</v>
      </c>
      <c r="Q136" s="1534">
        <f>'7-11л. МЕНЮ '!I136</f>
        <v>104</v>
      </c>
      <c r="R136" s="121"/>
      <c r="S136" s="3414"/>
      <c r="T136" s="355"/>
      <c r="U136" s="355"/>
      <c r="V136" s="355"/>
      <c r="W136" s="355"/>
      <c r="X136" s="355"/>
      <c r="Y136" s="355"/>
      <c r="Z136" s="355"/>
      <c r="AA136" s="355"/>
      <c r="AB136" s="120"/>
      <c r="AC136" s="156"/>
      <c r="AD136" s="156"/>
      <c r="AE136" s="156"/>
      <c r="AF136" s="185"/>
      <c r="AG136" s="156"/>
      <c r="AH136" s="156"/>
      <c r="AI136" s="156"/>
      <c r="AJ136" s="156"/>
      <c r="AK136" s="597"/>
      <c r="AL136" s="216"/>
      <c r="AM136" s="216"/>
      <c r="AN136" s="216"/>
      <c r="AO136" s="216"/>
      <c r="AP136" s="216"/>
      <c r="AQ136" s="216"/>
      <c r="AR136" s="216"/>
      <c r="AS136" s="216"/>
      <c r="AT136" s="110"/>
      <c r="AU136" s="119"/>
      <c r="AV136" s="105"/>
      <c r="AW136" s="104"/>
      <c r="AX136" s="104"/>
      <c r="AY136" s="104"/>
      <c r="AZ136" s="110"/>
      <c r="BA136" s="110"/>
      <c r="BB136" s="105"/>
      <c r="BC136" s="105"/>
      <c r="BD136" s="366"/>
      <c r="BE136" s="110"/>
      <c r="BF136" s="110"/>
      <c r="BG136" s="110"/>
    </row>
    <row r="137" spans="2:59" ht="12.75" customHeight="1">
      <c r="B137" s="1323" t="str">
        <f>'7-11л. МЕНЮ '!J137</f>
        <v>Пром.пр.</v>
      </c>
      <c r="C137" s="243" t="str">
        <f>'7-11л. МЕНЮ '!C137</f>
        <v>Кондитерские изделия (печенье)</v>
      </c>
      <c r="D137" s="3425">
        <f>'7-11л. МЕНЮ '!D137</f>
        <v>20</v>
      </c>
      <c r="E137" s="2546">
        <f>'7-11л. МЕНЮ '!E137</f>
        <v>1.7110000000000001</v>
      </c>
      <c r="F137" s="2543">
        <f>'7-11л. МЕНЮ '!F137</f>
        <v>4.9340000000000002</v>
      </c>
      <c r="G137" s="2543">
        <f>'7-11л. МЕНЮ '!G137</f>
        <v>21.817499999999999</v>
      </c>
      <c r="H137" s="2544">
        <f>'7-11л. МЕНЮ '!H137</f>
        <v>96.81</v>
      </c>
      <c r="I137" s="1204">
        <v>0</v>
      </c>
      <c r="J137" s="1204">
        <v>1.29E-2</v>
      </c>
      <c r="K137" s="1204">
        <v>0</v>
      </c>
      <c r="L137" s="1204">
        <v>3</v>
      </c>
      <c r="M137" s="1365">
        <v>8.6999999999999993</v>
      </c>
      <c r="N137" s="1204">
        <v>0</v>
      </c>
      <c r="O137" s="1204">
        <v>0.39750000000000002</v>
      </c>
      <c r="P137" s="1204">
        <v>6.3125000000000001E-2</v>
      </c>
      <c r="Q137" s="1534">
        <f>'7-11л. МЕНЮ '!I137</f>
        <v>15</v>
      </c>
      <c r="R137" s="119"/>
      <c r="S137" s="3414"/>
      <c r="T137" s="266"/>
      <c r="U137" s="366"/>
      <c r="V137" s="1295"/>
      <c r="W137" s="1295"/>
      <c r="X137" s="1295"/>
      <c r="Y137" s="1295"/>
      <c r="Z137" s="125"/>
      <c r="AA137" s="125"/>
      <c r="AB137" s="3414"/>
      <c r="AC137" s="514"/>
      <c r="AD137" s="514"/>
      <c r="AE137" s="514"/>
      <c r="AF137" s="515"/>
      <c r="AG137" s="515"/>
      <c r="AH137" s="515"/>
      <c r="AI137" s="515"/>
      <c r="AJ137" s="514"/>
      <c r="AK137" s="198"/>
      <c r="AL137" s="120"/>
      <c r="AM137" s="120"/>
      <c r="AN137" s="120"/>
      <c r="AO137" s="120"/>
      <c r="AP137" s="120"/>
      <c r="AQ137" s="120"/>
      <c r="AR137" s="120"/>
      <c r="AS137" s="184"/>
      <c r="AT137" s="110"/>
      <c r="AU137" s="123"/>
      <c r="AV137" s="105"/>
      <c r="AW137" s="104"/>
      <c r="AX137" s="110"/>
      <c r="AY137" s="104"/>
      <c r="AZ137" s="110"/>
      <c r="BA137" s="110"/>
      <c r="BB137" s="105"/>
      <c r="BC137" s="105"/>
      <c r="BD137" s="104"/>
      <c r="BE137" s="110"/>
      <c r="BF137" s="110"/>
      <c r="BG137" s="110"/>
    </row>
    <row r="138" spans="2:59" ht="13.5" customHeight="1">
      <c r="B138" s="1535" t="str">
        <f>'7-11л. МЕНЮ '!J138</f>
        <v>Пром.пр.</v>
      </c>
      <c r="C138" s="243" t="str">
        <f>'7-11л. МЕНЮ '!C138</f>
        <v>Хлеб пшеничный</v>
      </c>
      <c r="D138" s="257">
        <f>'7-11л. МЕНЮ '!D138</f>
        <v>50</v>
      </c>
      <c r="E138" s="2546">
        <f>'7-11л. МЕНЮ '!E138</f>
        <v>1.0029999999999999</v>
      </c>
      <c r="F138" s="2543">
        <f>'7-11л. МЕНЮ '!F138</f>
        <v>0.65</v>
      </c>
      <c r="G138" s="2543">
        <f>'7-11л. МЕНЮ '!G138</f>
        <v>27.1</v>
      </c>
      <c r="H138" s="2544">
        <f>'7-11л. МЕНЮ '!H138</f>
        <v>118.262</v>
      </c>
      <c r="I138" s="1204">
        <v>0</v>
      </c>
      <c r="J138" s="1204">
        <v>5.5E-2</v>
      </c>
      <c r="K138" s="1204">
        <v>0.02</v>
      </c>
      <c r="L138" s="707">
        <v>0</v>
      </c>
      <c r="M138" s="1204">
        <v>10</v>
      </c>
      <c r="N138" s="1204">
        <v>3.25</v>
      </c>
      <c r="O138" s="1204">
        <v>0.7</v>
      </c>
      <c r="P138" s="1204">
        <v>5.5E-2</v>
      </c>
      <c r="Q138" s="1534">
        <f>'7-11л. МЕНЮ '!I138</f>
        <v>18</v>
      </c>
      <c r="R138" s="119"/>
      <c r="S138" s="3414"/>
      <c r="T138" s="3414"/>
      <c r="U138" s="3414"/>
      <c r="V138" s="3414"/>
      <c r="W138" s="3414"/>
      <c r="X138" s="3414"/>
      <c r="Y138" s="3414"/>
      <c r="Z138" s="3414"/>
      <c r="AA138" s="366"/>
      <c r="AB138" s="227"/>
      <c r="AC138" s="823"/>
      <c r="AD138" s="823"/>
      <c r="AE138" s="823"/>
      <c r="AF138" s="824"/>
      <c r="AG138" s="2722"/>
      <c r="AH138" s="2722"/>
      <c r="AI138" s="2722"/>
      <c r="AJ138" s="823"/>
      <c r="AK138" s="198"/>
      <c r="AL138" s="518"/>
      <c r="AM138" s="518"/>
      <c r="AN138" s="518"/>
      <c r="AO138" s="519"/>
      <c r="AP138" s="519"/>
      <c r="AQ138" s="518"/>
      <c r="AR138" s="518"/>
      <c r="AS138" s="518"/>
      <c r="AT138" s="110"/>
      <c r="AU138" s="110"/>
      <c r="AV138" s="110"/>
      <c r="AW138" s="110"/>
      <c r="AX138" s="110"/>
      <c r="AY138" s="104"/>
      <c r="AZ138" s="110"/>
      <c r="BA138" s="110"/>
      <c r="BB138" s="105"/>
      <c r="BC138" s="105"/>
      <c r="BD138" s="104"/>
      <c r="BE138" s="110"/>
      <c r="BF138" s="110"/>
      <c r="BG138" s="110"/>
    </row>
    <row r="139" spans="2:59" ht="15" customHeight="1">
      <c r="B139" s="1554" t="str">
        <f>'7-11л. МЕНЮ '!J139</f>
        <v>Пром.пр.</v>
      </c>
      <c r="C139" s="256" t="str">
        <f>'7-11л. МЕНЮ '!C139</f>
        <v>Хлеб ржаной</v>
      </c>
      <c r="D139" s="259">
        <f>'7-11л. МЕНЮ '!D139</f>
        <v>30</v>
      </c>
      <c r="E139" s="2546">
        <f>'7-11л. МЕНЮ '!E139</f>
        <v>1.4</v>
      </c>
      <c r="F139" s="2543">
        <f>'7-11л. МЕНЮ '!F139</f>
        <v>0.495</v>
      </c>
      <c r="G139" s="2543">
        <f>'7-11л. МЕНЮ '!G139</f>
        <v>13.031000000000001</v>
      </c>
      <c r="H139" s="2544">
        <f>'7-11л. МЕНЮ '!H139</f>
        <v>62.174999999999997</v>
      </c>
      <c r="I139" s="2532">
        <v>0</v>
      </c>
      <c r="J139" s="2532">
        <v>7.4999999999999997E-2</v>
      </c>
      <c r="K139" s="2532">
        <v>7.4999999999999997E-2</v>
      </c>
      <c r="L139" s="2543">
        <v>0</v>
      </c>
      <c r="M139" s="2532">
        <v>9.9</v>
      </c>
      <c r="N139" s="2532">
        <v>7.02</v>
      </c>
      <c r="O139" s="2532">
        <v>1.98</v>
      </c>
      <c r="P139" s="2532">
        <v>4.2000000000000003E-2</v>
      </c>
      <c r="Q139" s="1534">
        <f>'7-11л. МЕНЮ '!I139</f>
        <v>19</v>
      </c>
      <c r="R139" s="123"/>
      <c r="S139" s="3414"/>
      <c r="T139" s="3414"/>
      <c r="U139" s="3414"/>
      <c r="V139" s="3414"/>
      <c r="W139" s="3414"/>
      <c r="X139" s="3414"/>
      <c r="Y139" s="3414"/>
      <c r="Z139" s="3414"/>
      <c r="AA139" s="125"/>
      <c r="AB139" s="358"/>
      <c r="AC139" s="156"/>
      <c r="AD139" s="156"/>
      <c r="AE139" s="156"/>
      <c r="AF139" s="156"/>
      <c r="AG139" s="526"/>
      <c r="AH139" s="156"/>
      <c r="AI139" s="156"/>
      <c r="AJ139" s="156"/>
      <c r="AK139" s="549"/>
      <c r="AL139" s="3414"/>
      <c r="AM139" s="3414"/>
      <c r="AN139" s="3414"/>
      <c r="AO139" s="3414"/>
      <c r="AP139" s="3414"/>
      <c r="AQ139" s="3414"/>
      <c r="AR139" s="110"/>
      <c r="AS139" s="110"/>
      <c r="AT139" s="110"/>
      <c r="AU139" s="110"/>
      <c r="AV139" s="118"/>
      <c r="AW139" s="110"/>
      <c r="AX139" s="521"/>
      <c r="AY139" s="104"/>
      <c r="AZ139" s="110"/>
      <c r="BA139" s="110"/>
      <c r="BB139" s="110"/>
      <c r="BC139" s="110"/>
      <c r="BD139" s="110"/>
      <c r="BE139" s="110"/>
      <c r="BF139" s="110"/>
      <c r="BG139" s="110"/>
    </row>
    <row r="140" spans="2:59" ht="14.25" customHeight="1" thickBot="1">
      <c r="B140" s="1326" t="str">
        <f>'7-11л. МЕНЮ '!J140</f>
        <v>749 / 22</v>
      </c>
      <c r="C140" s="196" t="str">
        <f>'7-11л. МЕНЮ '!C140</f>
        <v>Фрукты свежие (яблоки)</v>
      </c>
      <c r="D140" s="350">
        <f>'7-11л. МЕНЮ '!D140</f>
        <v>100</v>
      </c>
      <c r="E140" s="2546">
        <f>'7-11л. МЕНЮ '!E140</f>
        <v>0.4</v>
      </c>
      <c r="F140" s="2543">
        <f>'7-11л. МЕНЮ '!F140</f>
        <v>0.4</v>
      </c>
      <c r="G140" s="2543">
        <f>'7-11л. МЕНЮ '!G140</f>
        <v>9.8000000000000007</v>
      </c>
      <c r="H140" s="2544">
        <f>'7-11л. МЕНЮ '!H140</f>
        <v>47</v>
      </c>
      <c r="I140" s="1204">
        <v>10</v>
      </c>
      <c r="J140" s="1204">
        <v>0.03</v>
      </c>
      <c r="K140" s="1204">
        <v>0.02</v>
      </c>
      <c r="L140" s="712">
        <v>0</v>
      </c>
      <c r="M140" s="1204">
        <v>16</v>
      </c>
      <c r="N140" s="1204">
        <v>11</v>
      </c>
      <c r="O140" s="1204">
        <v>9</v>
      </c>
      <c r="P140" s="1204">
        <v>2.2000000000000002</v>
      </c>
      <c r="Q140" s="1534">
        <f>'7-11л. МЕНЮ '!I140</f>
        <v>105</v>
      </c>
      <c r="R140" s="110"/>
      <c r="S140" s="3414"/>
      <c r="T140" s="3414"/>
      <c r="U140" s="3414"/>
      <c r="V140" s="3414"/>
      <c r="W140" s="3414"/>
      <c r="X140" s="3414"/>
      <c r="Y140" s="3414"/>
      <c r="Z140" s="3414"/>
      <c r="AA140" s="3414"/>
      <c r="AB140" s="3414"/>
      <c r="AC140" s="293"/>
      <c r="AD140" s="293"/>
      <c r="AE140" s="293"/>
      <c r="AF140" s="293"/>
      <c r="AG140" s="293"/>
      <c r="AH140" s="293"/>
      <c r="AI140" s="293"/>
      <c r="AJ140" s="2712"/>
      <c r="AK140" s="198"/>
      <c r="AL140" s="3414"/>
      <c r="AM140" s="3414"/>
      <c r="AN140" s="3414"/>
      <c r="AO140" s="3414"/>
      <c r="AP140" s="497"/>
      <c r="AQ140" s="3414"/>
      <c r="AR140" s="497"/>
      <c r="AS140" s="110"/>
      <c r="AT140" s="110"/>
      <c r="AU140" s="110"/>
      <c r="AV140" s="118"/>
      <c r="AW140" s="110"/>
      <c r="AX140" s="104"/>
      <c r="AY140" s="104"/>
      <c r="AZ140" s="110"/>
      <c r="BA140" s="110"/>
      <c r="BB140" s="110"/>
      <c r="BC140" s="110"/>
      <c r="BD140" s="110"/>
      <c r="BE140" s="110"/>
      <c r="BF140" s="110"/>
      <c r="BG140" s="110"/>
    </row>
    <row r="141" spans="2:59" ht="13.5" customHeight="1">
      <c r="B141" s="426" t="s">
        <v>158</v>
      </c>
      <c r="C141" s="578"/>
      <c r="D141" s="2445">
        <f>'7-11л. МЕНЮ '!D141</f>
        <v>810</v>
      </c>
      <c r="E141" s="721">
        <f>'7-11л. МЕНЮ '!E141</f>
        <v>18.809499999999996</v>
      </c>
      <c r="F141" s="722">
        <f>'7-11л. МЕНЮ '!F141</f>
        <v>28.328599999999998</v>
      </c>
      <c r="G141" s="722">
        <f>'7-11л. МЕНЮ '!G141</f>
        <v>131.09821000000002</v>
      </c>
      <c r="H141" s="1843">
        <f>'7-11л. МЕНЮ '!H141</f>
        <v>813.37909999999988</v>
      </c>
      <c r="I141" s="743">
        <f t="shared" ref="I141:P141" si="21">SUM(I133:I140)</f>
        <v>24.625520000000002</v>
      </c>
      <c r="J141" s="743">
        <f t="shared" si="21"/>
        <v>0.38380000000000003</v>
      </c>
      <c r="K141" s="743">
        <f t="shared" si="21"/>
        <v>0.44600000000000006</v>
      </c>
      <c r="L141" s="745">
        <f t="shared" si="21"/>
        <v>13.192920000000001</v>
      </c>
      <c r="M141" s="1307">
        <f t="shared" si="21"/>
        <v>252.28</v>
      </c>
      <c r="N141" s="1308">
        <f t="shared" si="21"/>
        <v>151.62994</v>
      </c>
      <c r="O141" s="1308">
        <f t="shared" si="21"/>
        <v>68.164559999999994</v>
      </c>
      <c r="P141" s="743">
        <f t="shared" si="21"/>
        <v>4.8541249999999998</v>
      </c>
      <c r="Q141" s="774"/>
      <c r="S141" s="3414"/>
      <c r="T141" s="3411"/>
      <c r="U141" s="339"/>
      <c r="V141" s="339"/>
      <c r="W141" s="339"/>
      <c r="X141" s="185"/>
      <c r="Y141" s="156"/>
      <c r="Z141" s="156"/>
      <c r="AA141" s="339"/>
      <c r="AB141" s="156"/>
      <c r="AC141" s="339"/>
      <c r="AD141" s="339"/>
      <c r="AE141" s="339"/>
      <c r="AF141" s="185"/>
      <c r="AG141" s="156"/>
      <c r="AH141" s="156"/>
      <c r="AI141" s="156"/>
      <c r="AJ141" s="156"/>
      <c r="AK141" s="2723"/>
      <c r="AL141" s="3414"/>
      <c r="AM141" s="3414"/>
      <c r="AN141" s="3414"/>
      <c r="AO141" s="3414"/>
      <c r="AP141" s="3414"/>
      <c r="AQ141" s="3414"/>
      <c r="AR141" s="497"/>
      <c r="AS141" s="110"/>
      <c r="AT141" s="110"/>
      <c r="AU141" s="110"/>
      <c r="AV141" s="110"/>
      <c r="AW141" s="125"/>
      <c r="AX141" s="125"/>
      <c r="AY141" s="125"/>
      <c r="AZ141" s="110"/>
      <c r="BA141" s="110"/>
      <c r="BB141" s="110"/>
      <c r="BC141" s="110"/>
      <c r="BD141" s="110"/>
      <c r="BE141" s="110"/>
      <c r="BF141" s="110"/>
      <c r="BG141" s="110"/>
    </row>
    <row r="142" spans="2:59" ht="17.25" customHeight="1">
      <c r="B142" s="738"/>
      <c r="C142" s="739" t="s">
        <v>10</v>
      </c>
      <c r="D142" s="1166">
        <v>0.35</v>
      </c>
      <c r="E142" s="1833">
        <f>'7-11л. МЕНЮ '!E142</f>
        <v>26.95</v>
      </c>
      <c r="F142" s="1834">
        <f>'7-11л. МЕНЮ '!F142</f>
        <v>27.65</v>
      </c>
      <c r="G142" s="1834">
        <f>'7-11л. МЕНЮ '!G142</f>
        <v>117.25</v>
      </c>
      <c r="H142" s="1844">
        <f>'7-11л. МЕНЮ '!H142</f>
        <v>822.5</v>
      </c>
      <c r="I142" s="1921">
        <f t="shared" ref="I142:P142" si="22">I625</f>
        <v>21</v>
      </c>
      <c r="J142" s="1921">
        <f t="shared" si="22"/>
        <v>0.42</v>
      </c>
      <c r="K142" s="1921">
        <f t="shared" si="22"/>
        <v>0.49</v>
      </c>
      <c r="L142" s="1921">
        <f t="shared" si="22"/>
        <v>245</v>
      </c>
      <c r="M142" s="1922">
        <f t="shared" si="22"/>
        <v>385</v>
      </c>
      <c r="N142" s="1922">
        <f t="shared" si="22"/>
        <v>385</v>
      </c>
      <c r="O142" s="1921">
        <f t="shared" si="22"/>
        <v>87.5</v>
      </c>
      <c r="P142" s="2178">
        <f t="shared" si="22"/>
        <v>4.2</v>
      </c>
      <c r="Q142" s="774"/>
      <c r="R142" s="11"/>
      <c r="S142" s="3414"/>
      <c r="T142" s="3414"/>
      <c r="U142" s="3414"/>
      <c r="V142" s="3414"/>
      <c r="W142" s="3414"/>
      <c r="X142" s="3414"/>
      <c r="Y142" s="3414"/>
      <c r="Z142" s="3414"/>
      <c r="AA142" s="3414"/>
      <c r="AB142" s="3414"/>
      <c r="AC142" s="339"/>
      <c r="AD142" s="339"/>
      <c r="AE142" s="339"/>
      <c r="AF142" s="185"/>
      <c r="AG142" s="526"/>
      <c r="AH142" s="526"/>
      <c r="AI142" s="156"/>
      <c r="AJ142" s="156"/>
      <c r="AK142" s="597"/>
      <c r="AL142" s="3414"/>
      <c r="AM142" s="3414"/>
      <c r="AN142" s="3414"/>
      <c r="AO142" s="3414"/>
      <c r="AP142" s="3414"/>
      <c r="AQ142" s="3414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</row>
    <row r="143" spans="2:59" ht="12.75" customHeight="1" thickBot="1">
      <c r="B143" s="240"/>
      <c r="C143" s="736" t="s">
        <v>331</v>
      </c>
      <c r="D143" s="758"/>
      <c r="E143" s="1525">
        <f>'7-11л. МЕНЮ '!E143</f>
        <v>-10.572077922077927</v>
      </c>
      <c r="F143" s="440">
        <f>'7-11л. МЕНЮ '!F143</f>
        <v>0.85898734177214919</v>
      </c>
      <c r="G143" s="440">
        <f>'7-11л. МЕНЮ '!G143</f>
        <v>4.1337940298507547</v>
      </c>
      <c r="H143" s="1227">
        <f>'7-11л. МЕНЮ '!H143</f>
        <v>-0.38812340425532454</v>
      </c>
      <c r="I143" s="748">
        <f t="shared" ref="I143:P143" si="23">(I141*100/I619)-35</f>
        <v>6.0425333333333384</v>
      </c>
      <c r="J143" s="748">
        <f t="shared" si="23"/>
        <v>-3.0166666666666622</v>
      </c>
      <c r="K143" s="748">
        <f t="shared" si="23"/>
        <v>-3.1428571428571352</v>
      </c>
      <c r="L143" s="748">
        <f t="shared" si="23"/>
        <v>-33.115297142857145</v>
      </c>
      <c r="M143" s="749">
        <f t="shared" si="23"/>
        <v>-12.065454545454546</v>
      </c>
      <c r="N143" s="748">
        <f t="shared" si="23"/>
        <v>-21.21546</v>
      </c>
      <c r="O143" s="748">
        <f t="shared" si="23"/>
        <v>-7.7341760000000015</v>
      </c>
      <c r="P143" s="2179">
        <f t="shared" si="23"/>
        <v>5.4510416666666615</v>
      </c>
      <c r="Q143" s="780"/>
      <c r="R143" s="11"/>
      <c r="S143" s="360"/>
      <c r="T143" s="3414"/>
      <c r="U143" s="3592"/>
      <c r="V143" s="3592"/>
      <c r="W143" s="3592"/>
      <c r="X143" s="3592"/>
      <c r="Y143" s="3592"/>
      <c r="Z143" s="3592"/>
      <c r="AA143" s="3592"/>
      <c r="AB143" s="3592"/>
      <c r="AC143" s="339"/>
      <c r="AD143" s="339"/>
      <c r="AE143" s="339"/>
      <c r="AF143" s="185"/>
      <c r="AG143" s="156"/>
      <c r="AH143" s="526"/>
      <c r="AI143" s="156"/>
      <c r="AJ143" s="156"/>
      <c r="AK143" s="597"/>
      <c r="AL143" s="184"/>
      <c r="AM143" s="184"/>
      <c r="AN143" s="184"/>
      <c r="AO143" s="184"/>
      <c r="AP143" s="184"/>
      <c r="AQ143" s="184"/>
      <c r="AR143" s="184"/>
      <c r="AS143" s="184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</row>
    <row r="144" spans="2:59" ht="14.25" customHeight="1">
      <c r="B144" s="691"/>
      <c r="C144" s="559" t="s">
        <v>196</v>
      </c>
      <c r="D144" s="61"/>
      <c r="E144" s="1944"/>
      <c r="F144" s="1933"/>
      <c r="G144" s="1933"/>
      <c r="H144" s="1933"/>
      <c r="I144" s="2500"/>
      <c r="J144" s="2500"/>
      <c r="K144" s="2500"/>
      <c r="L144" s="2500"/>
      <c r="M144" s="2501"/>
      <c r="N144" s="2500"/>
      <c r="O144" s="2500"/>
      <c r="P144" s="2745"/>
      <c r="Q144" s="773"/>
      <c r="R144" s="11"/>
      <c r="S144" s="3422"/>
      <c r="T144" s="3414"/>
      <c r="U144" s="621"/>
      <c r="V144" s="514"/>
      <c r="W144" s="827"/>
      <c r="X144" s="828"/>
      <c r="Y144" s="828"/>
      <c r="Z144" s="222"/>
      <c r="AA144" s="366"/>
      <c r="AB144" s="366"/>
      <c r="AC144" s="339"/>
      <c r="AD144" s="339"/>
      <c r="AE144" s="339"/>
      <c r="AF144" s="185"/>
      <c r="AG144" s="156"/>
      <c r="AH144" s="156"/>
      <c r="AI144" s="339"/>
      <c r="AJ144" s="156"/>
      <c r="AK144" s="597"/>
      <c r="AL144" s="183"/>
      <c r="AM144" s="183"/>
      <c r="AN144" s="183"/>
      <c r="AO144" s="183"/>
      <c r="AP144" s="183"/>
      <c r="AQ144" s="183"/>
      <c r="AR144" s="183"/>
      <c r="AS144" s="183"/>
      <c r="AT144" s="110"/>
      <c r="AU144" s="110"/>
      <c r="AV144" s="110"/>
      <c r="AW144" s="115"/>
      <c r="AX144" s="115"/>
      <c r="AY144" s="110"/>
      <c r="AZ144" s="110"/>
      <c r="BA144" s="110"/>
      <c r="BB144" s="110"/>
      <c r="BC144" s="110"/>
      <c r="BD144" s="110"/>
      <c r="BE144" s="110"/>
      <c r="BF144" s="110"/>
      <c r="BG144" s="110"/>
    </row>
    <row r="145" spans="2:59" ht="12.75" customHeight="1">
      <c r="B145" s="2446" t="str">
        <f>'7-11л. МЕНЮ '!J145</f>
        <v>484/21</v>
      </c>
      <c r="C145" s="3125" t="str">
        <f>'7-11л. МЕНЮ '!C145</f>
        <v>Кисель малиновый с яблоком</v>
      </c>
      <c r="D145" s="259">
        <f>'7-11л. МЕНЮ '!D145</f>
        <v>190</v>
      </c>
      <c r="E145" s="1364">
        <f>'7-11л. МЕНЮ '!E145</f>
        <v>0.06</v>
      </c>
      <c r="F145" s="1283">
        <f>'7-11л. МЕНЮ '!F145</f>
        <v>0</v>
      </c>
      <c r="G145" s="334">
        <f>'7-11л. МЕНЮ '!G145</f>
        <v>11.29</v>
      </c>
      <c r="H145" s="1283">
        <f>'7-11л. МЕНЮ '!H145</f>
        <v>45.4</v>
      </c>
      <c r="I145" s="1367">
        <v>0.28999999999999998</v>
      </c>
      <c r="J145" s="334">
        <v>0</v>
      </c>
      <c r="K145" s="1283">
        <v>0</v>
      </c>
      <c r="L145" s="741">
        <v>0.83</v>
      </c>
      <c r="M145" s="1192">
        <v>12.56</v>
      </c>
      <c r="N145" s="753">
        <v>19.760000000000002</v>
      </c>
      <c r="O145" s="1192">
        <v>8.1300000000000008</v>
      </c>
      <c r="P145" s="2171">
        <v>0.13</v>
      </c>
      <c r="Q145" s="447">
        <f>'7-11л. МЕНЮ '!I145</f>
        <v>95</v>
      </c>
      <c r="R145" s="11"/>
      <c r="S145" s="3411"/>
      <c r="T145" s="3414"/>
      <c r="U145" s="3414"/>
      <c r="V145" s="3414"/>
      <c r="W145" s="3414"/>
      <c r="X145" s="3414"/>
      <c r="Y145" s="3414"/>
      <c r="Z145" s="3414"/>
      <c r="AA145" s="3414"/>
      <c r="AB145" s="3414"/>
      <c r="AC145" s="514"/>
      <c r="AD145" s="514"/>
      <c r="AE145" s="514"/>
      <c r="AF145" s="514"/>
      <c r="AG145" s="515"/>
      <c r="AH145" s="515"/>
      <c r="AI145" s="514"/>
      <c r="AJ145" s="514"/>
      <c r="AK145" s="198"/>
      <c r="AL145" s="3414"/>
      <c r="AM145" s="3414"/>
      <c r="AN145" s="3414"/>
      <c r="AO145" s="3414"/>
      <c r="AP145" s="3414"/>
      <c r="AQ145" s="3414"/>
      <c r="AR145" s="110"/>
      <c r="AS145" s="110"/>
      <c r="AT145" s="110"/>
      <c r="AU145" s="110"/>
      <c r="AV145" s="110"/>
      <c r="AW145" s="115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</row>
    <row r="146" spans="2:59" ht="15" customHeight="1">
      <c r="B146" s="3134" t="str">
        <f>'7-11л. МЕНЮ '!J146</f>
        <v>ТТК/478/22</v>
      </c>
      <c r="C146" s="2186" t="str">
        <f>'7-11л. МЕНЮ '!C146</f>
        <v xml:space="preserve">Биточки из печени </v>
      </c>
      <c r="D146" s="257">
        <f>'7-11л. МЕНЮ '!D146</f>
        <v>90</v>
      </c>
      <c r="E146" s="1299">
        <f>'7-11л. МЕНЮ '!E146</f>
        <v>6.9494999999999996</v>
      </c>
      <c r="F146" s="2209">
        <f>'7-11л. МЕНЮ '!F146</f>
        <v>4.6750999999999996</v>
      </c>
      <c r="G146" s="333">
        <f>'7-11л. МЕНЮ '!G146</f>
        <v>14.289199999999999</v>
      </c>
      <c r="H146" s="2209">
        <f>'7-11л. МЕНЮ '!H146</f>
        <v>127.03100000000001</v>
      </c>
      <c r="I146" s="333">
        <v>0.89159999999999995</v>
      </c>
      <c r="J146" s="333">
        <v>9.9599999999999994E-2</v>
      </c>
      <c r="K146" s="333">
        <v>0.59940000000000004</v>
      </c>
      <c r="L146" s="3300">
        <v>118.83914</v>
      </c>
      <c r="M146" s="1204">
        <v>28.0778</v>
      </c>
      <c r="N146" s="1363">
        <v>25.285350000000001</v>
      </c>
      <c r="O146" s="1204">
        <v>2.7983899999999999</v>
      </c>
      <c r="P146" s="1780">
        <v>0.51570000000000005</v>
      </c>
      <c r="Q146" s="1531">
        <f>'7-11л. МЕНЮ '!I146</f>
        <v>57</v>
      </c>
      <c r="R146" s="11"/>
      <c r="S146" s="230"/>
      <c r="T146" s="3411"/>
      <c r="U146" s="339"/>
      <c r="V146" s="339"/>
      <c r="W146" s="339"/>
      <c r="X146" s="185"/>
      <c r="Y146" s="156"/>
      <c r="Z146" s="156"/>
      <c r="AA146" s="339"/>
      <c r="AB146" s="156"/>
      <c r="AC146" s="823"/>
      <c r="AD146" s="823"/>
      <c r="AE146" s="823"/>
      <c r="AF146" s="823"/>
      <c r="AG146" s="2722"/>
      <c r="AH146" s="2722"/>
      <c r="AI146" s="824"/>
      <c r="AJ146" s="823"/>
      <c r="AK146" s="198"/>
      <c r="AL146" s="3414"/>
      <c r="AM146" s="3414"/>
      <c r="AN146" s="3414"/>
      <c r="AO146" s="3414"/>
      <c r="AP146" s="3414"/>
      <c r="AQ146" s="3414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</row>
    <row r="147" spans="2:59" ht="15" customHeight="1" thickBot="1">
      <c r="B147" s="1536" t="str">
        <f>'7-11л. МЕНЮ '!J147</f>
        <v>Пром.пр.</v>
      </c>
      <c r="C147" s="1322" t="str">
        <f>'7-11л. МЕНЮ '!C147</f>
        <v>Хлеб ржаной</v>
      </c>
      <c r="D147" s="351">
        <f>'7-11л. МЕНЮ '!D147</f>
        <v>20</v>
      </c>
      <c r="E147" s="1786">
        <f>'7-11л. МЕНЮ '!E147</f>
        <v>0.93300000000000005</v>
      </c>
      <c r="F147" s="1781">
        <f>'7-11л. МЕНЮ '!F147</f>
        <v>0.33</v>
      </c>
      <c r="G147" s="1623">
        <f>'7-11л. МЕНЮ '!G147</f>
        <v>8.6869999999999994</v>
      </c>
      <c r="H147" s="1783">
        <f>'7-11л. МЕНЮ '!H147</f>
        <v>41.45</v>
      </c>
      <c r="I147" s="1204">
        <v>0</v>
      </c>
      <c r="J147" s="1204">
        <v>0.05</v>
      </c>
      <c r="K147" s="1204">
        <v>4.5999999999999999E-2</v>
      </c>
      <c r="L147" s="707">
        <v>0</v>
      </c>
      <c r="M147" s="1204">
        <v>6.6</v>
      </c>
      <c r="N147" s="1204">
        <v>4.68</v>
      </c>
      <c r="O147" s="1204">
        <v>1.32</v>
      </c>
      <c r="P147" s="1204">
        <v>2.8000000000000001E-2</v>
      </c>
      <c r="Q147" s="1538">
        <f>'7-11л. МЕНЮ '!I147</f>
        <v>19</v>
      </c>
      <c r="R147" s="40"/>
      <c r="S147" s="3411"/>
      <c r="T147" s="3414"/>
      <c r="U147" s="3414"/>
      <c r="V147" s="3414"/>
      <c r="W147" s="3414"/>
      <c r="X147" s="3414"/>
      <c r="Y147" s="3414"/>
      <c r="Z147" s="3414"/>
      <c r="AA147" s="3414"/>
      <c r="AB147" s="3414"/>
      <c r="AC147" s="156"/>
      <c r="AD147" s="156"/>
      <c r="AE147" s="156"/>
      <c r="AF147" s="156"/>
      <c r="AG147" s="526"/>
      <c r="AH147" s="526"/>
      <c r="AI147" s="156"/>
      <c r="AJ147" s="156"/>
      <c r="AK147" s="198"/>
      <c r="AL147" s="3414"/>
      <c r="AM147" s="3414"/>
      <c r="AN147" s="3414"/>
      <c r="AO147" s="3414"/>
      <c r="AP147" s="3414"/>
      <c r="AQ147" s="3414"/>
      <c r="AR147" s="110"/>
      <c r="AS147" s="110"/>
      <c r="AT147" s="110"/>
      <c r="AU147" s="110"/>
      <c r="AV147" s="110"/>
      <c r="AW147" s="530"/>
      <c r="AX147" s="205"/>
      <c r="AY147" s="205"/>
      <c r="AZ147" s="110"/>
      <c r="BA147" s="110"/>
      <c r="BB147" s="110"/>
      <c r="BC147" s="110"/>
      <c r="BD147" s="110"/>
      <c r="BE147" s="110"/>
      <c r="BF147" s="110"/>
      <c r="BG147" s="110"/>
    </row>
    <row r="148" spans="2:59" ht="15" customHeight="1">
      <c r="B148" s="426" t="s">
        <v>203</v>
      </c>
      <c r="C148" s="578"/>
      <c r="D148" s="1845">
        <f>'7-11л. МЕНЮ '!D148</f>
        <v>300</v>
      </c>
      <c r="E148" s="1904">
        <f>'7-11л. МЕНЮ '!E148</f>
        <v>7.942499999999999</v>
      </c>
      <c r="F148" s="1905">
        <f>'7-11л. МЕНЮ '!F148</f>
        <v>5.0050999999999997</v>
      </c>
      <c r="G148" s="1905">
        <f>'7-11л. МЕНЮ '!G148</f>
        <v>34.266199999999998</v>
      </c>
      <c r="H148" s="1905">
        <f>'7-11л. МЕНЮ '!H148</f>
        <v>213.88100000000003</v>
      </c>
      <c r="I148" s="743">
        <f t="shared" ref="I148:P148" si="24">SUM(I145:I147)</f>
        <v>1.1816</v>
      </c>
      <c r="J148" s="743">
        <f t="shared" si="24"/>
        <v>0.14960000000000001</v>
      </c>
      <c r="K148" s="743">
        <f t="shared" si="24"/>
        <v>0.64540000000000008</v>
      </c>
      <c r="L148" s="743">
        <f t="shared" si="24"/>
        <v>119.66914</v>
      </c>
      <c r="M148" s="1308">
        <f t="shared" si="24"/>
        <v>47.2378</v>
      </c>
      <c r="N148" s="1308">
        <f t="shared" si="24"/>
        <v>49.725349999999999</v>
      </c>
      <c r="O148" s="743">
        <f t="shared" si="24"/>
        <v>12.248390000000001</v>
      </c>
      <c r="P148" s="746">
        <f t="shared" si="24"/>
        <v>0.67370000000000008</v>
      </c>
      <c r="Q148" s="2746"/>
      <c r="R148" s="40"/>
      <c r="S148" s="3415"/>
      <c r="T148" s="3414"/>
      <c r="U148" s="3592"/>
      <c r="V148" s="3592"/>
      <c r="W148" s="3592"/>
      <c r="X148" s="3592"/>
      <c r="Y148" s="3592"/>
      <c r="Z148" s="3592"/>
      <c r="AA148" s="3592"/>
      <c r="AB148" s="3592"/>
      <c r="AC148" s="125"/>
      <c r="AD148" s="125"/>
      <c r="AE148" s="125"/>
      <c r="AF148" s="125"/>
      <c r="AG148" s="125"/>
      <c r="AH148" s="125"/>
      <c r="AI148" s="125"/>
      <c r="AJ148" s="125"/>
      <c r="AK148" s="3414"/>
      <c r="AL148" s="3414"/>
      <c r="AM148" s="3414"/>
      <c r="AN148" s="3414"/>
      <c r="AO148" s="3414"/>
      <c r="AP148" s="3414"/>
      <c r="AQ148" s="3414"/>
      <c r="AR148" s="110"/>
      <c r="AS148" s="110"/>
      <c r="AT148" s="110"/>
      <c r="AU148" s="110"/>
      <c r="AV148" s="110"/>
      <c r="AW148" s="110"/>
      <c r="AX148" s="115"/>
      <c r="AY148" s="110"/>
      <c r="AZ148" s="110"/>
      <c r="BA148" s="110"/>
      <c r="BB148" s="110"/>
      <c r="BC148" s="110"/>
      <c r="BD148" s="110"/>
      <c r="BE148" s="110"/>
      <c r="BF148" s="110"/>
      <c r="BG148" s="110"/>
    </row>
    <row r="149" spans="2:59" ht="16.5" customHeight="1">
      <c r="B149" s="738"/>
      <c r="C149" s="739" t="s">
        <v>10</v>
      </c>
      <c r="D149" s="1284">
        <v>0.1</v>
      </c>
      <c r="E149" s="1906">
        <f>'7-11л. МЕНЮ '!E149</f>
        <v>7.7</v>
      </c>
      <c r="F149" s="1907">
        <f>'7-11л. МЕНЮ '!F149</f>
        <v>7.9</v>
      </c>
      <c r="G149" s="1907">
        <f>'7-11л. МЕНЮ '!G149</f>
        <v>33.5</v>
      </c>
      <c r="H149" s="1907">
        <f>'7-11л. МЕНЮ '!H149</f>
        <v>235</v>
      </c>
      <c r="I149" s="1921">
        <f t="shared" ref="I149:P149" si="25">I629</f>
        <v>6</v>
      </c>
      <c r="J149" s="1921">
        <f t="shared" si="25"/>
        <v>0.12</v>
      </c>
      <c r="K149" s="1921">
        <f t="shared" si="25"/>
        <v>0.14000000000000001</v>
      </c>
      <c r="L149" s="1921">
        <f t="shared" si="25"/>
        <v>70</v>
      </c>
      <c r="M149" s="1922">
        <f t="shared" si="25"/>
        <v>110</v>
      </c>
      <c r="N149" s="1922">
        <f t="shared" si="25"/>
        <v>110</v>
      </c>
      <c r="O149" s="1921">
        <f t="shared" si="25"/>
        <v>25</v>
      </c>
      <c r="P149" s="1924">
        <f t="shared" si="25"/>
        <v>1.2</v>
      </c>
      <c r="Q149" s="774"/>
      <c r="R149" s="11"/>
      <c r="S149" s="3415"/>
      <c r="T149" s="360"/>
      <c r="U149" s="1301"/>
      <c r="V149" s="671"/>
      <c r="W149" s="671"/>
      <c r="X149" s="671"/>
      <c r="Y149" s="671"/>
      <c r="Z149" s="1304"/>
      <c r="AA149" s="125"/>
      <c r="AB149" s="3414"/>
      <c r="AC149" s="213"/>
      <c r="AD149" s="213"/>
      <c r="AE149" s="213"/>
      <c r="AF149" s="213"/>
      <c r="AG149" s="213"/>
      <c r="AH149" s="213"/>
      <c r="AI149" s="213"/>
      <c r="AJ149" s="213"/>
      <c r="AK149" s="198"/>
      <c r="AL149" s="3414"/>
      <c r="AM149" s="3414"/>
      <c r="AN149" s="3414"/>
      <c r="AO149" s="3414"/>
      <c r="AP149" s="3414"/>
      <c r="AQ149" s="3414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</row>
    <row r="150" spans="2:59" ht="14.25" customHeight="1" thickBot="1">
      <c r="B150" s="240"/>
      <c r="C150" s="736" t="s">
        <v>261</v>
      </c>
      <c r="D150" s="758"/>
      <c r="E150" s="1908">
        <f>'7-11л. МЕНЮ '!E150</f>
        <v>0.31493506493506374</v>
      </c>
      <c r="F150" s="1903">
        <f>'7-11л. МЕНЮ '!F150</f>
        <v>-3.6644303797468352</v>
      </c>
      <c r="G150" s="1903">
        <f>'7-11л. МЕНЮ '!G150</f>
        <v>0.22871641791044794</v>
      </c>
      <c r="H150" s="1903">
        <f>'7-11л. МЕНЮ '!H150</f>
        <v>-0.898680851063828</v>
      </c>
      <c r="I150" s="748">
        <f t="shared" ref="I150:P150" si="26">(I148*100/I619)-10</f>
        <v>-8.0306666666666668</v>
      </c>
      <c r="J150" s="748">
        <f t="shared" si="26"/>
        <v>2.4666666666666686</v>
      </c>
      <c r="K150" s="748">
        <f t="shared" si="26"/>
        <v>36.100000000000009</v>
      </c>
      <c r="L150" s="748">
        <f t="shared" si="26"/>
        <v>7.0955914285714279</v>
      </c>
      <c r="M150" s="749">
        <f t="shared" si="26"/>
        <v>-5.7056545454545455</v>
      </c>
      <c r="N150" s="749">
        <f t="shared" si="26"/>
        <v>-5.4795136363636363</v>
      </c>
      <c r="O150" s="748">
        <f t="shared" si="26"/>
        <v>-5.100644</v>
      </c>
      <c r="P150" s="752">
        <f t="shared" si="26"/>
        <v>-4.3858333333333333</v>
      </c>
      <c r="Q150" s="2207"/>
      <c r="R150" s="40"/>
      <c r="S150" s="3422"/>
      <c r="T150" s="222"/>
      <c r="U150" s="120"/>
      <c r="V150" s="491"/>
      <c r="W150" s="491"/>
      <c r="X150" s="491"/>
      <c r="Y150" s="491"/>
      <c r="Z150" s="125"/>
      <c r="AA150" s="125"/>
      <c r="AB150" s="3414"/>
      <c r="AC150" s="514"/>
      <c r="AD150" s="514"/>
      <c r="AE150" s="514"/>
      <c r="AF150" s="515"/>
      <c r="AG150" s="515"/>
      <c r="AH150" s="515"/>
      <c r="AI150" s="515"/>
      <c r="AJ150" s="514"/>
      <c r="AK150" s="198"/>
      <c r="AL150" s="3414"/>
      <c r="AM150" s="3414"/>
      <c r="AN150" s="3414"/>
      <c r="AO150" s="3414"/>
      <c r="AP150" s="3414"/>
      <c r="AQ150" s="3414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</row>
    <row r="151" spans="2:59" ht="17.25" customHeight="1" thickBot="1">
      <c r="E151" s="446"/>
      <c r="F151" s="446"/>
      <c r="G151" s="446"/>
      <c r="H151" s="446"/>
      <c r="I151" s="735"/>
      <c r="J151" s="735"/>
      <c r="K151" s="735"/>
      <c r="L151" s="735"/>
      <c r="M151" s="735"/>
      <c r="N151" s="735"/>
      <c r="O151" s="735"/>
      <c r="P151" s="735"/>
      <c r="Q151" s="553"/>
      <c r="R151" s="11"/>
      <c r="S151" s="3411"/>
      <c r="T151" s="156"/>
      <c r="U151" s="3800"/>
      <c r="V151" s="3800"/>
      <c r="W151" s="3801"/>
      <c r="X151" s="3802"/>
      <c r="Y151" s="3802"/>
      <c r="Z151" s="3800"/>
      <c r="AA151" s="3800"/>
      <c r="AB151" s="120"/>
      <c r="AC151" s="823"/>
      <c r="AD151" s="823"/>
      <c r="AE151" s="823"/>
      <c r="AF151" s="824"/>
      <c r="AG151" s="2722"/>
      <c r="AH151" s="2722"/>
      <c r="AI151" s="2722"/>
      <c r="AJ151" s="823"/>
      <c r="AK151" s="198"/>
      <c r="AL151" s="3414"/>
      <c r="AM151" s="3414"/>
      <c r="AN151" s="3414"/>
      <c r="AO151" s="3414"/>
      <c r="AP151" s="3414"/>
      <c r="AQ151" s="3414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</row>
    <row r="152" spans="2:59" ht="13.5" customHeight="1">
      <c r="B152" s="662"/>
      <c r="C152" s="42" t="s">
        <v>231</v>
      </c>
      <c r="D152" s="43"/>
      <c r="E152" s="715">
        <f t="shared" ref="E152:P152" si="27">E129+E141</f>
        <v>44.057099999999991</v>
      </c>
      <c r="F152" s="246">
        <f t="shared" si="27"/>
        <v>46.088999999999999</v>
      </c>
      <c r="G152" s="246">
        <f t="shared" si="27"/>
        <v>222.37811000000002</v>
      </c>
      <c r="H152" s="246">
        <f t="shared" si="27"/>
        <v>1438.4165</v>
      </c>
      <c r="I152" s="246">
        <f t="shared" si="27"/>
        <v>36.293120000000002</v>
      </c>
      <c r="J152" s="246">
        <f t="shared" si="27"/>
        <v>0.70640000000000003</v>
      </c>
      <c r="K152" s="246">
        <f t="shared" si="27"/>
        <v>0.75318000000000007</v>
      </c>
      <c r="L152" s="710">
        <f t="shared" si="27"/>
        <v>430.63706999999999</v>
      </c>
      <c r="M152" s="710">
        <f t="shared" si="27"/>
        <v>395.72739999999999</v>
      </c>
      <c r="N152" s="710">
        <f t="shared" si="27"/>
        <v>258.38552000000004</v>
      </c>
      <c r="O152" s="710">
        <f t="shared" si="27"/>
        <v>104.61895999999999</v>
      </c>
      <c r="P152" s="663">
        <f t="shared" si="27"/>
        <v>7.1836549999999999</v>
      </c>
      <c r="Q152" s="553"/>
      <c r="R152" s="102"/>
      <c r="S152" s="3411"/>
      <c r="T152" s="3409"/>
      <c r="U152" s="3414"/>
      <c r="V152" s="3414"/>
      <c r="W152" s="3414"/>
      <c r="X152" s="3414"/>
      <c r="Y152" s="3414"/>
      <c r="Z152" s="3414"/>
      <c r="AA152" s="120"/>
      <c r="AB152" s="120"/>
      <c r="AC152" s="293"/>
      <c r="AD152" s="2732"/>
      <c r="AE152" s="293"/>
      <c r="AF152" s="293"/>
      <c r="AG152" s="2734"/>
      <c r="AH152" s="2734"/>
      <c r="AI152" s="2734"/>
      <c r="AJ152" s="293"/>
      <c r="AK152" s="198"/>
      <c r="AL152" s="3411"/>
      <c r="AM152" s="3409"/>
      <c r="AN152" s="120"/>
      <c r="AO152" s="120"/>
      <c r="AP152" s="120"/>
      <c r="AQ152" s="185"/>
      <c r="AR152" s="120"/>
      <c r="AS152" s="120"/>
      <c r="AT152" s="120"/>
      <c r="AU152" s="120"/>
      <c r="AV152" s="120"/>
      <c r="AW152" s="120"/>
      <c r="AX152" s="120"/>
      <c r="AY152" s="120"/>
      <c r="AZ152" s="184"/>
      <c r="BA152" s="110"/>
      <c r="BB152" s="110"/>
      <c r="BC152" s="110"/>
      <c r="BD152" s="110"/>
      <c r="BE152" s="110"/>
      <c r="BF152" s="110"/>
      <c r="BG152" s="110"/>
    </row>
    <row r="153" spans="2:59">
      <c r="B153" s="392"/>
      <c r="C153" s="687" t="s">
        <v>10</v>
      </c>
      <c r="D153" s="1166">
        <v>0.6</v>
      </c>
      <c r="E153" s="1925">
        <f t="shared" ref="E153:P153" si="28">E633</f>
        <v>46.2</v>
      </c>
      <c r="F153" s="1921">
        <f t="shared" si="28"/>
        <v>47.4</v>
      </c>
      <c r="G153" s="1921">
        <f t="shared" si="28"/>
        <v>201</v>
      </c>
      <c r="H153" s="1921">
        <f t="shared" si="28"/>
        <v>1410</v>
      </c>
      <c r="I153" s="1921">
        <f t="shared" si="28"/>
        <v>36</v>
      </c>
      <c r="J153" s="1921">
        <f t="shared" si="28"/>
        <v>0.72</v>
      </c>
      <c r="K153" s="1921">
        <f t="shared" si="28"/>
        <v>0.84</v>
      </c>
      <c r="L153" s="1921">
        <f t="shared" si="28"/>
        <v>420</v>
      </c>
      <c r="M153" s="1922">
        <f t="shared" si="28"/>
        <v>660</v>
      </c>
      <c r="N153" s="1922">
        <f t="shared" si="28"/>
        <v>660</v>
      </c>
      <c r="O153" s="1922">
        <f t="shared" si="28"/>
        <v>150</v>
      </c>
      <c r="P153" s="1924">
        <f t="shared" si="28"/>
        <v>7.2</v>
      </c>
      <c r="Q153" s="553"/>
      <c r="R153" s="102"/>
      <c r="S153" s="3411"/>
      <c r="T153" s="3414"/>
      <c r="U153" s="3413"/>
      <c r="V153" s="213"/>
      <c r="W153" s="3413"/>
      <c r="X153" s="3413"/>
      <c r="Y153" s="3413"/>
      <c r="Z153" s="3413"/>
      <c r="AA153" s="3413"/>
      <c r="AB153" s="227"/>
      <c r="AC153" s="293"/>
      <c r="AD153" s="293"/>
      <c r="AE153" s="293"/>
      <c r="AF153" s="293"/>
      <c r="AG153" s="293"/>
      <c r="AH153" s="293"/>
      <c r="AI153" s="293"/>
      <c r="AJ153" s="293"/>
      <c r="AK153" s="198"/>
      <c r="AL153" s="3414"/>
      <c r="AM153" s="3414"/>
      <c r="AN153" s="3414"/>
      <c r="AO153" s="3414"/>
      <c r="AP153" s="3414"/>
      <c r="AQ153" s="3414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</row>
    <row r="154" spans="2:59" ht="13.5" customHeight="1" thickBot="1">
      <c r="B154" s="240"/>
      <c r="C154" s="736" t="s">
        <v>331</v>
      </c>
      <c r="D154" s="758"/>
      <c r="E154" s="1926">
        <f t="shared" ref="E154:P154" si="29">(E152*100/E619)-60</f>
        <v>-2.7829870129870216</v>
      </c>
      <c r="F154" s="1927">
        <f t="shared" si="29"/>
        <v>-1.6594936708860786</v>
      </c>
      <c r="G154" s="1927">
        <f t="shared" si="29"/>
        <v>6.3815253731343375</v>
      </c>
      <c r="H154" s="1927">
        <f t="shared" si="29"/>
        <v>1.2092127659574459</v>
      </c>
      <c r="I154" s="1927">
        <f t="shared" si="29"/>
        <v>0.48853333333333637</v>
      </c>
      <c r="J154" s="1928">
        <f t="shared" si="29"/>
        <v>-1.1333333333333329</v>
      </c>
      <c r="K154" s="1927">
        <f t="shared" si="29"/>
        <v>-6.2014285714285577</v>
      </c>
      <c r="L154" s="1927">
        <f t="shared" si="29"/>
        <v>1.5195814285714349</v>
      </c>
      <c r="M154" s="1929">
        <f t="shared" si="29"/>
        <v>-24.024781818181822</v>
      </c>
      <c r="N154" s="1929">
        <f t="shared" si="29"/>
        <v>-36.510407272727271</v>
      </c>
      <c r="O154" s="1929">
        <f t="shared" si="29"/>
        <v>-18.152416000000002</v>
      </c>
      <c r="P154" s="1930">
        <f t="shared" si="29"/>
        <v>-0.13620833333333593</v>
      </c>
      <c r="Q154" s="553"/>
      <c r="R154" s="102"/>
      <c r="S154" s="3411"/>
      <c r="T154" s="3409"/>
      <c r="U154" s="125"/>
      <c r="V154" s="125"/>
      <c r="W154" s="125"/>
      <c r="X154" s="125"/>
      <c r="Y154" s="125"/>
      <c r="Z154" s="125"/>
      <c r="AA154" s="125"/>
      <c r="AB154" s="125"/>
      <c r="AC154" s="514"/>
      <c r="AD154" s="514"/>
      <c r="AE154" s="514"/>
      <c r="AF154" s="515"/>
      <c r="AG154" s="515"/>
      <c r="AH154" s="515"/>
      <c r="AI154" s="515"/>
      <c r="AJ154" s="514"/>
      <c r="AK154" s="198"/>
      <c r="AL154" s="3414"/>
      <c r="AM154" s="3414"/>
      <c r="AN154" s="3414"/>
      <c r="AO154" s="3414"/>
      <c r="AP154" s="3414"/>
      <c r="AQ154" s="3414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</row>
    <row r="155" spans="2:59" ht="16.5" customHeight="1" thickBot="1">
      <c r="B155" s="11"/>
      <c r="C155" s="11"/>
      <c r="D155" s="5"/>
      <c r="E155" s="1931"/>
      <c r="F155" s="1931"/>
      <c r="G155" s="1931"/>
      <c r="H155" s="1931"/>
      <c r="I155" s="3356"/>
      <c r="J155" s="3356"/>
      <c r="K155" s="3356"/>
      <c r="L155" s="3356"/>
      <c r="M155" s="3356"/>
      <c r="N155" s="3356"/>
      <c r="O155" s="3356"/>
      <c r="P155" s="3356"/>
      <c r="Q155" s="553"/>
      <c r="R155" s="102"/>
      <c r="S155" s="3415"/>
      <c r="T155" s="3414"/>
      <c r="U155" s="120"/>
      <c r="V155" s="185"/>
      <c r="W155" s="120"/>
      <c r="X155" s="339"/>
      <c r="Y155" s="120"/>
      <c r="Z155" s="120"/>
      <c r="AA155" s="120"/>
      <c r="AB155" s="234"/>
      <c r="AC155" s="823"/>
      <c r="AD155" s="823"/>
      <c r="AE155" s="823"/>
      <c r="AF155" s="824"/>
      <c r="AG155" s="2722"/>
      <c r="AH155" s="2722"/>
      <c r="AI155" s="2722"/>
      <c r="AJ155" s="823"/>
      <c r="AK155" s="198"/>
      <c r="AL155" s="3414"/>
      <c r="AM155" s="3414"/>
      <c r="AN155" s="3414"/>
      <c r="AO155" s="3414"/>
      <c r="AP155" s="3414"/>
      <c r="AQ155" s="3414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</row>
    <row r="156" spans="2:59" ht="12.75" customHeight="1">
      <c r="B156" s="662"/>
      <c r="C156" s="42" t="s">
        <v>230</v>
      </c>
      <c r="D156" s="43"/>
      <c r="E156" s="151">
        <f t="shared" ref="E156:P156" si="30">E141+E148</f>
        <v>26.751999999999995</v>
      </c>
      <c r="F156" s="246">
        <f t="shared" si="30"/>
        <v>33.3337</v>
      </c>
      <c r="G156" s="246">
        <f t="shared" si="30"/>
        <v>165.36441000000002</v>
      </c>
      <c r="H156" s="246">
        <f t="shared" si="30"/>
        <v>1027.2601</v>
      </c>
      <c r="I156" s="246">
        <f t="shared" si="30"/>
        <v>25.807120000000001</v>
      </c>
      <c r="J156" s="246">
        <f t="shared" si="30"/>
        <v>0.5334000000000001</v>
      </c>
      <c r="K156" s="246">
        <f t="shared" si="30"/>
        <v>1.0914000000000001</v>
      </c>
      <c r="L156" s="710">
        <f t="shared" si="30"/>
        <v>132.86205999999999</v>
      </c>
      <c r="M156" s="710">
        <f t="shared" si="30"/>
        <v>299.51780000000002</v>
      </c>
      <c r="N156" s="710">
        <f t="shared" si="30"/>
        <v>201.35529</v>
      </c>
      <c r="O156" s="710">
        <f t="shared" si="30"/>
        <v>80.412949999999995</v>
      </c>
      <c r="P156" s="663">
        <f t="shared" si="30"/>
        <v>5.527825</v>
      </c>
      <c r="Q156" s="553"/>
      <c r="R156" s="102"/>
      <c r="S156" s="3414"/>
      <c r="T156" s="3414"/>
      <c r="U156" s="3414"/>
      <c r="V156" s="3414"/>
      <c r="W156" s="3414"/>
      <c r="X156" s="3414"/>
      <c r="Y156" s="3414"/>
      <c r="Z156" s="3414"/>
      <c r="AA156" s="3414"/>
      <c r="AB156" s="3414"/>
      <c r="AC156" s="3414"/>
      <c r="AD156" s="3414"/>
      <c r="AE156" s="3414"/>
      <c r="AF156" s="156"/>
      <c r="AG156" s="156"/>
      <c r="AH156" s="156"/>
      <c r="AI156" s="156"/>
      <c r="AJ156" s="156"/>
      <c r="AK156" s="198"/>
      <c r="AL156" s="3414"/>
      <c r="AM156" s="3414"/>
      <c r="AN156" s="3414"/>
      <c r="AO156" s="3414"/>
      <c r="AP156" s="3414"/>
      <c r="AQ156" s="3414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</row>
    <row r="157" spans="2:59" ht="12" customHeight="1">
      <c r="B157" s="392"/>
      <c r="C157" s="687" t="s">
        <v>10</v>
      </c>
      <c r="D157" s="1166">
        <v>0.45</v>
      </c>
      <c r="E157" s="1925">
        <f t="shared" ref="E157:P157" si="31">E637</f>
        <v>34.65</v>
      </c>
      <c r="F157" s="1921">
        <f t="shared" si="31"/>
        <v>35.549999999999997</v>
      </c>
      <c r="G157" s="1921">
        <f t="shared" si="31"/>
        <v>150.75</v>
      </c>
      <c r="H157" s="1921">
        <f t="shared" si="31"/>
        <v>1057.5</v>
      </c>
      <c r="I157" s="1921">
        <f t="shared" si="31"/>
        <v>27</v>
      </c>
      <c r="J157" s="1921">
        <f t="shared" si="31"/>
        <v>0.54</v>
      </c>
      <c r="K157" s="1921">
        <f t="shared" si="31"/>
        <v>0.63</v>
      </c>
      <c r="L157" s="1921">
        <f t="shared" si="31"/>
        <v>315</v>
      </c>
      <c r="M157" s="1922">
        <f t="shared" si="31"/>
        <v>495</v>
      </c>
      <c r="N157" s="1922">
        <f t="shared" si="31"/>
        <v>495</v>
      </c>
      <c r="O157" s="1922">
        <f t="shared" si="31"/>
        <v>112.5</v>
      </c>
      <c r="P157" s="1924">
        <f t="shared" si="31"/>
        <v>5.4</v>
      </c>
      <c r="Q157" s="553"/>
      <c r="R157" s="102"/>
      <c r="S157" s="3414"/>
      <c r="T157" s="3414"/>
      <c r="U157" s="3414"/>
      <c r="V157" s="3414"/>
      <c r="W157" s="3414"/>
      <c r="X157" s="3414"/>
      <c r="Y157" s="3414"/>
      <c r="Z157" s="3414"/>
      <c r="AA157" s="3414"/>
      <c r="AB157" s="3414"/>
      <c r="AC157" s="3414"/>
      <c r="AD157" s="3414"/>
      <c r="AE157" s="3414"/>
      <c r="AF157" s="293"/>
      <c r="AG157" s="293"/>
      <c r="AH157" s="293"/>
      <c r="AI157" s="293"/>
      <c r="AJ157" s="293"/>
      <c r="AK157" s="198"/>
      <c r="AL157" s="3414"/>
      <c r="AM157" s="3414"/>
      <c r="AN157" s="3414"/>
      <c r="AO157" s="3414"/>
      <c r="AP157" s="3414"/>
      <c r="AQ157" s="3414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</row>
    <row r="158" spans="2:59" ht="13.5" customHeight="1" thickBot="1">
      <c r="B158" s="240"/>
      <c r="C158" s="736" t="s">
        <v>331</v>
      </c>
      <c r="D158" s="758"/>
      <c r="E158" s="747">
        <f t="shared" ref="E158:P158" si="32">(E156*100/E619)-45</f>
        <v>-10.257142857142867</v>
      </c>
      <c r="F158" s="748">
        <f t="shared" si="32"/>
        <v>-2.8054430379746833</v>
      </c>
      <c r="G158" s="748">
        <f t="shared" si="32"/>
        <v>4.3625104477612027</v>
      </c>
      <c r="H158" s="748">
        <f t="shared" si="32"/>
        <v>-1.2868042553191543</v>
      </c>
      <c r="I158" s="748">
        <f t="shared" si="32"/>
        <v>-1.9881333333333302</v>
      </c>
      <c r="J158" s="748">
        <f t="shared" si="32"/>
        <v>-0.54999999999999005</v>
      </c>
      <c r="K158" s="748">
        <f t="shared" si="32"/>
        <v>32.95714285714287</v>
      </c>
      <c r="L158" s="748">
        <f t="shared" si="32"/>
        <v>-26.019705714285717</v>
      </c>
      <c r="M158" s="748">
        <f t="shared" si="32"/>
        <v>-17.771109090909089</v>
      </c>
      <c r="N158" s="748">
        <f t="shared" si="32"/>
        <v>-26.694973636363638</v>
      </c>
      <c r="O158" s="748">
        <f t="shared" si="32"/>
        <v>-12.834820000000001</v>
      </c>
      <c r="P158" s="752">
        <f t="shared" si="32"/>
        <v>1.065208333333338</v>
      </c>
      <c r="Q158" s="553"/>
      <c r="R158" s="125"/>
      <c r="S158" s="3414"/>
      <c r="T158" s="3414"/>
      <c r="U158" s="3414"/>
      <c r="V158" s="3414"/>
      <c r="W158" s="3414"/>
      <c r="X158" s="3414"/>
      <c r="Y158" s="3414"/>
      <c r="Z158" s="3414"/>
      <c r="AA158" s="3414"/>
      <c r="AB158" s="3414"/>
      <c r="AC158" s="3414"/>
      <c r="AD158" s="3414"/>
      <c r="AE158" s="3414"/>
      <c r="AF158" s="515"/>
      <c r="AG158" s="515"/>
      <c r="AH158" s="2733"/>
      <c r="AI158" s="515"/>
      <c r="AJ158" s="514"/>
      <c r="AK158" s="198"/>
      <c r="AL158" s="3414"/>
      <c r="AM158" s="3414"/>
      <c r="AN158" s="3414"/>
      <c r="AO158" s="3414"/>
      <c r="AP158" s="3414"/>
      <c r="AQ158" s="3414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</row>
    <row r="159" spans="2:59" ht="15" customHeight="1" thickBot="1">
      <c r="E159" s="1932"/>
      <c r="F159" s="1932"/>
      <c r="G159" s="1932"/>
      <c r="H159" s="1932"/>
      <c r="I159" s="1932"/>
      <c r="J159" s="1932"/>
      <c r="K159" s="1932"/>
      <c r="L159" s="1932"/>
      <c r="M159" s="1932"/>
      <c r="N159" s="1932"/>
      <c r="O159" s="1932"/>
      <c r="P159" s="1932"/>
      <c r="Q159" s="553"/>
      <c r="R159" s="104"/>
      <c r="S159" s="3414"/>
      <c r="T159" s="3414"/>
      <c r="U159" s="3414"/>
      <c r="V159" s="3414"/>
      <c r="W159" s="3414"/>
      <c r="X159" s="3414"/>
      <c r="Y159" s="3414"/>
      <c r="Z159" s="3414"/>
      <c r="AA159" s="3414"/>
      <c r="AB159" s="3414"/>
      <c r="AC159" s="3414"/>
      <c r="AD159" s="3414"/>
      <c r="AE159" s="3414"/>
      <c r="AF159" s="824"/>
      <c r="AG159" s="2722"/>
      <c r="AH159" s="2722"/>
      <c r="AI159" s="2722"/>
      <c r="AJ159" s="823"/>
      <c r="AK159" s="198"/>
      <c r="AL159" s="120"/>
      <c r="AM159" s="185"/>
      <c r="AN159" s="120"/>
      <c r="AO159" s="120"/>
      <c r="AP159" s="339"/>
      <c r="AQ159" s="120"/>
      <c r="AR159" s="120"/>
      <c r="AS159" s="120"/>
      <c r="AT159" s="120"/>
      <c r="AU159" s="120"/>
      <c r="AV159" s="184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</row>
    <row r="160" spans="2:59">
      <c r="B160" s="737" t="s">
        <v>257</v>
      </c>
      <c r="C160" s="73"/>
      <c r="D160" s="43"/>
      <c r="E160" s="151">
        <f t="shared" ref="E160:P160" si="33">E129+E141+E148</f>
        <v>51.999599999999987</v>
      </c>
      <c r="F160" s="246">
        <f t="shared" si="33"/>
        <v>51.094099999999997</v>
      </c>
      <c r="G160" s="246">
        <f t="shared" si="33"/>
        <v>256.64431000000002</v>
      </c>
      <c r="H160" s="246">
        <f t="shared" si="33"/>
        <v>1652.2975000000001</v>
      </c>
      <c r="I160" s="246">
        <f t="shared" si="33"/>
        <v>37.474720000000005</v>
      </c>
      <c r="J160" s="246">
        <f t="shared" si="33"/>
        <v>0.85600000000000009</v>
      </c>
      <c r="K160" s="246">
        <f t="shared" si="33"/>
        <v>1.3985800000000002</v>
      </c>
      <c r="L160" s="710">
        <f t="shared" si="33"/>
        <v>550.30620999999996</v>
      </c>
      <c r="M160" s="710">
        <f t="shared" si="33"/>
        <v>442.96519999999998</v>
      </c>
      <c r="N160" s="709">
        <f t="shared" si="33"/>
        <v>308.11087000000003</v>
      </c>
      <c r="O160" s="710">
        <f t="shared" si="33"/>
        <v>116.86734999999999</v>
      </c>
      <c r="P160" s="663">
        <f t="shared" si="33"/>
        <v>7.8573550000000001</v>
      </c>
      <c r="Q160" s="553"/>
      <c r="R160" s="110"/>
      <c r="S160" s="3414"/>
      <c r="T160" s="3414"/>
      <c r="U160" s="3414"/>
      <c r="V160" s="3414"/>
      <c r="W160" s="3414"/>
      <c r="X160" s="3414"/>
      <c r="Y160" s="3414"/>
      <c r="Z160" s="3414"/>
      <c r="AA160" s="3414"/>
      <c r="AB160" s="3414"/>
      <c r="AC160" s="3414"/>
      <c r="AD160" s="3414"/>
      <c r="AE160" s="3414"/>
      <c r="AF160" s="156"/>
      <c r="AG160" s="156"/>
      <c r="AH160" s="156"/>
      <c r="AI160" s="526"/>
      <c r="AJ160" s="156"/>
      <c r="AK160" s="198"/>
      <c r="AL160" s="120"/>
      <c r="AM160" s="185"/>
      <c r="AN160" s="120"/>
      <c r="AO160" s="120"/>
      <c r="AP160" s="339"/>
      <c r="AQ160" s="120"/>
      <c r="AR160" s="120"/>
      <c r="AS160" s="120"/>
      <c r="AT160" s="120"/>
      <c r="AU160" s="120"/>
      <c r="AV160" s="184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</row>
    <row r="161" spans="2:59">
      <c r="B161" s="738"/>
      <c r="C161" s="739" t="s">
        <v>10</v>
      </c>
      <c r="D161" s="1166">
        <v>0.7</v>
      </c>
      <c r="E161" s="1925">
        <f t="shared" ref="E161:P161" si="34">E641</f>
        <v>53.9</v>
      </c>
      <c r="F161" s="1921">
        <f t="shared" si="34"/>
        <v>55.3</v>
      </c>
      <c r="G161" s="1921">
        <f t="shared" si="34"/>
        <v>234.5</v>
      </c>
      <c r="H161" s="1921">
        <f t="shared" si="34"/>
        <v>1645</v>
      </c>
      <c r="I161" s="1921">
        <f t="shared" si="34"/>
        <v>42</v>
      </c>
      <c r="J161" s="1921">
        <f t="shared" si="34"/>
        <v>0.84</v>
      </c>
      <c r="K161" s="1921">
        <f t="shared" si="34"/>
        <v>0.98</v>
      </c>
      <c r="L161" s="1921">
        <f t="shared" si="34"/>
        <v>490</v>
      </c>
      <c r="M161" s="1922">
        <f t="shared" si="34"/>
        <v>770</v>
      </c>
      <c r="N161" s="1922">
        <f t="shared" si="34"/>
        <v>770</v>
      </c>
      <c r="O161" s="1922">
        <f t="shared" si="34"/>
        <v>175</v>
      </c>
      <c r="P161" s="1924">
        <f t="shared" si="34"/>
        <v>8.4</v>
      </c>
      <c r="Q161" s="553"/>
      <c r="R161" s="125"/>
      <c r="S161" s="3414"/>
      <c r="T161" s="3414"/>
      <c r="U161" s="3414"/>
      <c r="V161" s="3414"/>
      <c r="W161" s="3414"/>
      <c r="X161" s="3414"/>
      <c r="Y161" s="3414"/>
      <c r="Z161" s="3414"/>
      <c r="AA161" s="3414"/>
      <c r="AB161" s="3414"/>
      <c r="AC161" s="3414"/>
      <c r="AD161" s="3414"/>
      <c r="AE161" s="3414"/>
      <c r="AF161" s="125"/>
      <c r="AG161" s="125"/>
      <c r="AH161" s="125"/>
      <c r="AI161" s="125"/>
      <c r="AJ161" s="3414"/>
      <c r="AK161" s="198"/>
      <c r="AL161" s="120"/>
      <c r="AM161" s="185"/>
      <c r="AN161" s="120"/>
      <c r="AO161" s="120"/>
      <c r="AP161" s="120"/>
      <c r="AQ161" s="120"/>
      <c r="AR161" s="120"/>
      <c r="AS161" s="120"/>
      <c r="AT161" s="234"/>
      <c r="AU161" s="120"/>
      <c r="AV161" s="184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</row>
    <row r="162" spans="2:59" ht="15.75" thickBot="1">
      <c r="B162" s="240"/>
      <c r="C162" s="736" t="s">
        <v>331</v>
      </c>
      <c r="D162" s="758"/>
      <c r="E162" s="747">
        <f t="shared" ref="E162:P162" si="35">(E160*100/E619)-70</f>
        <v>-2.4680519480519649</v>
      </c>
      <c r="F162" s="748">
        <f t="shared" si="35"/>
        <v>-5.3239240506329111</v>
      </c>
      <c r="G162" s="748">
        <f t="shared" si="35"/>
        <v>6.6102417910447713</v>
      </c>
      <c r="H162" s="748">
        <f t="shared" si="35"/>
        <v>0.31053191489361609</v>
      </c>
      <c r="I162" s="748">
        <f t="shared" si="35"/>
        <v>-7.5421333333333251</v>
      </c>
      <c r="J162" s="748">
        <f t="shared" si="35"/>
        <v>1.3333333333333428</v>
      </c>
      <c r="K162" s="748">
        <f t="shared" si="35"/>
        <v>29.898571428571444</v>
      </c>
      <c r="L162" s="748">
        <f t="shared" si="35"/>
        <v>8.6151728571428521</v>
      </c>
      <c r="M162" s="748">
        <f t="shared" si="35"/>
        <v>-29.730436363636365</v>
      </c>
      <c r="N162" s="748">
        <f t="shared" si="35"/>
        <v>-41.989920909090905</v>
      </c>
      <c r="O162" s="749">
        <f t="shared" si="35"/>
        <v>-23.253060000000005</v>
      </c>
      <c r="P162" s="752">
        <f t="shared" si="35"/>
        <v>-4.5220416666666665</v>
      </c>
      <c r="Q162" s="553"/>
      <c r="R162" s="125"/>
      <c r="S162" s="3414"/>
      <c r="T162" s="3414"/>
      <c r="U162" s="3414"/>
      <c r="V162" s="3414"/>
      <c r="W162" s="3414"/>
      <c r="X162" s="3414"/>
      <c r="Y162" s="3414"/>
      <c r="Z162" s="3414"/>
      <c r="AA162" s="3414"/>
      <c r="AB162" s="3414"/>
      <c r="AC162" s="3414"/>
      <c r="AD162" s="3414"/>
      <c r="AE162" s="3414"/>
      <c r="AF162" s="2735"/>
      <c r="AG162" s="2735"/>
      <c r="AH162" s="2735"/>
      <c r="AI162" s="2735"/>
      <c r="AJ162" s="2735"/>
      <c r="AK162" s="3414"/>
      <c r="AL162" s="3409"/>
      <c r="AM162" s="120"/>
      <c r="AN162" s="120"/>
      <c r="AO162" s="120"/>
      <c r="AP162" s="185"/>
      <c r="AQ162" s="491"/>
      <c r="AR162" s="339"/>
      <c r="AS162" s="339"/>
      <c r="AT162" s="339"/>
      <c r="AU162" s="339"/>
      <c r="AV162" s="339"/>
      <c r="AW162" s="339"/>
      <c r="AX162" s="339"/>
      <c r="AY162" s="184"/>
      <c r="AZ162" s="110"/>
      <c r="BA162" s="110"/>
      <c r="BB162" s="110"/>
      <c r="BC162" s="110"/>
      <c r="BD162" s="110"/>
      <c r="BE162" s="110"/>
      <c r="BF162" s="110"/>
      <c r="BG162" s="110"/>
    </row>
    <row r="163" spans="2:59">
      <c r="P163"/>
      <c r="Q163" s="553"/>
      <c r="S163" s="359"/>
      <c r="T163" s="359"/>
      <c r="U163" s="359"/>
      <c r="V163" s="358"/>
      <c r="W163" s="359"/>
      <c r="X163" s="358"/>
      <c r="Y163" s="358"/>
      <c r="Z163" s="359"/>
      <c r="AA163" s="528"/>
      <c r="AB163" s="358"/>
      <c r="AC163" s="125"/>
      <c r="AD163" s="125"/>
      <c r="AE163" s="125"/>
      <c r="AF163" s="125"/>
      <c r="AG163" s="125"/>
      <c r="AH163" s="125"/>
      <c r="AI163" s="125"/>
      <c r="AJ163" s="125"/>
      <c r="AK163" s="3414"/>
      <c r="AL163" s="3408"/>
      <c r="AM163" s="120"/>
      <c r="AN163" s="120"/>
      <c r="AO163" s="120"/>
      <c r="AP163" s="185"/>
      <c r="AQ163" s="120"/>
      <c r="AR163" s="120"/>
      <c r="AS163" s="339"/>
      <c r="AT163" s="120"/>
      <c r="AU163" s="120"/>
      <c r="AV163" s="120"/>
      <c r="AW163" s="120"/>
      <c r="AX163" s="120"/>
      <c r="AY163" s="184"/>
      <c r="AZ163" s="110"/>
      <c r="BA163" s="110"/>
      <c r="BB163" s="110"/>
      <c r="BC163" s="110"/>
      <c r="BD163" s="110"/>
      <c r="BE163" s="110"/>
      <c r="BF163" s="110"/>
      <c r="BG163" s="110"/>
    </row>
    <row r="164" spans="2:59">
      <c r="S164" s="3414"/>
      <c r="T164" s="3414"/>
      <c r="U164" s="3414"/>
      <c r="V164" s="3414"/>
      <c r="W164" s="3414"/>
      <c r="X164" s="3414"/>
      <c r="Y164" s="3414"/>
      <c r="Z164" s="3414"/>
      <c r="AA164" s="3414"/>
      <c r="AB164" s="3414"/>
      <c r="AC164" s="3414"/>
      <c r="AD164" s="3414"/>
      <c r="AE164" s="3414"/>
      <c r="AF164" s="125"/>
      <c r="AG164" s="125"/>
      <c r="AH164" s="125"/>
      <c r="AI164" s="125"/>
      <c r="AJ164" s="125"/>
      <c r="AK164" s="3414"/>
      <c r="AL164" s="3408"/>
      <c r="AM164" s="120"/>
      <c r="AN164" s="120"/>
      <c r="AO164" s="120"/>
      <c r="AP164" s="185"/>
      <c r="AQ164" s="120"/>
      <c r="AR164" s="120"/>
      <c r="AS164" s="339"/>
      <c r="AT164" s="120"/>
      <c r="AU164" s="120"/>
      <c r="AV164" s="120"/>
      <c r="AW164" s="120"/>
      <c r="AX164" s="120"/>
      <c r="AY164" s="184"/>
      <c r="AZ164" s="110"/>
      <c r="BA164" s="110"/>
      <c r="BB164" s="110"/>
      <c r="BC164" s="110"/>
      <c r="BD164" s="110"/>
      <c r="BE164" s="110"/>
      <c r="BF164" s="110"/>
      <c r="BG164" s="110"/>
    </row>
    <row r="165" spans="2:59">
      <c r="S165" s="3414"/>
      <c r="T165" s="3414"/>
      <c r="U165" s="3414"/>
      <c r="V165" s="3414"/>
      <c r="W165" s="3414"/>
      <c r="X165" s="3414"/>
      <c r="Y165" s="3414"/>
      <c r="Z165" s="3414"/>
      <c r="AA165" s="3414"/>
      <c r="AB165" s="3414"/>
      <c r="AC165" s="3414"/>
      <c r="AD165" s="3414"/>
      <c r="AE165" s="3414"/>
      <c r="AF165" s="125"/>
      <c r="AG165" s="125"/>
      <c r="AH165" s="125"/>
      <c r="AI165" s="125"/>
      <c r="AJ165" s="125"/>
      <c r="AK165" s="3414"/>
      <c r="AL165" s="3409"/>
      <c r="AM165" s="120"/>
      <c r="AN165" s="339"/>
      <c r="AO165" s="120"/>
      <c r="AP165" s="185"/>
      <c r="AQ165" s="120"/>
      <c r="AR165" s="120"/>
      <c r="AS165" s="120"/>
      <c r="AT165" s="120"/>
      <c r="AU165" s="120"/>
      <c r="AV165" s="120"/>
      <c r="AW165" s="234"/>
      <c r="AX165" s="120"/>
      <c r="AY165" s="184"/>
      <c r="AZ165" s="110"/>
      <c r="BA165" s="110"/>
      <c r="BB165" s="110"/>
      <c r="BC165" s="110"/>
      <c r="BD165" s="110"/>
      <c r="BE165" s="110"/>
      <c r="BF165" s="110"/>
      <c r="BG165" s="110"/>
    </row>
    <row r="166" spans="2:59">
      <c r="K166" s="3288"/>
      <c r="S166" s="3414"/>
      <c r="T166" s="3414"/>
      <c r="U166" s="3414"/>
      <c r="V166" s="3414"/>
      <c r="W166" s="3414"/>
      <c r="X166" s="3414"/>
      <c r="Y166" s="3414"/>
      <c r="Z166" s="3414"/>
      <c r="AA166" s="3414"/>
      <c r="AB166" s="3414"/>
      <c r="AC166" s="3414"/>
      <c r="AD166" s="3414"/>
      <c r="AE166" s="3414"/>
      <c r="AF166" s="130"/>
      <c r="AG166" s="3414"/>
      <c r="AH166" s="3414"/>
      <c r="AI166" s="3414"/>
      <c r="AJ166" s="3414"/>
      <c r="AK166" s="3414"/>
      <c r="AL166" s="3414"/>
      <c r="AM166" s="3414"/>
      <c r="AN166" s="3414"/>
      <c r="AO166" s="3414"/>
      <c r="AP166" s="3414"/>
      <c r="AQ166" s="3414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</row>
    <row r="167" spans="2:59" ht="15.75">
      <c r="C167" s="689"/>
      <c r="D167" s="12" t="str">
        <f>D58</f>
        <v xml:space="preserve">Россия Краснодарский край </v>
      </c>
      <c r="E167" s="300"/>
      <c r="R167" s="125"/>
      <c r="S167" s="3414"/>
      <c r="T167" s="3414"/>
      <c r="U167" s="3414"/>
      <c r="V167" s="3414"/>
      <c r="W167" s="3414"/>
      <c r="X167" s="3414"/>
      <c r="Y167" s="3414"/>
      <c r="Z167" s="3414"/>
      <c r="AA167" s="3414"/>
      <c r="AB167" s="3414"/>
      <c r="AC167" s="3414"/>
      <c r="AD167" s="3414"/>
      <c r="AE167" s="3414"/>
      <c r="AF167" s="125"/>
      <c r="AG167" s="125"/>
      <c r="AH167" s="125"/>
      <c r="AI167" s="125"/>
      <c r="AJ167" s="125"/>
      <c r="AK167" s="3414"/>
      <c r="AL167" s="205"/>
      <c r="AM167" s="192"/>
      <c r="AN167" s="192"/>
      <c r="AO167" s="205"/>
      <c r="AP167" s="497"/>
      <c r="AQ167" s="205"/>
      <c r="AR167" s="205"/>
      <c r="AS167" s="110"/>
      <c r="AT167" s="13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</row>
    <row r="168" spans="2:59">
      <c r="C168" s="13" t="str">
        <f>C59</f>
        <v xml:space="preserve">                            ПРИЛОЖЕНИЕ К  ДЕСЯТИДНЕВНОМУ  МЕНЮ ПРИГОТОВЛЯЕМЫХ БЛЮД </v>
      </c>
      <c r="D168" s="153"/>
      <c r="E168" s="2"/>
      <c r="F168"/>
      <c r="I168"/>
      <c r="J168"/>
      <c r="K168" s="26"/>
      <c r="L168" s="26"/>
      <c r="M168"/>
      <c r="N168"/>
      <c r="O168"/>
      <c r="P168"/>
      <c r="Q168" s="110"/>
      <c r="R168" s="125"/>
      <c r="S168" s="3414"/>
      <c r="T168" s="3414"/>
      <c r="U168" s="3414"/>
      <c r="V168" s="3414"/>
      <c r="W168" s="3414"/>
      <c r="X168" s="3414"/>
      <c r="Y168" s="3414"/>
      <c r="Z168" s="3414"/>
      <c r="AA168" s="3414"/>
      <c r="AB168" s="3414"/>
      <c r="AC168" s="3414"/>
      <c r="AD168" s="3414"/>
      <c r="AE168" s="3414"/>
      <c r="AF168" s="125"/>
      <c r="AG168" s="125"/>
      <c r="AH168" s="125"/>
      <c r="AI168" s="125"/>
      <c r="AJ168" s="125"/>
      <c r="AK168" s="3414"/>
      <c r="AL168" s="205"/>
      <c r="AM168" s="205"/>
      <c r="AN168" s="205"/>
      <c r="AO168" s="205"/>
      <c r="AP168" s="205"/>
      <c r="AQ168" s="205"/>
      <c r="AR168" s="205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</row>
    <row r="169" spans="2:59" ht="18" customHeight="1">
      <c r="B169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169" s="25"/>
      <c r="I169" s="767"/>
      <c r="N169" s="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92"/>
      <c r="AE169" s="3414"/>
      <c r="AF169" s="125"/>
      <c r="AG169" s="3411"/>
      <c r="AH169" s="130"/>
      <c r="AI169" s="523"/>
      <c r="AJ169" s="125"/>
      <c r="AK169" s="3414"/>
      <c r="AL169" s="3414"/>
      <c r="AM169" s="192"/>
      <c r="AN169" s="192"/>
      <c r="AO169" s="3414"/>
      <c r="AP169" s="3411"/>
      <c r="AQ169" s="3414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</row>
    <row r="170" spans="2:59" ht="14.25" customHeight="1">
      <c r="C170" s="689" t="str">
        <f>C61</f>
        <v xml:space="preserve">                                    ТАБЛИЦА   ПОТРЕБНОСТИ ПИЩЕВЫХ ВЕЩЕСТВ,   ВИТАМИНОВ  И  МИНЕРАЛЬНЫХ ВЕЩЕСТВ</v>
      </c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2736"/>
      <c r="AD170" s="2736"/>
      <c r="AE170" s="2736"/>
      <c r="AF170" s="2736"/>
      <c r="AG170" s="2736"/>
      <c r="AH170" s="2736"/>
      <c r="AI170" s="2736"/>
      <c r="AJ170" s="2736"/>
      <c r="AK170" s="3414"/>
      <c r="AL170" s="505"/>
      <c r="AM170" s="505"/>
      <c r="AN170" s="505"/>
      <c r="AO170" s="505"/>
      <c r="AP170" s="505"/>
      <c r="AQ170" s="501"/>
      <c r="AR170" s="501"/>
      <c r="AS170" s="506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</row>
    <row r="171" spans="2:59" ht="19.5" customHeight="1" thickBot="1">
      <c r="B171" s="667" t="str">
        <f>B62</f>
        <v xml:space="preserve">  Возрастная категория: 7 - 11  лет </v>
      </c>
      <c r="C171" s="26"/>
      <c r="D171"/>
      <c r="F171" s="32" t="s">
        <v>434</v>
      </c>
      <c r="J171" s="3" t="str">
        <f>J62</f>
        <v>Сезон :   ЗИМА - ВЕСНА  2025 -____г.г.</v>
      </c>
      <c r="K171"/>
      <c r="M171" s="82"/>
      <c r="N171" s="26"/>
      <c r="O171" s="33"/>
      <c r="R171" s="125"/>
      <c r="S171" s="125"/>
      <c r="T171" s="3414"/>
      <c r="U171" s="125"/>
      <c r="V171" s="125"/>
      <c r="W171" s="125"/>
      <c r="X171" s="125"/>
      <c r="Y171" s="125"/>
      <c r="Z171" s="125"/>
      <c r="AA171" s="125"/>
      <c r="AB171" s="125"/>
      <c r="AC171" s="188"/>
      <c r="AD171" s="125"/>
      <c r="AE171" s="3416"/>
      <c r="AF171" s="125"/>
      <c r="AG171" s="616"/>
      <c r="AH171" s="125"/>
      <c r="AI171" s="125"/>
      <c r="AJ171" s="3414"/>
      <c r="AK171" s="2716"/>
      <c r="AL171" s="216"/>
      <c r="AM171" s="216"/>
      <c r="AN171" s="216"/>
      <c r="AO171" s="216"/>
      <c r="AP171" s="216"/>
      <c r="AQ171" s="216"/>
      <c r="AR171" s="216"/>
      <c r="AS171" s="216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</row>
    <row r="172" spans="2:59" ht="14.25" customHeight="1" thickBot="1">
      <c r="B172" s="794" t="s">
        <v>260</v>
      </c>
      <c r="C172" s="830" t="s">
        <v>273</v>
      </c>
      <c r="D172" s="792" t="s">
        <v>142</v>
      </c>
      <c r="E172" s="799" t="s">
        <v>143</v>
      </c>
      <c r="F172" s="341"/>
      <c r="G172" s="341"/>
      <c r="H172" s="39"/>
      <c r="I172" s="560" t="s">
        <v>241</v>
      </c>
      <c r="J172" s="39"/>
      <c r="K172" s="698"/>
      <c r="L172" s="451"/>
      <c r="M172" s="801" t="s">
        <v>269</v>
      </c>
      <c r="N172" s="39"/>
      <c r="O172" s="39"/>
      <c r="P172" s="73"/>
      <c r="Q172" s="734" t="s">
        <v>267</v>
      </c>
      <c r="R172" s="125"/>
      <c r="S172" s="3414"/>
      <c r="T172" s="3414"/>
      <c r="U172" s="3414"/>
      <c r="V172" s="3414"/>
      <c r="W172" s="3414"/>
      <c r="X172" s="3414"/>
      <c r="Y172" s="3414"/>
      <c r="Z172" s="3414"/>
      <c r="AA172" s="125"/>
      <c r="AB172" s="125"/>
      <c r="AC172" s="125"/>
      <c r="AD172" s="125"/>
      <c r="AE172" s="125"/>
      <c r="AF172" s="125"/>
      <c r="AG172" s="616"/>
      <c r="AH172" s="125"/>
      <c r="AI172" s="125"/>
      <c r="AJ172" s="125"/>
      <c r="AK172" s="198"/>
      <c r="AL172" s="120"/>
      <c r="AM172" s="120"/>
      <c r="AN172" s="120"/>
      <c r="AO172" s="120"/>
      <c r="AP172" s="120"/>
      <c r="AQ172" s="120"/>
      <c r="AR172" s="120"/>
      <c r="AS172" s="184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</row>
    <row r="173" spans="2:59" ht="12.75" customHeight="1" thickBot="1">
      <c r="B173" s="795" t="s">
        <v>243</v>
      </c>
      <c r="C173" s="400"/>
      <c r="D173" s="796" t="s">
        <v>149</v>
      </c>
      <c r="E173" s="596"/>
      <c r="F173" s="798"/>
      <c r="G173" s="1362" t="s">
        <v>383</v>
      </c>
      <c r="H173" s="1296" t="s">
        <v>363</v>
      </c>
      <c r="I173" s="802"/>
      <c r="J173" s="802"/>
      <c r="K173" s="802"/>
      <c r="L173" s="803"/>
      <c r="M173" s="804" t="s">
        <v>268</v>
      </c>
      <c r="N173" s="802"/>
      <c r="O173" s="802"/>
      <c r="P173" s="803"/>
      <c r="Q173" s="775" t="s">
        <v>265</v>
      </c>
      <c r="R173" s="125"/>
      <c r="S173" s="3414"/>
      <c r="T173" s="3414"/>
      <c r="U173" s="3414"/>
      <c r="V173" s="3414"/>
      <c r="W173" s="3414"/>
      <c r="X173" s="3414"/>
      <c r="Y173" s="3414"/>
      <c r="Z173" s="3414"/>
      <c r="AA173" s="3414"/>
      <c r="AB173" s="125"/>
      <c r="AC173" s="125"/>
      <c r="AD173" s="125"/>
      <c r="AE173" s="125"/>
      <c r="AF173" s="125"/>
      <c r="AG173" s="818"/>
      <c r="AH173" s="818"/>
      <c r="AI173" s="818"/>
      <c r="AJ173" s="818"/>
      <c r="AK173" s="198"/>
      <c r="AL173" s="518"/>
      <c r="AM173" s="518"/>
      <c r="AN173" s="518"/>
      <c r="AO173" s="519"/>
      <c r="AP173" s="519"/>
      <c r="AQ173" s="518"/>
      <c r="AR173" s="518"/>
      <c r="AS173" s="518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</row>
    <row r="174" spans="2:59" ht="17.25" customHeight="1">
      <c r="B174" s="795" t="s">
        <v>252</v>
      </c>
      <c r="C174" s="400" t="s">
        <v>148</v>
      </c>
      <c r="D174" s="666"/>
      <c r="E174" s="796" t="s">
        <v>150</v>
      </c>
      <c r="F174" s="793" t="s">
        <v>53</v>
      </c>
      <c r="G174" s="1362" t="s">
        <v>384</v>
      </c>
      <c r="H174" s="1298" t="s">
        <v>153</v>
      </c>
      <c r="I174" s="596"/>
      <c r="J174" s="1310"/>
      <c r="K174" s="39"/>
      <c r="L174" s="1310"/>
      <c r="M174" s="1311" t="s">
        <v>253</v>
      </c>
      <c r="N174" s="1312" t="s">
        <v>254</v>
      </c>
      <c r="O174" s="1313" t="s">
        <v>255</v>
      </c>
      <c r="P174" s="1314" t="s">
        <v>256</v>
      </c>
      <c r="Q174" s="774" t="s">
        <v>233</v>
      </c>
      <c r="R174" s="110"/>
      <c r="S174" s="3414"/>
      <c r="T174" s="3414"/>
      <c r="U174" s="3414"/>
      <c r="V174" s="3414"/>
      <c r="W174" s="3414"/>
      <c r="X174" s="3414"/>
      <c r="Y174" s="3414"/>
      <c r="Z174" s="3414"/>
      <c r="AA174" s="3414"/>
      <c r="AB174" s="3414"/>
      <c r="AC174" s="355"/>
      <c r="AD174" s="355"/>
      <c r="AE174" s="355"/>
      <c r="AF174" s="355"/>
      <c r="AG174" s="355"/>
      <c r="AH174" s="355"/>
      <c r="AI174" s="355"/>
      <c r="AJ174" s="355"/>
      <c r="AK174" s="3414"/>
      <c r="AL174" s="3414"/>
      <c r="AM174" s="3414"/>
      <c r="AN174" s="3414"/>
      <c r="AO174" s="3414"/>
      <c r="AP174" s="3414"/>
      <c r="AQ174" s="3414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</row>
    <row r="175" spans="2:59" ht="18.75" customHeight="1" thickBot="1">
      <c r="B175" s="63"/>
      <c r="C175" s="690"/>
      <c r="D175" s="429"/>
      <c r="E175" s="797" t="s">
        <v>5</v>
      </c>
      <c r="F175" s="408" t="s">
        <v>6</v>
      </c>
      <c r="G175" s="1249" t="s">
        <v>7</v>
      </c>
      <c r="H175" s="1297" t="s">
        <v>326</v>
      </c>
      <c r="I175" s="1315" t="s">
        <v>244</v>
      </c>
      <c r="J175" s="1316" t="s">
        <v>245</v>
      </c>
      <c r="K175" s="1317" t="s">
        <v>246</v>
      </c>
      <c r="L175" s="1316" t="s">
        <v>247</v>
      </c>
      <c r="M175" s="1318" t="s">
        <v>248</v>
      </c>
      <c r="N175" s="1316" t="s">
        <v>249</v>
      </c>
      <c r="O175" s="1317" t="s">
        <v>250</v>
      </c>
      <c r="P175" s="1319" t="s">
        <v>251</v>
      </c>
      <c r="Q175" s="690"/>
      <c r="R175" s="188"/>
      <c r="S175" s="3414"/>
      <c r="T175" s="3414"/>
      <c r="U175" s="3414"/>
      <c r="V175" s="3414"/>
      <c r="W175" s="3414"/>
      <c r="X175" s="3414"/>
      <c r="Y175" s="3414"/>
      <c r="Z175" s="3414"/>
      <c r="AA175" s="3414"/>
      <c r="AB175" s="3414"/>
      <c r="AC175" s="184"/>
      <c r="AD175" s="184"/>
      <c r="AE175" s="184"/>
      <c r="AF175" s="184"/>
      <c r="AG175" s="184"/>
      <c r="AH175" s="184"/>
      <c r="AI175" s="184"/>
      <c r="AJ175" s="184"/>
      <c r="AK175" s="198"/>
      <c r="AL175" s="3414"/>
      <c r="AM175" s="3414"/>
      <c r="AN175" s="3414"/>
      <c r="AO175" s="3414"/>
      <c r="AP175" s="497"/>
      <c r="AQ175" s="3414"/>
      <c r="AR175" s="497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</row>
    <row r="176" spans="2:59" ht="15" customHeight="1">
      <c r="B176" s="86"/>
      <c r="C176" s="559" t="s">
        <v>129</v>
      </c>
      <c r="D176" s="1356"/>
      <c r="E176" s="443"/>
      <c r="F176" s="444"/>
      <c r="G176" s="444"/>
      <c r="H176" s="570"/>
      <c r="I176" s="3708"/>
      <c r="J176" s="3708"/>
      <c r="K176" s="3708"/>
      <c r="L176" s="3708"/>
      <c r="M176" s="3708"/>
      <c r="N176" s="3708"/>
      <c r="O176" s="3708"/>
      <c r="P176" s="3709"/>
      <c r="Q176" s="773"/>
      <c r="R176" s="125"/>
      <c r="S176" s="3414"/>
      <c r="T176" s="3414"/>
      <c r="U176" s="3414"/>
      <c r="V176" s="3414"/>
      <c r="W176" s="3414"/>
      <c r="X176" s="3414"/>
      <c r="Y176" s="3414"/>
      <c r="Z176" s="3414"/>
      <c r="AA176" s="3414"/>
      <c r="AB176" s="125"/>
      <c r="AC176" s="339"/>
      <c r="AD176" s="339"/>
      <c r="AE176" s="339"/>
      <c r="AF176" s="185"/>
      <c r="AG176" s="526"/>
      <c r="AH176" s="526"/>
      <c r="AI176" s="156"/>
      <c r="AJ176" s="156"/>
      <c r="AK176" s="597"/>
      <c r="AL176" s="3414"/>
      <c r="AM176" s="3414"/>
      <c r="AN176" s="3414"/>
      <c r="AO176" s="3414"/>
      <c r="AP176" s="3414"/>
      <c r="AQ176" s="3414"/>
      <c r="AR176" s="497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</row>
    <row r="177" spans="2:59" ht="13.5" customHeight="1">
      <c r="B177" s="1532" t="str">
        <f>'7-11л. МЕНЮ '!J179</f>
        <v>424/22</v>
      </c>
      <c r="C177" s="1133" t="str">
        <f>'7-11л. МЕНЮ '!C179</f>
        <v>Запеканка из творога с какао</v>
      </c>
      <c r="D177" s="259">
        <f>'7-11л. МЕНЮ '!D179</f>
        <v>135</v>
      </c>
      <c r="E177" s="1366">
        <f>'7-11л. МЕНЮ '!E179</f>
        <v>16.398</v>
      </c>
      <c r="F177" s="1283">
        <f>'7-11л. МЕНЮ '!F179</f>
        <v>6.3170000000000002</v>
      </c>
      <c r="G177" s="1496">
        <f>'7-11л. МЕНЮ '!G179</f>
        <v>28.524000000000001</v>
      </c>
      <c r="H177" s="2066">
        <f>'7-11л. МЕНЮ '!H179</f>
        <v>234.501</v>
      </c>
      <c r="I177" s="1306">
        <v>1.1871</v>
      </c>
      <c r="J177" s="753">
        <v>4.7359999999999999E-2</v>
      </c>
      <c r="K177" s="1192">
        <v>0.205377</v>
      </c>
      <c r="L177" s="741">
        <v>38.332000000000001</v>
      </c>
      <c r="M177" s="2497">
        <v>320.56259999999997</v>
      </c>
      <c r="N177" s="1503">
        <v>130.56845899999999</v>
      </c>
      <c r="O177" s="1192">
        <v>8.2654969999999999</v>
      </c>
      <c r="P177" s="1306">
        <v>0.603738</v>
      </c>
      <c r="Q177" s="447">
        <f>'7-11л. МЕНЮ '!I179</f>
        <v>53</v>
      </c>
      <c r="R177" s="110"/>
      <c r="S177" s="3414"/>
      <c r="T177" s="3414"/>
      <c r="U177" s="3414"/>
      <c r="V177" s="3414"/>
      <c r="W177" s="3414"/>
      <c r="X177" s="3414"/>
      <c r="Y177" s="3414"/>
      <c r="Z177" s="3414"/>
      <c r="AA177" s="156"/>
      <c r="AB177" s="3411"/>
      <c r="AC177" s="339"/>
      <c r="AD177" s="339"/>
      <c r="AE177" s="339"/>
      <c r="AF177" s="185"/>
      <c r="AG177" s="156"/>
      <c r="AH177" s="156"/>
      <c r="AI177" s="156"/>
      <c r="AJ177" s="156"/>
      <c r="AK177" s="597"/>
      <c r="AL177" s="3414"/>
      <c r="AM177" s="3414"/>
      <c r="AN177" s="3414"/>
      <c r="AO177" s="3414"/>
      <c r="AP177" s="3414"/>
      <c r="AQ177" s="3414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</row>
    <row r="178" spans="2:59" ht="16.5" customHeight="1">
      <c r="B178" s="1537" t="str">
        <f>'7-11л. МЕНЮ '!J180</f>
        <v>687 /22</v>
      </c>
      <c r="C178" s="2357" t="str">
        <f>'7-11л. МЕНЮ '!C180</f>
        <v>и  /  соус абрикосовый</v>
      </c>
      <c r="D178" s="351">
        <f>'7-11л. МЕНЮ '!D180</f>
        <v>30</v>
      </c>
      <c r="E178" s="1783">
        <f>'7-11л. МЕНЮ '!E180</f>
        <v>0.56999999999999995</v>
      </c>
      <c r="F178" s="1781">
        <f>'7-11л. МЕНЮ '!F180</f>
        <v>0</v>
      </c>
      <c r="G178" s="1492">
        <f>'7-11л. МЕНЮ '!G180</f>
        <v>13.95</v>
      </c>
      <c r="H178" s="3522">
        <f>'7-11л. МЕНЮ '!H180</f>
        <v>58.08</v>
      </c>
      <c r="I178" s="1779">
        <v>0.20449999999999999</v>
      </c>
      <c r="J178" s="1620">
        <v>1.14E-2</v>
      </c>
      <c r="K178" s="1782">
        <v>2.5270000000000001E-2</v>
      </c>
      <c r="L178" s="1540">
        <v>43.75</v>
      </c>
      <c r="M178" s="2234">
        <v>17.1313</v>
      </c>
      <c r="N178" s="2225">
        <v>15.9</v>
      </c>
      <c r="O178" s="2234">
        <v>11.3636</v>
      </c>
      <c r="P178" s="3710">
        <v>0.36480000000000001</v>
      </c>
      <c r="Q178" s="1538">
        <f>'7-11л. МЕНЮ '!I180</f>
        <v>53</v>
      </c>
      <c r="R178" s="130"/>
      <c r="S178" s="3414"/>
      <c r="T178" s="3414"/>
      <c r="U178" s="3414"/>
      <c r="V178" s="3414"/>
      <c r="W178" s="3414"/>
      <c r="X178" s="3414"/>
      <c r="Y178" s="3414"/>
      <c r="Z178" s="3414"/>
      <c r="AA178" s="156"/>
      <c r="AB178" s="3411"/>
      <c r="AC178" s="339"/>
      <c r="AD178" s="339"/>
      <c r="AE178" s="339"/>
      <c r="AF178" s="185"/>
      <c r="AG178" s="526"/>
      <c r="AH178" s="526"/>
      <c r="AI178" s="156"/>
      <c r="AJ178" s="156"/>
      <c r="AK178" s="597"/>
      <c r="AL178" s="3414"/>
      <c r="AM178" s="3414"/>
      <c r="AN178" s="3414"/>
      <c r="AO178" s="3414"/>
      <c r="AP178" s="3414"/>
      <c r="AQ178" s="3414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</row>
    <row r="179" spans="2:59">
      <c r="B179" s="2447" t="str">
        <f>'7-11л. МЕНЮ '!J181</f>
        <v>54-23гн/22</v>
      </c>
      <c r="C179" s="2392" t="str">
        <f>'7-11л. МЕНЮ '!C181</f>
        <v>Кофейный напиток с молоком</v>
      </c>
      <c r="D179" s="351">
        <f>'7-11л. МЕНЮ '!D181</f>
        <v>200</v>
      </c>
      <c r="E179" s="1783">
        <f>'7-11л. МЕНЮ '!E181</f>
        <v>6.5</v>
      </c>
      <c r="F179" s="1623">
        <f>'7-11л. МЕНЮ '!F181</f>
        <v>5.0999999999999996</v>
      </c>
      <c r="G179" s="1492">
        <f>'7-11л. МЕНЮ '!G181</f>
        <v>15.7</v>
      </c>
      <c r="H179" s="1486">
        <f>'7-11л. МЕНЮ '!H181</f>
        <v>134.19999999999999</v>
      </c>
      <c r="I179" s="1623">
        <v>1.04</v>
      </c>
      <c r="J179" s="1623">
        <v>0.06</v>
      </c>
      <c r="K179" s="1623">
        <v>0.25</v>
      </c>
      <c r="L179" s="1540">
        <v>26.49</v>
      </c>
      <c r="M179" s="1787">
        <v>217.7</v>
      </c>
      <c r="N179" s="1787">
        <v>184</v>
      </c>
      <c r="O179" s="2554">
        <v>42</v>
      </c>
      <c r="P179" s="1494">
        <v>0.88</v>
      </c>
      <c r="Q179" s="1531">
        <f>'7-11л. МЕНЮ '!I181</f>
        <v>99</v>
      </c>
      <c r="R179" s="125"/>
      <c r="S179" s="3414"/>
      <c r="T179" s="3414"/>
      <c r="U179" s="3414"/>
      <c r="V179" s="3414"/>
      <c r="W179" s="3414"/>
      <c r="X179" s="3414"/>
      <c r="Y179" s="3414"/>
      <c r="Z179" s="3414"/>
      <c r="AA179" s="156"/>
      <c r="AB179" s="477"/>
      <c r="AC179" s="339"/>
      <c r="AD179" s="339"/>
      <c r="AE179" s="339"/>
      <c r="AF179" s="185"/>
      <c r="AG179" s="156"/>
      <c r="AH179" s="156"/>
      <c r="AI179" s="156"/>
      <c r="AJ179" s="156"/>
      <c r="AK179" s="597"/>
      <c r="AL179" s="3414"/>
      <c r="AM179" s="3414"/>
      <c r="AN179" s="3414"/>
      <c r="AO179" s="3414"/>
      <c r="AP179" s="3414"/>
      <c r="AQ179" s="3414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</row>
    <row r="180" spans="2:59">
      <c r="B180" s="1328" t="str">
        <f>'7-11л. МЕНЮ '!J182</f>
        <v>53-19з/22</v>
      </c>
      <c r="C180" s="1133" t="str">
        <f>'7-11л. МЕНЮ '!C182</f>
        <v>Масло сливочное (порциями)</v>
      </c>
      <c r="D180" s="257">
        <f>'7-11л. МЕНЮ '!D182</f>
        <v>10</v>
      </c>
      <c r="E180" s="1282">
        <f>'7-11л. МЕНЮ '!E182</f>
        <v>0.1</v>
      </c>
      <c r="F180" s="333">
        <f>'7-11л. МЕНЮ '!F182</f>
        <v>7.2</v>
      </c>
      <c r="G180" s="1491">
        <f>'7-11л. МЕНЮ '!G182</f>
        <v>0.1</v>
      </c>
      <c r="H180" s="771">
        <f>'7-11л. МЕНЮ '!H182</f>
        <v>66.099999999999994</v>
      </c>
      <c r="I180" s="1204">
        <v>0</v>
      </c>
      <c r="J180" s="1204">
        <v>0</v>
      </c>
      <c r="K180" s="1204">
        <v>0.01</v>
      </c>
      <c r="L180" s="707">
        <v>45</v>
      </c>
      <c r="M180" s="1204">
        <v>2.4</v>
      </c>
      <c r="N180" s="1204">
        <v>3</v>
      </c>
      <c r="O180" s="1204">
        <v>0</v>
      </c>
      <c r="P180" s="1780">
        <v>0.02</v>
      </c>
      <c r="Q180" s="1538">
        <f>'7-11л. МЕНЮ '!I182</f>
        <v>12</v>
      </c>
      <c r="R180" s="184"/>
      <c r="S180" s="497"/>
      <c r="T180" s="3414"/>
      <c r="U180" s="621"/>
      <c r="V180" s="514"/>
      <c r="W180" s="827"/>
      <c r="X180" s="828"/>
      <c r="Y180" s="829"/>
      <c r="Z180" s="222"/>
      <c r="AA180" s="366"/>
      <c r="AB180" s="227"/>
      <c r="AC180" s="156"/>
      <c r="AD180" s="156"/>
      <c r="AE180" s="156"/>
      <c r="AF180" s="185"/>
      <c r="AG180" s="156"/>
      <c r="AH180" s="156"/>
      <c r="AI180" s="156"/>
      <c r="AJ180" s="156"/>
      <c r="AK180" s="597"/>
      <c r="AL180" s="120"/>
      <c r="AM180" s="185"/>
      <c r="AN180" s="120"/>
      <c r="AO180" s="120"/>
      <c r="AP180" s="120"/>
      <c r="AQ180" s="120"/>
      <c r="AR180" s="120"/>
      <c r="AS180" s="120"/>
      <c r="AT180" s="120"/>
      <c r="AU180" s="120"/>
      <c r="AV180" s="184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</row>
    <row r="181" spans="2:59" ht="14.25" customHeight="1">
      <c r="B181" s="1532" t="str">
        <f>'7-11л. МЕНЮ '!J183</f>
        <v>Пром.пр.</v>
      </c>
      <c r="C181" s="1133" t="str">
        <f>'7-11л. МЕНЮ '!C183</f>
        <v>Хлеб пшеничный</v>
      </c>
      <c r="D181" s="259">
        <f>'7-11л. МЕНЮ '!D183</f>
        <v>30</v>
      </c>
      <c r="E181" s="1366">
        <f>'7-11л. МЕНЮ '!E183</f>
        <v>0.6018</v>
      </c>
      <c r="F181" s="333">
        <f>'7-11л. МЕНЮ '!F183</f>
        <v>0.39</v>
      </c>
      <c r="G181" s="1491">
        <f>'7-11л. МЕНЮ '!G183</f>
        <v>16.260000000000002</v>
      </c>
      <c r="H181" s="771">
        <f>'7-11л. МЕНЮ '!H183</f>
        <v>70.9572</v>
      </c>
      <c r="I181" s="1204">
        <v>0</v>
      </c>
      <c r="J181" s="1204">
        <v>3.3000000000000002E-2</v>
      </c>
      <c r="K181" s="1204">
        <v>1.2E-2</v>
      </c>
      <c r="L181" s="707">
        <v>0</v>
      </c>
      <c r="M181" s="1204">
        <v>6</v>
      </c>
      <c r="N181" s="1204">
        <v>1.95</v>
      </c>
      <c r="O181" s="1204">
        <v>0.45200000000000001</v>
      </c>
      <c r="P181" s="1780">
        <v>3.3000000000000002E-2</v>
      </c>
      <c r="Q181" s="1531">
        <f>'7-11л. МЕНЮ '!I183</f>
        <v>18</v>
      </c>
      <c r="R181" s="184"/>
      <c r="S181" s="156"/>
      <c r="T181" s="360"/>
      <c r="U181" s="360"/>
      <c r="V181" s="360"/>
      <c r="W181" s="360"/>
      <c r="X181" s="360"/>
      <c r="Y181" s="360"/>
      <c r="Z181" s="360"/>
      <c r="AA181" s="360"/>
      <c r="AB181" s="125"/>
      <c r="AC181" s="514"/>
      <c r="AD181" s="514"/>
      <c r="AE181" s="514"/>
      <c r="AF181" s="514"/>
      <c r="AG181" s="515"/>
      <c r="AH181" s="515"/>
      <c r="AI181" s="515"/>
      <c r="AJ181" s="514"/>
      <c r="AK181" s="549"/>
      <c r="AL181" s="120"/>
      <c r="AM181" s="185"/>
      <c r="AN181" s="120"/>
      <c r="AO181" s="120"/>
      <c r="AP181" s="120"/>
      <c r="AQ181" s="120"/>
      <c r="AR181" s="120"/>
      <c r="AS181" s="120"/>
      <c r="AT181" s="234"/>
      <c r="AU181" s="120"/>
      <c r="AV181" s="184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</row>
    <row r="182" spans="2:59" ht="14.25" customHeight="1" thickBot="1">
      <c r="B182" s="1533" t="str">
        <f>'7-11л. МЕНЮ '!J184</f>
        <v>749 / 22</v>
      </c>
      <c r="C182" s="1136" t="str">
        <f>'7-11л. МЕНЮ '!C184</f>
        <v xml:space="preserve">Плоды свежие (яблоко) </v>
      </c>
      <c r="D182" s="350">
        <f>'7-11л. МЕНЮ '!D184</f>
        <v>100</v>
      </c>
      <c r="E182" s="1366">
        <f>'7-11л. МЕНЮ '!E184</f>
        <v>0.4</v>
      </c>
      <c r="F182" s="333">
        <f>'7-11л. МЕНЮ '!F184</f>
        <v>0.4</v>
      </c>
      <c r="G182" s="1491">
        <f>'7-11л. МЕНЮ '!G184</f>
        <v>9.8000000000000007</v>
      </c>
      <c r="H182" s="771">
        <f>'7-11л. МЕНЮ '!H184</f>
        <v>47</v>
      </c>
      <c r="I182" s="1204">
        <v>10</v>
      </c>
      <c r="J182" s="1204">
        <v>0.03</v>
      </c>
      <c r="K182" s="1204">
        <v>0.02</v>
      </c>
      <c r="L182" s="712">
        <v>0</v>
      </c>
      <c r="M182" s="1204">
        <v>16</v>
      </c>
      <c r="N182" s="1204">
        <v>11</v>
      </c>
      <c r="O182" s="1204">
        <v>9</v>
      </c>
      <c r="P182" s="1204">
        <v>2.2000000000000002</v>
      </c>
      <c r="Q182" s="1531">
        <f>'7-11л. МЕНЮ '!I184</f>
        <v>105</v>
      </c>
      <c r="R182" s="366"/>
      <c r="S182" s="266"/>
      <c r="T182" s="156"/>
      <c r="U182" s="156"/>
      <c r="V182" s="156"/>
      <c r="W182" s="185"/>
      <c r="X182" s="156"/>
      <c r="Y182" s="156"/>
      <c r="Z182" s="156"/>
      <c r="AA182" s="156"/>
      <c r="AB182" s="234"/>
      <c r="AC182" s="823"/>
      <c r="AD182" s="823"/>
      <c r="AE182" s="823"/>
      <c r="AF182" s="824"/>
      <c r="AG182" s="2722"/>
      <c r="AH182" s="2722"/>
      <c r="AI182" s="824"/>
      <c r="AJ182" s="823"/>
      <c r="AK182" s="549"/>
      <c r="AL182" s="3414"/>
      <c r="AM182" s="3414"/>
      <c r="AN182" s="3414"/>
      <c r="AO182" s="3414"/>
      <c r="AP182" s="3414"/>
      <c r="AQ182" s="3414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</row>
    <row r="183" spans="2:59" ht="15.75">
      <c r="B183" s="426" t="s">
        <v>170</v>
      </c>
      <c r="D183" s="2445">
        <f>'7-11л. МЕНЮ '!D185</f>
        <v>505</v>
      </c>
      <c r="E183" s="1900">
        <f>'7-11л. МЕНЮ '!E185</f>
        <v>24.569800000000001</v>
      </c>
      <c r="F183" s="722">
        <f>'7-11л. МЕНЮ '!F185</f>
        <v>19.407</v>
      </c>
      <c r="G183" s="1961">
        <f>'7-11л. МЕНЮ '!G185</f>
        <v>84.334000000000003</v>
      </c>
      <c r="H183" s="2146">
        <f>'7-11л. МЕНЮ '!H185</f>
        <v>610.83819999999992</v>
      </c>
      <c r="I183" s="2076">
        <f t="shared" ref="I183:P183" si="36">SUM(I177:I182)</f>
        <v>12.4316</v>
      </c>
      <c r="J183" s="2076">
        <f t="shared" si="36"/>
        <v>0.18176</v>
      </c>
      <c r="K183" s="2076">
        <f t="shared" si="36"/>
        <v>0.52264699999999997</v>
      </c>
      <c r="L183" s="2076">
        <f t="shared" si="36"/>
        <v>153.572</v>
      </c>
      <c r="M183" s="2147">
        <f t="shared" si="36"/>
        <v>579.79390000000001</v>
      </c>
      <c r="N183" s="2147">
        <f t="shared" si="36"/>
        <v>346.41845899999998</v>
      </c>
      <c r="O183" s="710">
        <f t="shared" si="36"/>
        <v>71.081097</v>
      </c>
      <c r="P183" s="2177">
        <f t="shared" si="36"/>
        <v>4.1015379999999997</v>
      </c>
      <c r="Q183" s="776"/>
      <c r="R183" s="480"/>
      <c r="S183" s="2741"/>
      <c r="T183" s="3422"/>
      <c r="U183" s="3422"/>
      <c r="V183" s="3422"/>
      <c r="W183" s="3422"/>
      <c r="X183" s="3422"/>
      <c r="Y183" s="3422"/>
      <c r="Z183" s="3422"/>
      <c r="AA183" s="3422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549"/>
      <c r="AL183" s="3414"/>
      <c r="AM183" s="3414"/>
      <c r="AN183" s="3414"/>
      <c r="AO183" s="3414"/>
      <c r="AP183" s="3414"/>
      <c r="AQ183" s="3414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</row>
    <row r="184" spans="2:59">
      <c r="B184" s="738"/>
      <c r="C184" s="739" t="s">
        <v>10</v>
      </c>
      <c r="D184" s="1166">
        <v>0.25</v>
      </c>
      <c r="E184" s="1901">
        <f>'7-11л. МЕНЮ '!E186</f>
        <v>19.25</v>
      </c>
      <c r="F184" s="1834">
        <f>'7-11л. МЕНЮ '!F186</f>
        <v>19.75</v>
      </c>
      <c r="G184" s="1962">
        <f>'7-11л. МЕНЮ '!G186</f>
        <v>83.75</v>
      </c>
      <c r="H184" s="2060">
        <f>'7-11л. МЕНЮ '!H186</f>
        <v>587.5</v>
      </c>
      <c r="I184" s="2060">
        <f t="shared" ref="I184:P184" si="37">I621</f>
        <v>15</v>
      </c>
      <c r="J184" s="2060">
        <f t="shared" si="37"/>
        <v>0.3</v>
      </c>
      <c r="K184" s="2060">
        <f t="shared" si="37"/>
        <v>0.35</v>
      </c>
      <c r="L184" s="2060">
        <f t="shared" si="37"/>
        <v>175</v>
      </c>
      <c r="M184" s="2141">
        <f t="shared" si="37"/>
        <v>275</v>
      </c>
      <c r="N184" s="2141">
        <f t="shared" si="37"/>
        <v>275</v>
      </c>
      <c r="O184" s="2060">
        <f t="shared" si="37"/>
        <v>62.5</v>
      </c>
      <c r="P184" s="1960">
        <f t="shared" si="37"/>
        <v>3</v>
      </c>
      <c r="Q184" s="776"/>
      <c r="R184" s="110"/>
      <c r="S184" s="3422"/>
      <c r="T184" s="1940"/>
      <c r="U184" s="1940"/>
      <c r="V184" s="1940"/>
      <c r="W184" s="1940"/>
      <c r="X184" s="1940"/>
      <c r="Y184" s="1940"/>
      <c r="Z184" s="1940"/>
      <c r="AA184" s="1940"/>
      <c r="AB184" s="184"/>
      <c r="AC184" s="156"/>
      <c r="AD184" s="156"/>
      <c r="AE184" s="156"/>
      <c r="AF184" s="156"/>
      <c r="AG184" s="156"/>
      <c r="AH184" s="156"/>
      <c r="AI184" s="156"/>
      <c r="AJ184" s="156"/>
      <c r="AK184" s="549"/>
      <c r="AL184" s="3414"/>
      <c r="AM184" s="3414"/>
      <c r="AN184" s="3414"/>
      <c r="AO184" s="3414"/>
      <c r="AP184" s="3414"/>
      <c r="AQ184" s="3414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</row>
    <row r="185" spans="2:59" ht="15.75" thickBot="1">
      <c r="B185" s="240"/>
      <c r="C185" s="736" t="s">
        <v>331</v>
      </c>
      <c r="D185" s="758"/>
      <c r="E185" s="1525">
        <f>'7-11л. МЕНЮ '!E187</f>
        <v>6.9088311688311705</v>
      </c>
      <c r="F185" s="440">
        <f>'7-11л. МЕНЮ '!F187</f>
        <v>-0.43417721518987307</v>
      </c>
      <c r="G185" s="1963">
        <f>'7-11л. МЕНЮ '!G187</f>
        <v>0.1743283582089532</v>
      </c>
      <c r="H185" s="2148">
        <f>'7-11л. МЕНЮ '!H187</f>
        <v>0.99311489361701888</v>
      </c>
      <c r="I185" s="1972">
        <f t="shared" ref="I185:P185" si="38">(I183*100/I619)-25</f>
        <v>-4.2806666666666686</v>
      </c>
      <c r="J185" s="1972">
        <f t="shared" si="38"/>
        <v>-9.8533333333333317</v>
      </c>
      <c r="K185" s="1972">
        <f t="shared" si="38"/>
        <v>12.33192857142857</v>
      </c>
      <c r="L185" s="1972">
        <f t="shared" si="38"/>
        <v>-3.0611428571428547</v>
      </c>
      <c r="M185" s="1972">
        <f t="shared" si="38"/>
        <v>27.708536363636362</v>
      </c>
      <c r="N185" s="1972">
        <f t="shared" si="38"/>
        <v>6.4925871818181804</v>
      </c>
      <c r="O185" s="748">
        <f t="shared" si="38"/>
        <v>3.4324387999999999</v>
      </c>
      <c r="P185" s="2179">
        <f t="shared" si="38"/>
        <v>9.1794833333333301</v>
      </c>
      <c r="Q185" s="780"/>
      <c r="R185" s="123"/>
      <c r="S185" s="3414"/>
      <c r="T185" s="355"/>
      <c r="U185" s="355"/>
      <c r="V185" s="355"/>
      <c r="W185" s="355"/>
      <c r="X185" s="355"/>
      <c r="Y185" s="355"/>
      <c r="Z185" s="355"/>
      <c r="AA185" s="355"/>
      <c r="AB185" s="120"/>
      <c r="AC185" s="2714"/>
      <c r="AD185" s="2714"/>
      <c r="AE185" s="2714"/>
      <c r="AF185" s="2714"/>
      <c r="AG185" s="2714"/>
      <c r="AH185" s="2714"/>
      <c r="AI185" s="2714"/>
      <c r="AJ185" s="2714"/>
      <c r="AK185" s="597"/>
      <c r="AL185" s="3414"/>
      <c r="AM185" s="3414"/>
      <c r="AN185" s="3414"/>
      <c r="AO185" s="3414"/>
      <c r="AP185" s="3414"/>
      <c r="AQ185" s="3414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</row>
    <row r="186" spans="2:59">
      <c r="B186" s="86"/>
      <c r="C186" s="559" t="s">
        <v>106</v>
      </c>
      <c r="D186" s="61"/>
      <c r="E186" s="1230"/>
      <c r="F186" s="1902"/>
      <c r="G186" s="2142"/>
      <c r="H186" s="2142"/>
      <c r="I186" s="2039"/>
      <c r="J186" s="2039"/>
      <c r="K186" s="2039"/>
      <c r="L186" s="2039"/>
      <c r="M186" s="2039"/>
      <c r="N186" s="2039"/>
      <c r="O186" s="1158"/>
      <c r="P186" s="1902"/>
      <c r="Q186" s="779"/>
      <c r="R186" s="119"/>
      <c r="S186" s="3756"/>
      <c r="T186" s="120"/>
      <c r="U186" s="120"/>
      <c r="V186" s="120"/>
      <c r="W186" s="185"/>
      <c r="X186" s="184"/>
      <c r="Y186" s="184"/>
      <c r="Z186" s="120"/>
      <c r="AA186" s="184"/>
      <c r="AB186" s="339"/>
      <c r="AC186" s="156"/>
      <c r="AD186" s="156"/>
      <c r="AE186" s="156"/>
      <c r="AF186" s="156"/>
      <c r="AG186" s="156"/>
      <c r="AH186" s="156"/>
      <c r="AI186" s="156"/>
      <c r="AJ186" s="156"/>
      <c r="AK186" s="597"/>
      <c r="AL186" s="3414"/>
      <c r="AM186" s="3414"/>
      <c r="AN186" s="3414"/>
      <c r="AO186" s="3414"/>
      <c r="AP186" s="3414"/>
      <c r="AQ186" s="3414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</row>
    <row r="187" spans="2:59" ht="10.5" customHeight="1">
      <c r="B187" s="3140">
        <f>'7-11л. МЕНЮ '!J189</f>
        <v>0</v>
      </c>
      <c r="C187" s="342" t="str">
        <f>'7-11л. МЕНЮ '!C189</f>
        <v>Овощи консервированные</v>
      </c>
      <c r="D187" s="2478">
        <f>'7-11л. МЕНЮ '!D189</f>
        <v>0</v>
      </c>
      <c r="E187" s="3148">
        <f>'7-11л. МЕНЮ '!E189</f>
        <v>0</v>
      </c>
      <c r="F187" s="3149">
        <f>'7-11л. МЕНЮ '!F189</f>
        <v>0</v>
      </c>
      <c r="G187" s="3150">
        <f>'7-11л. МЕНЮ '!G189</f>
        <v>0</v>
      </c>
      <c r="H187" s="3150">
        <f>'7-11л. МЕНЮ '!H189</f>
        <v>0</v>
      </c>
      <c r="I187" s="2016"/>
      <c r="J187" s="1498"/>
      <c r="K187" s="2016"/>
      <c r="L187" s="1498"/>
      <c r="M187" s="2016"/>
      <c r="N187" s="1498"/>
      <c r="O187" s="1192"/>
      <c r="P187" s="1306"/>
      <c r="Q187" s="2503">
        <f>'7-11л. МЕНЮ '!I189</f>
        <v>0</v>
      </c>
      <c r="R187" s="119"/>
      <c r="S187" s="3752"/>
      <c r="T187" s="3414"/>
      <c r="U187" s="621"/>
      <c r="V187" s="514"/>
      <c r="W187" s="827"/>
      <c r="X187" s="828"/>
      <c r="Y187" s="829"/>
      <c r="Z187" s="222"/>
      <c r="AA187" s="366"/>
      <c r="AB187" s="120"/>
      <c r="AC187" s="339"/>
      <c r="AD187" s="339"/>
      <c r="AE187" s="339"/>
      <c r="AF187" s="185"/>
      <c r="AG187" s="156"/>
      <c r="AH187" s="156"/>
      <c r="AI187" s="156"/>
      <c r="AJ187" s="156"/>
      <c r="AK187" s="597"/>
      <c r="AL187" s="3414"/>
      <c r="AM187" s="3414"/>
      <c r="AN187" s="3414"/>
      <c r="AO187" s="3414"/>
      <c r="AP187" s="3414"/>
      <c r="AQ187" s="3414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</row>
    <row r="188" spans="2:59" ht="12.75" customHeight="1">
      <c r="B188" s="1537" t="str">
        <f>'7-11л. МЕНЮ '!J190</f>
        <v>149 /21</v>
      </c>
      <c r="C188" s="368" t="str">
        <f>'7-11л. МЕНЮ '!C190</f>
        <v>порциями (капуста квашеная)</v>
      </c>
      <c r="D188" s="351">
        <f>'7-11л. МЕНЮ '!D190</f>
        <v>60</v>
      </c>
      <c r="E188" s="3145">
        <f>'7-11л. МЕНЮ '!E190</f>
        <v>1.024</v>
      </c>
      <c r="F188" s="2535">
        <f>'7-11л. МЕНЮ '!F190</f>
        <v>3.0019999999999998</v>
      </c>
      <c r="G188" s="2536">
        <f>'7-11л. МЕНЮ '!G190</f>
        <v>5.0750000000000002</v>
      </c>
      <c r="H188" s="2536">
        <f>'7-11л. МЕНЮ '!H190</f>
        <v>51.417999999999999</v>
      </c>
      <c r="I188" s="1781">
        <v>11.885999999999999</v>
      </c>
      <c r="J188" s="1623">
        <v>1.32E-2</v>
      </c>
      <c r="K188" s="1781">
        <v>1.6E-2</v>
      </c>
      <c r="L188" s="1540">
        <v>0</v>
      </c>
      <c r="M188" s="2476">
        <v>31.346</v>
      </c>
      <c r="N188" s="1787">
        <v>20.370999999999999</v>
      </c>
      <c r="O188" s="1782">
        <v>9.6069999999999993</v>
      </c>
      <c r="P188" s="1779">
        <v>0.4</v>
      </c>
      <c r="Q188" s="1538">
        <f>'7-11л. МЕНЮ '!I190</f>
        <v>4</v>
      </c>
      <c r="R188" s="119"/>
      <c r="S188" s="3787"/>
      <c r="T188" s="360"/>
      <c r="U188" s="360"/>
      <c r="V188" s="360"/>
      <c r="W188" s="360"/>
      <c r="X188" s="360"/>
      <c r="Y188" s="360"/>
      <c r="Z188" s="360"/>
      <c r="AA188" s="360"/>
      <c r="AB188" s="120"/>
      <c r="AC188" s="339"/>
      <c r="AD188" s="339"/>
      <c r="AE188" s="339"/>
      <c r="AF188" s="185"/>
      <c r="AG188" s="526"/>
      <c r="AH188" s="526"/>
      <c r="AI188" s="156"/>
      <c r="AJ188" s="156"/>
      <c r="AK188" s="597"/>
      <c r="AL188" s="3414"/>
      <c r="AM188" s="3414"/>
      <c r="AN188" s="3414"/>
      <c r="AO188" s="3414"/>
      <c r="AP188" s="3414"/>
      <c r="AQ188" s="3414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</row>
    <row r="189" spans="2:59">
      <c r="B189" s="1537" t="str">
        <f>'7-11л. МЕНЮ '!J191</f>
        <v>113 /21</v>
      </c>
      <c r="C189" s="368" t="str">
        <f>'7-11л. МЕНЮ '!C191</f>
        <v>Суп картофельный с бобовыми</v>
      </c>
      <c r="D189" s="351">
        <f>'7-11л. МЕНЮ '!D191</f>
        <v>200</v>
      </c>
      <c r="E189" s="3145">
        <f>'7-11л. МЕНЮ '!E191</f>
        <v>5.04</v>
      </c>
      <c r="F189" s="2535">
        <f>'7-11л. МЕНЮ '!F191</f>
        <v>2.86</v>
      </c>
      <c r="G189" s="2536">
        <f>'7-11л. МЕНЮ '!G191</f>
        <v>13.68</v>
      </c>
      <c r="H189" s="2537">
        <f>'7-11л. МЕНЮ '!H191</f>
        <v>92.6</v>
      </c>
      <c r="I189" s="244">
        <v>3.8</v>
      </c>
      <c r="J189" s="244">
        <v>0.13</v>
      </c>
      <c r="K189" s="244">
        <v>0.11</v>
      </c>
      <c r="L189" s="707">
        <v>14</v>
      </c>
      <c r="M189" s="244">
        <v>28.26</v>
      </c>
      <c r="N189" s="244">
        <v>71.400000000000006</v>
      </c>
      <c r="O189" s="244">
        <v>27.5</v>
      </c>
      <c r="P189" s="1780">
        <v>0.622</v>
      </c>
      <c r="Q189" s="1538">
        <f>'7-11л. МЕНЮ '!I191</f>
        <v>27</v>
      </c>
      <c r="R189" s="119"/>
      <c r="S189" s="3788"/>
      <c r="T189" s="339"/>
      <c r="U189" s="339"/>
      <c r="V189" s="339"/>
      <c r="W189" s="185"/>
      <c r="X189" s="156"/>
      <c r="Y189" s="156"/>
      <c r="Z189" s="339"/>
      <c r="AA189" s="156"/>
      <c r="AB189" s="120"/>
      <c r="AC189" s="339"/>
      <c r="AD189" s="339"/>
      <c r="AE189" s="339"/>
      <c r="AF189" s="185"/>
      <c r="AG189" s="234"/>
      <c r="AH189" s="234"/>
      <c r="AI189" s="339"/>
      <c r="AJ189" s="185"/>
      <c r="AK189" s="597"/>
      <c r="AL189" s="3414"/>
      <c r="AM189" s="3414"/>
      <c r="AN189" s="3414"/>
      <c r="AO189" s="3414"/>
      <c r="AP189" s="3414"/>
      <c r="AQ189" s="3414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</row>
    <row r="190" spans="2:59">
      <c r="B190" s="1537" t="str">
        <f>'7-11л. МЕНЮ '!J192</f>
        <v>444/22</v>
      </c>
      <c r="C190" s="368" t="str">
        <f>'7-11л. МЕНЮ '!C192</f>
        <v xml:space="preserve">Рыба запечённая </v>
      </c>
      <c r="D190" s="351">
        <f>'7-11л. МЕНЮ '!D192</f>
        <v>90</v>
      </c>
      <c r="E190" s="3145">
        <f>'7-11л. МЕНЮ '!E192</f>
        <v>16.149999999999999</v>
      </c>
      <c r="F190" s="2538">
        <f>'7-11л. МЕНЮ '!F192</f>
        <v>9.08</v>
      </c>
      <c r="G190" s="2536">
        <f>'7-11л. МЕНЮ '!G192</f>
        <v>13.48</v>
      </c>
      <c r="H190" s="2539">
        <f>'7-11л. МЕНЮ '!H192</f>
        <v>204.89609999999999</v>
      </c>
      <c r="I190" s="2543">
        <v>0.39</v>
      </c>
      <c r="J190" s="2527">
        <v>0.11</v>
      </c>
      <c r="K190" s="3343">
        <v>0.14000000000000001</v>
      </c>
      <c r="L190" s="2544">
        <v>26.33</v>
      </c>
      <c r="M190" s="3344">
        <v>21.13</v>
      </c>
      <c r="N190" s="3344">
        <v>109.92</v>
      </c>
      <c r="O190" s="2532">
        <v>18.77</v>
      </c>
      <c r="P190" s="2542">
        <v>0.55000000000000004</v>
      </c>
      <c r="Q190" s="1531">
        <f>'7-11л. МЕНЮ '!I192</f>
        <v>76</v>
      </c>
      <c r="R190" s="119"/>
      <c r="S190" s="3789"/>
      <c r="T190" s="3422"/>
      <c r="U190" s="3422"/>
      <c r="V190" s="3422"/>
      <c r="W190" s="3422"/>
      <c r="X190" s="3422"/>
      <c r="Y190" s="3422"/>
      <c r="Z190" s="3422"/>
      <c r="AA190" s="3422"/>
      <c r="AB190" s="3414"/>
      <c r="AC190" s="156"/>
      <c r="AD190" s="156"/>
      <c r="AE190" s="156"/>
      <c r="AF190" s="185"/>
      <c r="AG190" s="156"/>
      <c r="AH190" s="156"/>
      <c r="AI190" s="156"/>
      <c r="AJ190" s="156"/>
      <c r="AK190" s="597"/>
      <c r="AL190" s="3414"/>
      <c r="AM190" s="3414"/>
      <c r="AN190" s="3414"/>
      <c r="AO190" s="3414"/>
      <c r="AP190" s="3414"/>
      <c r="AQ190" s="3414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</row>
    <row r="191" spans="2:59">
      <c r="B191" s="1134" t="str">
        <f>'7-11л. МЕНЮ '!J193</f>
        <v>312/17</v>
      </c>
      <c r="C191" s="251" t="str">
        <f>'7-11л. МЕНЮ '!C193</f>
        <v xml:space="preserve">Пюре картофельное </v>
      </c>
      <c r="D191" s="257">
        <f>'7-11л. МЕНЮ '!D193</f>
        <v>180</v>
      </c>
      <c r="E191" s="3146">
        <f>'7-11л. МЕНЮ '!E193</f>
        <v>3.677</v>
      </c>
      <c r="F191" s="2543">
        <f>'7-11л. МЕНЮ '!F193</f>
        <v>5.7619999999999996</v>
      </c>
      <c r="G191" s="2540">
        <f>'7-11л. МЕНЮ '!G193</f>
        <v>24.527000000000001</v>
      </c>
      <c r="H191" s="2541">
        <f>'7-11л. МЕНЮ '!H193</f>
        <v>164.673</v>
      </c>
      <c r="I191" s="753">
        <v>4.1792999999999996</v>
      </c>
      <c r="J191" s="753">
        <v>0.16700000000000001</v>
      </c>
      <c r="K191" s="1192">
        <v>0.13300000000000001</v>
      </c>
      <c r="L191" s="707">
        <v>0</v>
      </c>
      <c r="M191" s="1363">
        <v>44.37</v>
      </c>
      <c r="N191" s="1363">
        <v>103.914</v>
      </c>
      <c r="O191" s="1204">
        <v>33.299999999999997</v>
      </c>
      <c r="P191" s="1204">
        <v>0.8</v>
      </c>
      <c r="Q191" s="1531">
        <f>'7-11л. МЕНЮ '!I193</f>
        <v>46</v>
      </c>
      <c r="R191" s="119"/>
      <c r="S191" s="3422"/>
      <c r="T191" s="2496"/>
      <c r="U191" s="2496"/>
      <c r="V191" s="2496"/>
      <c r="W191" s="2496"/>
      <c r="X191" s="2496"/>
      <c r="Y191" s="2496"/>
      <c r="Z191" s="2496"/>
      <c r="AA191" s="2496"/>
      <c r="AB191" s="339"/>
      <c r="AC191" s="156"/>
      <c r="AD191" s="156"/>
      <c r="AE191" s="156"/>
      <c r="AF191" s="185"/>
      <c r="AG191" s="156"/>
      <c r="AH191" s="156"/>
      <c r="AI191" s="156"/>
      <c r="AJ191" s="156"/>
      <c r="AK191" s="597"/>
      <c r="AL191" s="3414"/>
      <c r="AM191" s="3414"/>
      <c r="AN191" s="3414"/>
      <c r="AO191" s="3414"/>
      <c r="AP191" s="3414"/>
      <c r="AQ191" s="3414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</row>
    <row r="192" spans="2:59">
      <c r="B192" s="1328" t="str">
        <f>'7-11л. МЕНЮ '!J194</f>
        <v>54-1хн/22</v>
      </c>
      <c r="C192" s="251" t="str">
        <f>'7-11л. МЕНЮ '!C194</f>
        <v>Компот из смеси сухофруктов</v>
      </c>
      <c r="D192" s="257">
        <f>'7-11л. МЕНЮ '!D194</f>
        <v>200</v>
      </c>
      <c r="E192" s="3146">
        <f>'7-11л. МЕНЮ '!E194</f>
        <v>0.5</v>
      </c>
      <c r="F192" s="2543">
        <f>'7-11л. МЕНЮ '!F194</f>
        <v>0</v>
      </c>
      <c r="G192" s="2540">
        <f>'7-11л. МЕНЮ '!G194</f>
        <v>19.8</v>
      </c>
      <c r="H192" s="2541">
        <f>'7-11л. МЕНЮ '!H194</f>
        <v>81</v>
      </c>
      <c r="I192" s="2530">
        <v>0.02</v>
      </c>
      <c r="J192" s="2530">
        <v>0</v>
      </c>
      <c r="K192" s="2530">
        <v>0</v>
      </c>
      <c r="L192" s="2540">
        <v>15</v>
      </c>
      <c r="M192" s="2545">
        <v>49.1</v>
      </c>
      <c r="N192" s="2530">
        <v>4.3</v>
      </c>
      <c r="O192" s="2532">
        <v>2.1</v>
      </c>
      <c r="P192" s="2542">
        <v>0.09</v>
      </c>
      <c r="Q192" s="1531">
        <f>'7-11л. МЕНЮ '!I194</f>
        <v>92</v>
      </c>
      <c r="R192" s="110"/>
      <c r="S192" s="3414"/>
      <c r="T192" s="355"/>
      <c r="U192" s="355"/>
      <c r="V192" s="355"/>
      <c r="W192" s="355"/>
      <c r="X192" s="355"/>
      <c r="Y192" s="355"/>
      <c r="Z192" s="355"/>
      <c r="AA192" s="355"/>
      <c r="AB192" s="120"/>
      <c r="AC192" s="156"/>
      <c r="AD192" s="156"/>
      <c r="AE192" s="156"/>
      <c r="AF192" s="185"/>
      <c r="AG192" s="156"/>
      <c r="AH192" s="156"/>
      <c r="AI192" s="156"/>
      <c r="AJ192" s="156"/>
      <c r="AK192" s="597"/>
      <c r="AL192" s="3414"/>
      <c r="AM192" s="3414"/>
      <c r="AN192" s="3414"/>
      <c r="AO192" s="3414"/>
      <c r="AP192" s="3414"/>
      <c r="AQ192" s="3414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</row>
    <row r="193" spans="2:59">
      <c r="B193" s="1328" t="str">
        <f>'7-11л. МЕНЮ '!J195</f>
        <v>Пром.пр.</v>
      </c>
      <c r="C193" s="251" t="str">
        <f>'7-11л. МЕНЮ '!C195</f>
        <v>Хлеб пшеничный</v>
      </c>
      <c r="D193" s="257">
        <f>'7-11л. МЕНЮ '!D195</f>
        <v>50</v>
      </c>
      <c r="E193" s="3146">
        <f>'7-11л. МЕНЮ '!E195</f>
        <v>1.0029999999999999</v>
      </c>
      <c r="F193" s="2543">
        <f>'7-11л. МЕНЮ '!F195</f>
        <v>0.65</v>
      </c>
      <c r="G193" s="2540">
        <f>'7-11л. МЕНЮ '!G195</f>
        <v>27.1</v>
      </c>
      <c r="H193" s="2541">
        <f>'7-11л. МЕНЮ '!H195</f>
        <v>118.262</v>
      </c>
      <c r="I193" s="1204">
        <v>0</v>
      </c>
      <c r="J193" s="1204">
        <v>5.5E-2</v>
      </c>
      <c r="K193" s="1204">
        <v>0.02</v>
      </c>
      <c r="L193" s="707">
        <v>0</v>
      </c>
      <c r="M193" s="1204">
        <v>10</v>
      </c>
      <c r="N193" s="1204">
        <v>3.25</v>
      </c>
      <c r="O193" s="1204">
        <v>0.7</v>
      </c>
      <c r="P193" s="1204">
        <v>5.5E-2</v>
      </c>
      <c r="Q193" s="1531">
        <f>'7-11л. МЕНЮ '!I195</f>
        <v>18</v>
      </c>
      <c r="R193" s="110"/>
      <c r="S193" s="3414"/>
      <c r="T193" s="266"/>
      <c r="U193" s="366"/>
      <c r="V193" s="1295"/>
      <c r="W193" s="1295"/>
      <c r="X193" s="1295"/>
      <c r="Y193" s="1295"/>
      <c r="Z193" s="125"/>
      <c r="AA193" s="125"/>
      <c r="AB193" s="3414"/>
      <c r="AC193" s="514"/>
      <c r="AD193" s="514"/>
      <c r="AE193" s="514"/>
      <c r="AF193" s="514"/>
      <c r="AG193" s="515"/>
      <c r="AH193" s="515"/>
      <c r="AI193" s="515"/>
      <c r="AJ193" s="514"/>
      <c r="AK193" s="549"/>
      <c r="AL193" s="3414"/>
      <c r="AM193" s="3414"/>
      <c r="AN193" s="3414"/>
      <c r="AO193" s="3414"/>
      <c r="AP193" s="3414"/>
      <c r="AQ193" s="3414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</row>
    <row r="194" spans="2:59" ht="15.75" thickBot="1">
      <c r="B194" s="1533" t="str">
        <f>'7-11л. МЕНЮ '!J196</f>
        <v>Пром.пр.</v>
      </c>
      <c r="C194" s="1285" t="str">
        <f>'7-11л. МЕНЮ '!C196</f>
        <v>Хлеб ржаной</v>
      </c>
      <c r="D194" s="350">
        <f>'7-11л. МЕНЮ '!D196</f>
        <v>30</v>
      </c>
      <c r="E194" s="3144">
        <f>'7-11л. МЕНЮ '!E196</f>
        <v>1.4</v>
      </c>
      <c r="F194" s="2527">
        <f>'7-11л. МЕНЮ '!F196</f>
        <v>0.495</v>
      </c>
      <c r="G194" s="2528">
        <f>'7-11л. МЕНЮ '!G196</f>
        <v>13.031000000000001</v>
      </c>
      <c r="H194" s="2529">
        <f>'7-11л. МЕНЮ '!H196</f>
        <v>62.174999999999997</v>
      </c>
      <c r="I194" s="2532">
        <v>0</v>
      </c>
      <c r="J194" s="2532">
        <v>7.4999999999999997E-2</v>
      </c>
      <c r="K194" s="2532">
        <v>7.4999999999999997E-2</v>
      </c>
      <c r="L194" s="2543">
        <v>0</v>
      </c>
      <c r="M194" s="2532">
        <v>9.9</v>
      </c>
      <c r="N194" s="2532">
        <v>7.02</v>
      </c>
      <c r="O194" s="2532">
        <v>1.98</v>
      </c>
      <c r="P194" s="2532">
        <v>4.2000000000000003E-2</v>
      </c>
      <c r="Q194" s="447">
        <f>'7-11л. МЕНЮ '!I196</f>
        <v>19</v>
      </c>
      <c r="R194" s="110"/>
      <c r="S194" s="3414"/>
      <c r="T194" s="3414"/>
      <c r="U194" s="3414"/>
      <c r="V194" s="3414"/>
      <c r="W194" s="3414"/>
      <c r="X194" s="3414"/>
      <c r="Y194" s="3414"/>
      <c r="Z194" s="3414"/>
      <c r="AA194" s="366"/>
      <c r="AB194" s="227"/>
      <c r="AC194" s="823"/>
      <c r="AD194" s="823"/>
      <c r="AE194" s="823"/>
      <c r="AF194" s="824"/>
      <c r="AG194" s="2722"/>
      <c r="AH194" s="2722"/>
      <c r="AI194" s="2722"/>
      <c r="AJ194" s="823"/>
      <c r="AK194" s="549"/>
      <c r="AL194" s="3414"/>
      <c r="AM194" s="3414"/>
      <c r="AN194" s="3414"/>
      <c r="AO194" s="3414"/>
      <c r="AP194" s="3414"/>
      <c r="AQ194" s="3414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</row>
    <row r="195" spans="2:59">
      <c r="B195" s="426" t="s">
        <v>158</v>
      </c>
      <c r="C195" s="578"/>
      <c r="D195" s="2445">
        <f>'7-11л. МЕНЮ '!D197</f>
        <v>810</v>
      </c>
      <c r="E195" s="721">
        <f>'7-11л. МЕНЮ '!E197</f>
        <v>28.793999999999997</v>
      </c>
      <c r="F195" s="722">
        <f>'7-11л. МЕНЮ '!F197</f>
        <v>21.849</v>
      </c>
      <c r="G195" s="1961">
        <f>'7-11л. МЕНЮ '!G197</f>
        <v>116.69300000000001</v>
      </c>
      <c r="H195" s="1958">
        <f>'7-11л. МЕНЮ '!H197</f>
        <v>775.02409999999986</v>
      </c>
      <c r="I195" s="2054">
        <f>SUM(I187:I194)</f>
        <v>20.275299999999998</v>
      </c>
      <c r="J195" s="2054">
        <f t="shared" ref="J195:O195" si="39">SUM(J187:J194)</f>
        <v>0.55020000000000002</v>
      </c>
      <c r="K195" s="2054">
        <f>SUM(K187:K194)</f>
        <v>0.49400000000000005</v>
      </c>
      <c r="L195" s="2054">
        <f t="shared" si="39"/>
        <v>55.33</v>
      </c>
      <c r="M195" s="2140">
        <f t="shared" si="39"/>
        <v>194.10599999999999</v>
      </c>
      <c r="N195" s="2140">
        <f t="shared" si="39"/>
        <v>320.17500000000001</v>
      </c>
      <c r="O195" s="745">
        <f t="shared" si="39"/>
        <v>93.956999999999994</v>
      </c>
      <c r="P195" s="743">
        <f>SUM(P187:P194)</f>
        <v>2.5589999999999997</v>
      </c>
      <c r="Q195" s="684"/>
      <c r="R195" s="110"/>
      <c r="S195" s="3414"/>
      <c r="T195" s="3414"/>
      <c r="U195" s="3414"/>
      <c r="V195" s="3414"/>
      <c r="W195" s="3414"/>
      <c r="X195" s="3414"/>
      <c r="Y195" s="3414"/>
      <c r="Z195" s="3414"/>
      <c r="AA195" s="125"/>
      <c r="AB195" s="358"/>
      <c r="AC195" s="156"/>
      <c r="AD195" s="156"/>
      <c r="AE195" s="156"/>
      <c r="AF195" s="156"/>
      <c r="AG195" s="156"/>
      <c r="AH195" s="156"/>
      <c r="AI195" s="156"/>
      <c r="AJ195" s="156"/>
      <c r="AK195" s="549"/>
      <c r="AL195" s="3414"/>
      <c r="AM195" s="3414"/>
      <c r="AN195" s="3414"/>
      <c r="AO195" s="3414"/>
      <c r="AP195" s="3414"/>
      <c r="AQ195" s="3414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</row>
    <row r="196" spans="2:59">
      <c r="B196" s="738"/>
      <c r="C196" s="739" t="s">
        <v>10</v>
      </c>
      <c r="D196" s="1166">
        <v>0.35</v>
      </c>
      <c r="E196" s="1833">
        <f>'7-11л. МЕНЮ '!E198</f>
        <v>26.95</v>
      </c>
      <c r="F196" s="1834">
        <f>'7-11л. МЕНЮ '!F198</f>
        <v>27.65</v>
      </c>
      <c r="G196" s="1962">
        <f>'7-11л. МЕНЮ '!G198</f>
        <v>117.25</v>
      </c>
      <c r="H196" s="1960">
        <f>'7-11л. МЕНЮ '!H198</f>
        <v>822.5</v>
      </c>
      <c r="I196" s="2060">
        <f t="shared" ref="I196:P196" si="40">I625</f>
        <v>21</v>
      </c>
      <c r="J196" s="2060">
        <f t="shared" si="40"/>
        <v>0.42</v>
      </c>
      <c r="K196" s="2060">
        <f t="shared" si="40"/>
        <v>0.49</v>
      </c>
      <c r="L196" s="2060">
        <f t="shared" si="40"/>
        <v>245</v>
      </c>
      <c r="M196" s="2141">
        <f t="shared" si="40"/>
        <v>385</v>
      </c>
      <c r="N196" s="2141">
        <f t="shared" si="40"/>
        <v>385</v>
      </c>
      <c r="O196" s="2060">
        <f t="shared" si="40"/>
        <v>87.5</v>
      </c>
      <c r="P196" s="1960">
        <f t="shared" si="40"/>
        <v>4.2</v>
      </c>
      <c r="Q196" s="776"/>
      <c r="R196" s="129"/>
      <c r="S196" s="3414"/>
      <c r="T196" s="3414"/>
      <c r="U196" s="3414"/>
      <c r="V196" s="3414"/>
      <c r="W196" s="3414"/>
      <c r="X196" s="3414"/>
      <c r="Y196" s="3414"/>
      <c r="Z196" s="3414"/>
      <c r="AA196" s="3414"/>
      <c r="AB196" s="3414"/>
      <c r="AC196" s="293"/>
      <c r="AD196" s="293"/>
      <c r="AE196" s="293"/>
      <c r="AF196" s="293"/>
      <c r="AG196" s="293"/>
      <c r="AH196" s="293"/>
      <c r="AI196" s="293"/>
      <c r="AJ196" s="2712"/>
      <c r="AK196" s="549"/>
      <c r="AL196" s="3414"/>
      <c r="AM196" s="3414"/>
      <c r="AN196" s="3414"/>
      <c r="AO196" s="3414"/>
      <c r="AP196" s="3414"/>
      <c r="AQ196" s="3414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</row>
    <row r="197" spans="2:59" ht="15.75" thickBot="1">
      <c r="B197" s="240"/>
      <c r="C197" s="736" t="s">
        <v>331</v>
      </c>
      <c r="D197" s="758"/>
      <c r="E197" s="1525">
        <f>'7-11л. МЕНЮ '!E199</f>
        <v>2.3948051948051869</v>
      </c>
      <c r="F197" s="440">
        <f>'7-11л. МЕНЮ '!F199</f>
        <v>-7.3430379746835435</v>
      </c>
      <c r="G197" s="1963">
        <f>'7-11л. МЕНЮ '!G199</f>
        <v>-0.16626865671641156</v>
      </c>
      <c r="H197" s="1956">
        <f>'7-11л. МЕНЮ '!H199</f>
        <v>-2.0202510638297895</v>
      </c>
      <c r="I197" s="1972">
        <f t="shared" ref="I197:P197" si="41">(I195*100/I619)-35</f>
        <v>-1.2078333333333404</v>
      </c>
      <c r="J197" s="1972">
        <f t="shared" si="41"/>
        <v>10.850000000000001</v>
      </c>
      <c r="K197" s="1972">
        <f t="shared" si="41"/>
        <v>0.2857142857142918</v>
      </c>
      <c r="L197" s="1972">
        <f t="shared" si="41"/>
        <v>-27.095714285714287</v>
      </c>
      <c r="M197" s="1972">
        <f t="shared" si="41"/>
        <v>-17.354000000000003</v>
      </c>
      <c r="N197" s="1972">
        <f t="shared" si="41"/>
        <v>-5.8931818181818194</v>
      </c>
      <c r="O197" s="748">
        <f t="shared" si="41"/>
        <v>2.5827999999999989</v>
      </c>
      <c r="P197" s="2179">
        <f t="shared" si="41"/>
        <v>-13.675000000000001</v>
      </c>
      <c r="Q197" s="780"/>
      <c r="R197" s="108"/>
      <c r="S197" s="3414"/>
      <c r="T197" s="3411"/>
      <c r="U197" s="339"/>
      <c r="V197" s="339"/>
      <c r="W197" s="339"/>
      <c r="X197" s="185"/>
      <c r="Y197" s="156"/>
      <c r="Z197" s="156"/>
      <c r="AA197" s="339"/>
      <c r="AB197" s="156"/>
      <c r="AC197" s="339"/>
      <c r="AD197" s="339"/>
      <c r="AE197" s="339"/>
      <c r="AF197" s="185"/>
      <c r="AG197" s="526"/>
      <c r="AH197" s="526"/>
      <c r="AI197" s="156"/>
      <c r="AJ197" s="156"/>
      <c r="AK197" s="597"/>
      <c r="AL197" s="187"/>
      <c r="AM197" s="187"/>
      <c r="AN197" s="187"/>
      <c r="AO197" s="187"/>
      <c r="AP197" s="187"/>
      <c r="AQ197" s="187"/>
      <c r="AR197" s="187"/>
      <c r="AS197" s="187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</row>
    <row r="198" spans="2:59">
      <c r="B198" s="691"/>
      <c r="C198" s="1329" t="s">
        <v>196</v>
      </c>
      <c r="D198" s="1330"/>
      <c r="E198" s="2477"/>
      <c r="F198" s="1936"/>
      <c r="G198" s="2120"/>
      <c r="H198" s="2120"/>
      <c r="I198" s="2149"/>
      <c r="J198" s="2149"/>
      <c r="K198" s="2149"/>
      <c r="L198" s="2149"/>
      <c r="M198" s="2149"/>
      <c r="N198" s="2149"/>
      <c r="O198" s="1937"/>
      <c r="P198" s="2226"/>
      <c r="Q198" s="779"/>
      <c r="R198" s="484"/>
      <c r="S198" s="3414"/>
      <c r="T198" s="278"/>
      <c r="U198" s="3414"/>
      <c r="V198" s="3414"/>
      <c r="W198" s="3414"/>
      <c r="X198" s="3414"/>
      <c r="Y198" s="3414"/>
      <c r="Z198" s="3414"/>
      <c r="AA198" s="3414"/>
      <c r="AB198" s="3414"/>
      <c r="AC198" s="156"/>
      <c r="AD198" s="156"/>
      <c r="AE198" s="156"/>
      <c r="AF198" s="156"/>
      <c r="AG198" s="156"/>
      <c r="AH198" s="156"/>
      <c r="AI198" s="156"/>
      <c r="AJ198" s="156"/>
      <c r="AK198" s="597"/>
      <c r="AL198" s="3414"/>
      <c r="AM198" s="3414"/>
      <c r="AN198" s="3414"/>
      <c r="AO198" s="3414"/>
      <c r="AP198" s="3414"/>
      <c r="AQ198" s="3414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</row>
    <row r="199" spans="2:59">
      <c r="B199" s="3140">
        <f>'7-11л. МЕНЮ '!J201</f>
        <v>0</v>
      </c>
      <c r="C199" s="269" t="str">
        <f>'7-11л. МЕНЮ '!C201</f>
        <v>Кисломолочный напиток</v>
      </c>
      <c r="D199" s="2478">
        <f>'7-11л. МЕНЮ '!D201</f>
        <v>0</v>
      </c>
      <c r="E199" s="3141">
        <f>'7-11л. МЕНЮ '!E201</f>
        <v>0</v>
      </c>
      <c r="F199" s="2471">
        <f>'7-11л. МЕНЮ '!F201</f>
        <v>0</v>
      </c>
      <c r="G199" s="3142">
        <f>'7-11л. МЕНЮ '!G201</f>
        <v>0</v>
      </c>
      <c r="H199" s="3143">
        <f>'7-11л. МЕНЮ '!H201</f>
        <v>0</v>
      </c>
      <c r="I199" s="2016"/>
      <c r="J199" s="1498"/>
      <c r="K199" s="2016"/>
      <c r="L199" s="1498"/>
      <c r="M199" s="2016"/>
      <c r="N199" s="1498"/>
      <c r="O199" s="1192"/>
      <c r="P199" s="1306"/>
      <c r="Q199" s="2503">
        <f>'7-11л. МЕНЮ '!I201</f>
        <v>0</v>
      </c>
      <c r="R199" s="119"/>
      <c r="S199" s="360"/>
      <c r="T199" s="3414"/>
      <c r="U199" s="3803"/>
      <c r="V199" s="3592"/>
      <c r="W199" s="3592"/>
      <c r="X199" s="3592"/>
      <c r="Y199" s="3592"/>
      <c r="Z199" s="3592"/>
      <c r="AA199" s="3592"/>
      <c r="AB199" s="3592"/>
      <c r="AC199" s="339"/>
      <c r="AD199" s="339"/>
      <c r="AE199" s="339"/>
      <c r="AF199" s="185"/>
      <c r="AG199" s="156"/>
      <c r="AH199" s="156"/>
      <c r="AI199" s="156"/>
      <c r="AJ199" s="156"/>
      <c r="AK199" s="597"/>
      <c r="AL199" s="3414"/>
      <c r="AM199" s="3414"/>
      <c r="AN199" s="3414"/>
      <c r="AO199" s="3414"/>
      <c r="AP199" s="3414"/>
      <c r="AQ199" s="3414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</row>
    <row r="200" spans="2:59" ht="15.75">
      <c r="B200" s="1537" t="str">
        <f>'7-11л. МЕНЮ '!J202</f>
        <v>470 / 21</v>
      </c>
      <c r="C200" s="176" t="str">
        <f>'7-11л. МЕНЮ '!C202</f>
        <v>Кефир  (м. д. ж. 2,5% )</v>
      </c>
      <c r="D200" s="351">
        <f>'7-11л. МЕНЮ '!D202</f>
        <v>200</v>
      </c>
      <c r="E200" s="1783">
        <f>'7-11л. МЕНЮ '!E202</f>
        <v>5.8</v>
      </c>
      <c r="F200" s="1781">
        <f>'7-11л. МЕНЮ '!F202</f>
        <v>5</v>
      </c>
      <c r="G200" s="1492">
        <f>'7-11л. МЕНЮ '!G202</f>
        <v>8</v>
      </c>
      <c r="H200" s="2457">
        <f>'7-11л. МЕНЮ '!H202</f>
        <v>101</v>
      </c>
      <c r="I200" s="2502">
        <v>1.4</v>
      </c>
      <c r="J200" s="1623">
        <v>0.08</v>
      </c>
      <c r="K200" s="1781">
        <v>2.3E-2</v>
      </c>
      <c r="L200" s="1540">
        <v>40.1</v>
      </c>
      <c r="M200" s="2476">
        <v>240.8</v>
      </c>
      <c r="N200" s="1787">
        <v>180.6</v>
      </c>
      <c r="O200" s="1782">
        <v>28.1</v>
      </c>
      <c r="P200" s="1779">
        <v>0.2</v>
      </c>
      <c r="Q200" s="1538">
        <f>'7-11л. МЕНЮ '!I202</f>
        <v>103</v>
      </c>
      <c r="R200" s="119"/>
      <c r="S200" s="3422"/>
      <c r="T200" s="3414"/>
      <c r="U200" s="621"/>
      <c r="V200" s="514"/>
      <c r="W200" s="827"/>
      <c r="X200" s="828"/>
      <c r="Y200" s="828"/>
      <c r="Z200" s="222"/>
      <c r="AA200" s="366"/>
      <c r="AB200" s="366"/>
      <c r="AC200" s="339"/>
      <c r="AD200" s="339"/>
      <c r="AE200" s="339"/>
      <c r="AF200" s="185"/>
      <c r="AG200" s="156"/>
      <c r="AH200" s="156"/>
      <c r="AI200" s="339"/>
      <c r="AJ200" s="156"/>
      <c r="AK200" s="597"/>
      <c r="AL200" s="205"/>
      <c r="AM200" s="192"/>
      <c r="AN200" s="192"/>
      <c r="AO200" s="205"/>
      <c r="AP200" s="497"/>
      <c r="AQ200" s="205"/>
      <c r="AR200" s="205"/>
      <c r="AS200" s="110"/>
      <c r="AT200" s="13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</row>
    <row r="201" spans="2:59">
      <c r="B201" s="1563" t="str">
        <f>'7-11л. МЕНЮ '!J203</f>
        <v>152/17</v>
      </c>
      <c r="C201" s="1561" t="str">
        <f>'7-11л. МЕНЮ '!C203</f>
        <v>Котлеты морковные с творогом</v>
      </c>
      <c r="D201" s="1235">
        <f>'7-11л. МЕНЮ '!D203</f>
        <v>90</v>
      </c>
      <c r="E201" s="1781">
        <f>'7-11л. МЕНЮ '!E203</f>
        <v>3.5960000000000001</v>
      </c>
      <c r="F201" s="1623">
        <f>'7-11л. МЕНЮ '!F203</f>
        <v>3.4649999999999999</v>
      </c>
      <c r="G201" s="2019">
        <f>'7-11л. МЕНЮ '!G203</f>
        <v>10.715999999999999</v>
      </c>
      <c r="H201" s="1492">
        <f>'7-11л. МЕНЮ '!H203</f>
        <v>88.174999999999997</v>
      </c>
      <c r="I201" s="1623">
        <v>1.57</v>
      </c>
      <c r="J201" s="1781">
        <v>5.8319999999999997E-2</v>
      </c>
      <c r="K201" s="1623">
        <v>1.0662E-2</v>
      </c>
      <c r="L201" s="1540">
        <v>91.843999999999994</v>
      </c>
      <c r="M201" s="1782">
        <v>60.002000000000002</v>
      </c>
      <c r="N201" s="1620">
        <v>48.634</v>
      </c>
      <c r="O201" s="1781">
        <v>3.4077999999999999</v>
      </c>
      <c r="P201" s="1779">
        <v>0.60299999999999998</v>
      </c>
      <c r="Q201" s="1538">
        <f>'7-11л. МЕНЮ '!I203</f>
        <v>43</v>
      </c>
      <c r="R201" s="119"/>
      <c r="S201" s="3411"/>
      <c r="T201" s="3414"/>
      <c r="U201" s="3414"/>
      <c r="V201" s="3414"/>
      <c r="W201" s="3414"/>
      <c r="X201" s="3414"/>
      <c r="Y201" s="3414"/>
      <c r="Z201" s="3414"/>
      <c r="AA201" s="3414"/>
      <c r="AB201" s="3414"/>
      <c r="AC201" s="514"/>
      <c r="AD201" s="514"/>
      <c r="AE201" s="514"/>
      <c r="AF201" s="514"/>
      <c r="AG201" s="515"/>
      <c r="AH201" s="515"/>
      <c r="AI201" s="514"/>
      <c r="AJ201" s="514"/>
      <c r="AK201" s="549"/>
      <c r="AL201" s="205"/>
      <c r="AM201" s="205"/>
      <c r="AN201" s="205"/>
      <c r="AO201" s="205"/>
      <c r="AP201" s="205"/>
      <c r="AQ201" s="205"/>
      <c r="AR201" s="205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</row>
    <row r="202" spans="2:59" ht="16.5" thickBot="1">
      <c r="B202" s="1562" t="str">
        <f>'7-11л. МЕНЮ '!J204</f>
        <v>Пром.пр.</v>
      </c>
      <c r="C202" s="1484" t="str">
        <f>'7-11л. МЕНЮ '!C204</f>
        <v>Хлеб пш. (батон)</v>
      </c>
      <c r="D202" s="3115">
        <f>'7-11л. МЕНЮ '!D204</f>
        <v>20</v>
      </c>
      <c r="E202" s="1903">
        <f>'7-11л. МЕНЮ '!E204</f>
        <v>0.77</v>
      </c>
      <c r="F202" s="1453">
        <f>'7-11л. МЕНЮ '!F204</f>
        <v>0.38</v>
      </c>
      <c r="G202" s="2123">
        <f>'7-11л. МЕНЮ '!G204</f>
        <v>10.28</v>
      </c>
      <c r="H202" s="2123">
        <f>'7-11л. МЕНЮ '!H204</f>
        <v>45.22</v>
      </c>
      <c r="I202" s="1788">
        <v>0</v>
      </c>
      <c r="J202" s="1788">
        <v>2.1999999999999999E-2</v>
      </c>
      <c r="K202" s="1788">
        <v>2.1999999999999999E-2</v>
      </c>
      <c r="L202" s="1483">
        <v>0</v>
      </c>
      <c r="M202" s="1158">
        <v>3.8</v>
      </c>
      <c r="N202" s="1158">
        <v>13</v>
      </c>
      <c r="O202" s="1788">
        <v>2.6</v>
      </c>
      <c r="P202" s="1902">
        <v>2.4E-2</v>
      </c>
      <c r="Q202" s="2637">
        <f>'7-11л. МЕНЮ '!I204</f>
        <v>17</v>
      </c>
      <c r="R202" s="110"/>
      <c r="S202" s="230"/>
      <c r="T202" s="3411"/>
      <c r="U202" s="339"/>
      <c r="V202" s="339"/>
      <c r="W202" s="339"/>
      <c r="X202" s="185"/>
      <c r="Y202" s="156"/>
      <c r="Z202" s="156"/>
      <c r="AA202" s="339"/>
      <c r="AB202" s="156"/>
      <c r="AC202" s="823"/>
      <c r="AD202" s="823"/>
      <c r="AE202" s="823"/>
      <c r="AF202" s="823"/>
      <c r="AG202" s="2722"/>
      <c r="AH202" s="2722"/>
      <c r="AI202" s="824"/>
      <c r="AJ202" s="823"/>
      <c r="AK202" s="549"/>
      <c r="AL202" s="3414"/>
      <c r="AM202" s="192"/>
      <c r="AN202" s="192"/>
      <c r="AO202" s="3414"/>
      <c r="AP202" s="3411"/>
      <c r="AQ202" s="3414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</row>
    <row r="203" spans="2:59" ht="15" customHeight="1">
      <c r="B203" s="426" t="s">
        <v>203</v>
      </c>
      <c r="C203" s="578"/>
      <c r="D203" s="2448">
        <f>'7-11л. МЕНЮ '!D205</f>
        <v>310</v>
      </c>
      <c r="E203" s="1904">
        <f>'7-11л. МЕНЮ '!E205</f>
        <v>10.166</v>
      </c>
      <c r="F203" s="1905">
        <f>'7-11л. МЕНЮ '!F205</f>
        <v>8.8450000000000006</v>
      </c>
      <c r="G203" s="2150">
        <f>'7-11л. МЕНЮ '!G205</f>
        <v>28.996000000000002</v>
      </c>
      <c r="H203" s="2150">
        <f>'7-11л. МЕНЮ '!H205</f>
        <v>234.39500000000001</v>
      </c>
      <c r="I203" s="2054">
        <f t="shared" ref="I203:P203" si="42">SUM(I199:I202)</f>
        <v>2.9699999999999998</v>
      </c>
      <c r="J203" s="2054">
        <f t="shared" si="42"/>
        <v>0.16031999999999999</v>
      </c>
      <c r="K203" s="2054">
        <f t="shared" si="42"/>
        <v>5.5661999999999996E-2</v>
      </c>
      <c r="L203" s="2054">
        <f t="shared" si="42"/>
        <v>131.94399999999999</v>
      </c>
      <c r="M203" s="2140">
        <f t="shared" si="42"/>
        <v>304.60200000000003</v>
      </c>
      <c r="N203" s="2140">
        <f t="shared" si="42"/>
        <v>242.23399999999998</v>
      </c>
      <c r="O203" s="708">
        <f t="shared" si="42"/>
        <v>34.107800000000005</v>
      </c>
      <c r="P203" s="743">
        <f t="shared" si="42"/>
        <v>0.82699999999999996</v>
      </c>
      <c r="Q203" s="684"/>
      <c r="R203" s="121"/>
      <c r="S203" s="3411"/>
      <c r="T203" s="278"/>
      <c r="U203" s="3414"/>
      <c r="V203" s="3414"/>
      <c r="W203" s="3414"/>
      <c r="X203" s="3414"/>
      <c r="Y203" s="3414"/>
      <c r="Z203" s="3414"/>
      <c r="AA203" s="3414"/>
      <c r="AB203" s="3414"/>
      <c r="AC203" s="156"/>
      <c r="AD203" s="156"/>
      <c r="AE203" s="156"/>
      <c r="AF203" s="156"/>
      <c r="AG203" s="156"/>
      <c r="AH203" s="156"/>
      <c r="AI203" s="156"/>
      <c r="AJ203" s="156"/>
      <c r="AK203" s="549"/>
      <c r="AL203" s="505"/>
      <c r="AM203" s="505"/>
      <c r="AN203" s="505"/>
      <c r="AO203" s="505"/>
      <c r="AP203" s="505"/>
      <c r="AQ203" s="501"/>
      <c r="AR203" s="501"/>
      <c r="AS203" s="506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</row>
    <row r="204" spans="2:59" ht="15.75" customHeight="1">
      <c r="B204" s="392"/>
      <c r="C204" s="687" t="s">
        <v>10</v>
      </c>
      <c r="D204" s="1284">
        <v>0.1</v>
      </c>
      <c r="E204" s="1906">
        <f>'7-11л. МЕНЮ '!E206</f>
        <v>7.7</v>
      </c>
      <c r="F204" s="1907">
        <f>'7-11л. МЕНЮ '!F206</f>
        <v>7.9</v>
      </c>
      <c r="G204" s="2151">
        <f>'7-11л. МЕНЮ '!G206</f>
        <v>33.5</v>
      </c>
      <c r="H204" s="2151">
        <f>'7-11л. МЕНЮ '!H206</f>
        <v>235</v>
      </c>
      <c r="I204" s="2060">
        <f t="shared" ref="I204:P204" si="43">I629</f>
        <v>6</v>
      </c>
      <c r="J204" s="2060">
        <f t="shared" si="43"/>
        <v>0.12</v>
      </c>
      <c r="K204" s="2060">
        <f t="shared" si="43"/>
        <v>0.14000000000000001</v>
      </c>
      <c r="L204" s="2060">
        <f t="shared" si="43"/>
        <v>70</v>
      </c>
      <c r="M204" s="2141">
        <f t="shared" si="43"/>
        <v>110</v>
      </c>
      <c r="N204" s="2141">
        <f t="shared" si="43"/>
        <v>110</v>
      </c>
      <c r="O204" s="2060">
        <f t="shared" si="43"/>
        <v>25</v>
      </c>
      <c r="P204" s="1960">
        <f t="shared" si="43"/>
        <v>1.2</v>
      </c>
      <c r="Q204" s="776"/>
      <c r="R204" s="121"/>
      <c r="S204" s="3415"/>
      <c r="T204" s="3414"/>
      <c r="U204" s="3803"/>
      <c r="V204" s="3592"/>
      <c r="W204" s="3592"/>
      <c r="X204" s="3592"/>
      <c r="Y204" s="3592"/>
      <c r="Z204" s="3592"/>
      <c r="AA204" s="3592"/>
      <c r="AB204" s="3592"/>
      <c r="AC204" s="125"/>
      <c r="AD204" s="125"/>
      <c r="AE204" s="125"/>
      <c r="AF204" s="125"/>
      <c r="AG204" s="125"/>
      <c r="AH204" s="125"/>
      <c r="AI204" s="125"/>
      <c r="AJ204" s="125"/>
      <c r="AK204" s="3414"/>
      <c r="AL204" s="216"/>
      <c r="AM204" s="216"/>
      <c r="AN204" s="216"/>
      <c r="AO204" s="216"/>
      <c r="AP204" s="216"/>
      <c r="AQ204" s="216"/>
      <c r="AR204" s="216"/>
      <c r="AS204" s="216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</row>
    <row r="205" spans="2:59" ht="16.5" customHeight="1" thickBot="1">
      <c r="B205" s="240"/>
      <c r="C205" s="736" t="s">
        <v>331</v>
      </c>
      <c r="D205" s="758"/>
      <c r="E205" s="1525">
        <f>'7-11л. МЕНЮ '!E207</f>
        <v>3.2025974025974033</v>
      </c>
      <c r="F205" s="440">
        <f>'7-11л. МЕНЮ '!F207</f>
        <v>1.1962025316455716</v>
      </c>
      <c r="G205" s="440">
        <f>'7-11л. МЕНЮ '!G207</f>
        <v>-1.344477611940297</v>
      </c>
      <c r="H205" s="440">
        <f>'7-11л. МЕНЮ '!H207</f>
        <v>-2.5744680851063961E-2</v>
      </c>
      <c r="I205" s="748">
        <f t="shared" ref="I205:P205" si="44">(I203*100/I619)-10</f>
        <v>-5.05</v>
      </c>
      <c r="J205" s="748">
        <f t="shared" si="44"/>
        <v>3.3600000000000012</v>
      </c>
      <c r="K205" s="748">
        <f t="shared" si="44"/>
        <v>-6.0241428571428575</v>
      </c>
      <c r="L205" s="748">
        <f t="shared" si="44"/>
        <v>8.849142857142855</v>
      </c>
      <c r="M205" s="748">
        <f t="shared" si="44"/>
        <v>17.691090909090914</v>
      </c>
      <c r="N205" s="748">
        <f t="shared" si="44"/>
        <v>12.021272727272724</v>
      </c>
      <c r="O205" s="748">
        <f t="shared" si="44"/>
        <v>3.6431200000000032</v>
      </c>
      <c r="P205" s="2179">
        <f t="shared" si="44"/>
        <v>-3.1083333333333343</v>
      </c>
      <c r="Q205" s="780"/>
      <c r="R205" s="123"/>
      <c r="S205" s="3411"/>
      <c r="T205" s="3409"/>
      <c r="U205" s="184"/>
      <c r="V205" s="184"/>
      <c r="W205" s="575"/>
      <c r="X205" s="164"/>
      <c r="Y205" s="3415"/>
      <c r="Z205" s="125"/>
      <c r="AA205" s="486"/>
      <c r="AB205" s="477"/>
      <c r="AC205" s="293"/>
      <c r="AD205" s="293"/>
      <c r="AE205" s="293"/>
      <c r="AF205" s="293"/>
      <c r="AG205" s="293"/>
      <c r="AH205" s="293"/>
      <c r="AI205" s="293"/>
      <c r="AJ205" s="293"/>
      <c r="AK205" s="3414"/>
      <c r="AL205" s="184"/>
      <c r="AM205" s="156"/>
      <c r="AN205" s="354"/>
      <c r="AO205" s="184"/>
      <c r="AP205" s="156"/>
      <c r="AQ205" s="184"/>
      <c r="AR205" s="513"/>
      <c r="AS205" s="184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</row>
    <row r="206" spans="2:59" ht="15.75" thickBot="1">
      <c r="R206" s="110"/>
      <c r="S206" s="3415"/>
      <c r="T206" s="3414"/>
      <c r="U206" s="3414"/>
      <c r="V206" s="3414"/>
      <c r="W206" s="3414"/>
      <c r="X206" s="3414"/>
      <c r="Y206" s="3414"/>
      <c r="Z206" s="3414"/>
      <c r="AA206" s="3414"/>
      <c r="AB206" s="3414"/>
      <c r="AC206" s="514"/>
      <c r="AD206" s="514"/>
      <c r="AE206" s="514"/>
      <c r="AF206" s="514"/>
      <c r="AG206" s="515"/>
      <c r="AH206" s="515"/>
      <c r="AI206" s="515"/>
      <c r="AJ206" s="514"/>
      <c r="AK206" s="549"/>
      <c r="AL206" s="518"/>
      <c r="AM206" s="518"/>
      <c r="AN206" s="518"/>
      <c r="AO206" s="519"/>
      <c r="AP206" s="519"/>
      <c r="AQ206" s="518"/>
      <c r="AR206" s="518"/>
      <c r="AS206" s="518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</row>
    <row r="207" spans="2:59">
      <c r="B207" s="662"/>
      <c r="C207" s="42" t="s">
        <v>231</v>
      </c>
      <c r="D207" s="43"/>
      <c r="E207" s="151">
        <f t="shared" ref="E207:P207" si="45">E183+E195</f>
        <v>53.363799999999998</v>
      </c>
      <c r="F207" s="246">
        <f t="shared" si="45"/>
        <v>41.256</v>
      </c>
      <c r="G207" s="246">
        <f t="shared" si="45"/>
        <v>201.02700000000002</v>
      </c>
      <c r="H207" s="246">
        <f t="shared" si="45"/>
        <v>1385.8622999999998</v>
      </c>
      <c r="I207" s="246">
        <f t="shared" si="45"/>
        <v>32.706899999999997</v>
      </c>
      <c r="J207" s="246">
        <f t="shared" si="45"/>
        <v>0.73196000000000006</v>
      </c>
      <c r="K207" s="246">
        <f t="shared" si="45"/>
        <v>1.0166470000000001</v>
      </c>
      <c r="L207" s="246">
        <f t="shared" si="45"/>
        <v>208.90199999999999</v>
      </c>
      <c r="M207" s="710">
        <f t="shared" si="45"/>
        <v>773.8999</v>
      </c>
      <c r="N207" s="710">
        <f t="shared" si="45"/>
        <v>666.59345899999994</v>
      </c>
      <c r="O207" s="710">
        <f t="shared" si="45"/>
        <v>165.03809699999999</v>
      </c>
      <c r="P207" s="663">
        <f t="shared" si="45"/>
        <v>6.660537999999999</v>
      </c>
      <c r="R207" s="110"/>
      <c r="S207" s="3415"/>
      <c r="T207" s="3411"/>
      <c r="U207" s="3804"/>
      <c r="V207" s="3804"/>
      <c r="W207" s="3804"/>
      <c r="X207" s="3804"/>
      <c r="Y207" s="3805"/>
      <c r="Z207" s="3805"/>
      <c r="AA207" s="3805"/>
      <c r="AB207" s="3805"/>
      <c r="AC207" s="823"/>
      <c r="AD207" s="823"/>
      <c r="AE207" s="823"/>
      <c r="AF207" s="824"/>
      <c r="AG207" s="2722"/>
      <c r="AH207" s="2722"/>
      <c r="AI207" s="2722"/>
      <c r="AJ207" s="823"/>
      <c r="AK207" s="549"/>
      <c r="AL207" s="3414"/>
      <c r="AM207" s="3414"/>
      <c r="AN207" s="3414"/>
      <c r="AO207" s="3414"/>
      <c r="AP207" s="3414"/>
      <c r="AQ207" s="3414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</row>
    <row r="208" spans="2:59">
      <c r="B208" s="392"/>
      <c r="C208" s="687" t="s">
        <v>10</v>
      </c>
      <c r="D208" s="1166">
        <v>0.6</v>
      </c>
      <c r="E208" s="1925">
        <f t="shared" ref="E208:P208" si="46">E633</f>
        <v>46.2</v>
      </c>
      <c r="F208" s="1921">
        <f t="shared" si="46"/>
        <v>47.4</v>
      </c>
      <c r="G208" s="1921">
        <f t="shared" si="46"/>
        <v>201</v>
      </c>
      <c r="H208" s="1921">
        <f t="shared" si="46"/>
        <v>1410</v>
      </c>
      <c r="I208" s="1921">
        <f t="shared" si="46"/>
        <v>36</v>
      </c>
      <c r="J208" s="1921">
        <f t="shared" si="46"/>
        <v>0.72</v>
      </c>
      <c r="K208" s="1921">
        <f t="shared" si="46"/>
        <v>0.84</v>
      </c>
      <c r="L208" s="1921">
        <f t="shared" si="46"/>
        <v>420</v>
      </c>
      <c r="M208" s="1922">
        <f t="shared" si="46"/>
        <v>660</v>
      </c>
      <c r="N208" s="1922">
        <f t="shared" si="46"/>
        <v>660</v>
      </c>
      <c r="O208" s="1922">
        <f t="shared" si="46"/>
        <v>150</v>
      </c>
      <c r="P208" s="1924">
        <f t="shared" si="46"/>
        <v>7.2</v>
      </c>
      <c r="Q208" s="298"/>
      <c r="R208" s="110"/>
      <c r="S208" s="3415"/>
      <c r="T208" s="278"/>
      <c r="U208" s="3414"/>
      <c r="V208" s="3414"/>
      <c r="W208" s="3414"/>
      <c r="X208" s="3414"/>
      <c r="Y208" s="3414"/>
      <c r="Z208" s="3414"/>
      <c r="AA208" s="3414"/>
      <c r="AB208" s="3414"/>
      <c r="AC208" s="156"/>
      <c r="AD208" s="156"/>
      <c r="AE208" s="156"/>
      <c r="AF208" s="156"/>
      <c r="AG208" s="156"/>
      <c r="AH208" s="156"/>
      <c r="AI208" s="156"/>
      <c r="AJ208" s="156"/>
      <c r="AK208" s="549"/>
      <c r="AL208" s="3414"/>
      <c r="AM208" s="3414"/>
      <c r="AN208" s="3414"/>
      <c r="AO208" s="3414"/>
      <c r="AP208" s="497"/>
      <c r="AQ208" s="3414"/>
      <c r="AR208" s="497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</row>
    <row r="209" spans="2:59" ht="12" customHeight="1" thickBot="1">
      <c r="B209" s="240"/>
      <c r="C209" s="736" t="s">
        <v>331</v>
      </c>
      <c r="D209" s="758"/>
      <c r="E209" s="747">
        <f t="shared" ref="E209:P209" si="47">(E207*100/E619)-60</f>
        <v>9.3036363636363717</v>
      </c>
      <c r="F209" s="748">
        <f t="shared" si="47"/>
        <v>-7.7772151898734165</v>
      </c>
      <c r="G209" s="748">
        <f t="shared" si="47"/>
        <v>8.0597014925416488E-3</v>
      </c>
      <c r="H209" s="748">
        <f t="shared" si="47"/>
        <v>-1.0271361702127706</v>
      </c>
      <c r="I209" s="748">
        <f t="shared" si="47"/>
        <v>-5.488500000000009</v>
      </c>
      <c r="J209" s="748">
        <f t="shared" si="47"/>
        <v>0.9966666666666768</v>
      </c>
      <c r="K209" s="748">
        <f t="shared" si="47"/>
        <v>12.617642857142869</v>
      </c>
      <c r="L209" s="748">
        <f t="shared" si="47"/>
        <v>-30.156857142857145</v>
      </c>
      <c r="M209" s="748">
        <f t="shared" si="47"/>
        <v>10.35453636363637</v>
      </c>
      <c r="N209" s="748">
        <f t="shared" si="47"/>
        <v>0.59940536363636454</v>
      </c>
      <c r="O209" s="748">
        <f t="shared" si="47"/>
        <v>6.0152387999999917</v>
      </c>
      <c r="P209" s="752">
        <f t="shared" si="47"/>
        <v>-4.4955166666666742</v>
      </c>
      <c r="Q209" s="298"/>
      <c r="R209" s="110"/>
      <c r="S209" s="3414"/>
      <c r="T209" s="3414"/>
      <c r="U209" s="3803"/>
      <c r="V209" s="3592"/>
      <c r="W209" s="3592"/>
      <c r="X209" s="3592"/>
      <c r="Y209" s="3592"/>
      <c r="Z209" s="3592"/>
      <c r="AA209" s="3592"/>
      <c r="AB209" s="3592"/>
      <c r="AC209" s="293"/>
      <c r="AD209" s="293"/>
      <c r="AE209" s="293"/>
      <c r="AF209" s="293"/>
      <c r="AG209" s="293"/>
      <c r="AH209" s="293"/>
      <c r="AI209" s="293"/>
      <c r="AJ209" s="293"/>
      <c r="AK209" s="549"/>
      <c r="AL209" s="3414"/>
      <c r="AM209" s="3414"/>
      <c r="AN209" s="3414"/>
      <c r="AO209" s="3414"/>
      <c r="AP209" s="3414"/>
      <c r="AQ209" s="3414"/>
      <c r="AR209" s="497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</row>
    <row r="210" spans="2:59" ht="15.75" thickBot="1">
      <c r="E210" s="1932"/>
      <c r="F210" s="1932"/>
      <c r="G210" s="1932"/>
      <c r="H210" s="1932"/>
      <c r="I210" s="1932"/>
      <c r="J210" s="1932"/>
      <c r="K210" s="1932"/>
      <c r="L210" s="1932"/>
      <c r="M210" s="1932"/>
      <c r="N210" s="1932"/>
      <c r="O210" s="1932"/>
      <c r="P210" s="1932"/>
      <c r="Q210" s="298"/>
      <c r="R210" s="129"/>
      <c r="S210" s="3422"/>
      <c r="T210" s="164"/>
      <c r="U210" s="188"/>
      <c r="V210" s="188"/>
      <c r="W210" s="581"/>
      <c r="X210" s="581"/>
      <c r="Y210" s="582"/>
      <c r="Z210" s="125"/>
      <c r="AA210" s="120"/>
      <c r="AB210" s="120"/>
      <c r="AC210" s="514"/>
      <c r="AD210" s="514"/>
      <c r="AE210" s="514"/>
      <c r="AF210" s="514"/>
      <c r="AG210" s="515"/>
      <c r="AH210" s="515"/>
      <c r="AI210" s="515"/>
      <c r="AJ210" s="514"/>
      <c r="AK210" s="549"/>
      <c r="AL210" s="3414"/>
      <c r="AM210" s="3414"/>
      <c r="AN210" s="3414"/>
      <c r="AO210" s="3414"/>
      <c r="AP210" s="3414"/>
      <c r="AQ210" s="3414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</row>
    <row r="211" spans="2:59" ht="17.25" customHeight="1">
      <c r="B211" s="662"/>
      <c r="C211" s="42" t="s">
        <v>230</v>
      </c>
      <c r="D211" s="43"/>
      <c r="E211" s="151">
        <f t="shared" ref="E211:P211" si="48">E195+E203</f>
        <v>38.959999999999994</v>
      </c>
      <c r="F211" s="246">
        <f t="shared" si="48"/>
        <v>30.694000000000003</v>
      </c>
      <c r="G211" s="246">
        <f t="shared" si="48"/>
        <v>145.68900000000002</v>
      </c>
      <c r="H211" s="246">
        <f t="shared" si="48"/>
        <v>1009.4190999999998</v>
      </c>
      <c r="I211" s="246">
        <f t="shared" si="48"/>
        <v>23.245299999999997</v>
      </c>
      <c r="J211" s="246">
        <f t="shared" si="48"/>
        <v>0.71052000000000004</v>
      </c>
      <c r="K211" s="246">
        <f t="shared" si="48"/>
        <v>0.54966200000000009</v>
      </c>
      <c r="L211" s="710">
        <f t="shared" si="48"/>
        <v>187.274</v>
      </c>
      <c r="M211" s="710">
        <f t="shared" si="48"/>
        <v>498.70800000000003</v>
      </c>
      <c r="N211" s="710">
        <f t="shared" si="48"/>
        <v>562.40899999999999</v>
      </c>
      <c r="O211" s="710">
        <f t="shared" si="48"/>
        <v>128.06479999999999</v>
      </c>
      <c r="P211" s="663">
        <f t="shared" si="48"/>
        <v>3.3859999999999997</v>
      </c>
      <c r="Q211" s="298"/>
      <c r="R211" s="119"/>
      <c r="S211" s="3411"/>
      <c r="T211" s="3414"/>
      <c r="U211" s="3414"/>
      <c r="V211" s="3414"/>
      <c r="W211" s="3414"/>
      <c r="X211" s="3414"/>
      <c r="Y211" s="3414"/>
      <c r="Z211" s="3414"/>
      <c r="AA211" s="3414"/>
      <c r="AB211" s="120"/>
      <c r="AC211" s="823"/>
      <c r="AD211" s="823"/>
      <c r="AE211" s="823"/>
      <c r="AF211" s="824"/>
      <c r="AG211" s="2722"/>
      <c r="AH211" s="2722"/>
      <c r="AI211" s="2722"/>
      <c r="AJ211" s="823"/>
      <c r="AK211" s="549"/>
      <c r="AL211" s="3414"/>
      <c r="AM211" s="3414"/>
      <c r="AN211" s="3414"/>
      <c r="AO211" s="3414"/>
      <c r="AP211" s="3414"/>
      <c r="AQ211" s="3414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</row>
    <row r="212" spans="2:59">
      <c r="B212" s="392"/>
      <c r="C212" s="687" t="s">
        <v>10</v>
      </c>
      <c r="D212" s="1166">
        <v>0.45</v>
      </c>
      <c r="E212" s="1925">
        <f t="shared" ref="E212:P212" si="49">E637</f>
        <v>34.65</v>
      </c>
      <c r="F212" s="1921">
        <f t="shared" si="49"/>
        <v>35.549999999999997</v>
      </c>
      <c r="G212" s="1921">
        <f t="shared" si="49"/>
        <v>150.75</v>
      </c>
      <c r="H212" s="1921">
        <f t="shared" si="49"/>
        <v>1057.5</v>
      </c>
      <c r="I212" s="1921">
        <f t="shared" si="49"/>
        <v>27</v>
      </c>
      <c r="J212" s="1921">
        <f t="shared" si="49"/>
        <v>0.54</v>
      </c>
      <c r="K212" s="1921">
        <f t="shared" si="49"/>
        <v>0.63</v>
      </c>
      <c r="L212" s="1921">
        <f t="shared" si="49"/>
        <v>315</v>
      </c>
      <c r="M212" s="1922">
        <f t="shared" si="49"/>
        <v>495</v>
      </c>
      <c r="N212" s="1922">
        <f t="shared" si="49"/>
        <v>495</v>
      </c>
      <c r="O212" s="1922">
        <f t="shared" si="49"/>
        <v>112.5</v>
      </c>
      <c r="P212" s="1924">
        <f t="shared" si="49"/>
        <v>5.4</v>
      </c>
      <c r="Q212" s="298"/>
      <c r="R212" s="11"/>
      <c r="S212" s="3414"/>
      <c r="T212" s="3414"/>
      <c r="U212" s="3414"/>
      <c r="V212" s="3414"/>
      <c r="W212" s="3414"/>
      <c r="X212" s="3414"/>
      <c r="Y212" s="3414"/>
      <c r="Z212" s="3414"/>
      <c r="AA212" s="3414"/>
      <c r="AB212" s="120"/>
      <c r="AC212" s="156"/>
      <c r="AD212" s="156"/>
      <c r="AE212" s="156"/>
      <c r="AF212" s="156"/>
      <c r="AG212" s="156"/>
      <c r="AH212" s="156"/>
      <c r="AI212" s="156"/>
      <c r="AJ212" s="156"/>
      <c r="AK212" s="549"/>
      <c r="AL212" s="3414"/>
      <c r="AM212" s="3414"/>
      <c r="AN212" s="3414"/>
      <c r="AO212" s="3414"/>
      <c r="AP212" s="3414"/>
      <c r="AQ212" s="3414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</row>
    <row r="213" spans="2:59" ht="15.75" thickBot="1">
      <c r="B213" s="240"/>
      <c r="C213" s="736" t="s">
        <v>331</v>
      </c>
      <c r="D213" s="758"/>
      <c r="E213" s="747">
        <f t="shared" ref="E213:P213" si="50">(E211*100/E619)-45</f>
        <v>5.5974025974025921</v>
      </c>
      <c r="F213" s="748">
        <f t="shared" si="50"/>
        <v>-6.1468354430379719</v>
      </c>
      <c r="G213" s="748">
        <f t="shared" si="50"/>
        <v>-1.5107462686567104</v>
      </c>
      <c r="H213" s="748">
        <f t="shared" si="50"/>
        <v>-2.0459957446808588</v>
      </c>
      <c r="I213" s="748">
        <f t="shared" si="50"/>
        <v>-6.2578333333333376</v>
      </c>
      <c r="J213" s="748">
        <f t="shared" si="50"/>
        <v>14.210000000000008</v>
      </c>
      <c r="K213" s="748">
        <f t="shared" si="50"/>
        <v>-5.7384285714285639</v>
      </c>
      <c r="L213" s="748">
        <f t="shared" si="50"/>
        <v>-18.246571428571425</v>
      </c>
      <c r="M213" s="748">
        <f t="shared" si="50"/>
        <v>0.33709090909091088</v>
      </c>
      <c r="N213" s="748">
        <f t="shared" si="50"/>
        <v>6.1280909090909077</v>
      </c>
      <c r="O213" s="748">
        <f t="shared" si="50"/>
        <v>6.225919999999995</v>
      </c>
      <c r="P213" s="752">
        <f t="shared" si="50"/>
        <v>-16.783333333333335</v>
      </c>
      <c r="Q213" s="298"/>
      <c r="R213" s="11"/>
      <c r="S213" s="3414"/>
      <c r="T213" s="3414"/>
      <c r="U213" s="3414"/>
      <c r="V213" s="3414"/>
      <c r="W213" s="3414"/>
      <c r="X213" s="3414"/>
      <c r="Y213" s="3414"/>
      <c r="Z213" s="3414"/>
      <c r="AA213" s="3414"/>
      <c r="AB213" s="120"/>
      <c r="AC213" s="293"/>
      <c r="AD213" s="293"/>
      <c r="AE213" s="293"/>
      <c r="AF213" s="293"/>
      <c r="AG213" s="293"/>
      <c r="AH213" s="293"/>
      <c r="AI213" s="293"/>
      <c r="AJ213" s="293"/>
      <c r="AK213" s="549"/>
      <c r="AL213" s="3414"/>
      <c r="AM213" s="3414"/>
      <c r="AN213" s="3414"/>
      <c r="AO213" s="3414"/>
      <c r="AP213" s="3414"/>
      <c r="AQ213" s="3414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</row>
    <row r="214" spans="2:59" ht="15.75" customHeight="1" thickBot="1">
      <c r="E214" s="1932"/>
      <c r="F214" s="1932"/>
      <c r="G214" s="1932"/>
      <c r="H214" s="1932"/>
      <c r="I214" s="1932"/>
      <c r="J214" s="1932"/>
      <c r="K214" s="1932"/>
      <c r="L214" s="1932"/>
      <c r="M214" s="1932"/>
      <c r="N214" s="1932"/>
      <c r="O214" s="1932"/>
      <c r="P214" s="1932"/>
      <c r="Q214" s="298"/>
      <c r="R214" s="52"/>
      <c r="S214" s="3414"/>
      <c r="T214" s="3414"/>
      <c r="U214" s="3414"/>
      <c r="V214" s="3414"/>
      <c r="W214" s="3414"/>
      <c r="X214" s="3414"/>
      <c r="Y214" s="3414"/>
      <c r="Z214" s="3414"/>
      <c r="AA214" s="3414"/>
      <c r="AB214" s="3414"/>
      <c r="AC214" s="3414"/>
      <c r="AD214" s="3414"/>
      <c r="AE214" s="3414"/>
      <c r="AF214" s="2717"/>
      <c r="AG214" s="2719"/>
      <c r="AH214" s="2719"/>
      <c r="AI214" s="2718"/>
      <c r="AJ214" s="2717"/>
      <c r="AK214" s="549"/>
      <c r="AL214" s="3414"/>
      <c r="AM214" s="3414"/>
      <c r="AN214" s="3414"/>
      <c r="AO214" s="3414"/>
      <c r="AP214" s="3414"/>
      <c r="AQ214" s="3414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</row>
    <row r="215" spans="2:59">
      <c r="B215" s="737" t="s">
        <v>257</v>
      </c>
      <c r="C215" s="42"/>
      <c r="D215" s="43"/>
      <c r="E215" s="721">
        <f t="shared" ref="E215:P215" si="51">E183+E195+E203</f>
        <v>63.529799999999994</v>
      </c>
      <c r="F215" s="722">
        <f t="shared" si="51"/>
        <v>50.100999999999999</v>
      </c>
      <c r="G215" s="722">
        <f t="shared" si="51"/>
        <v>230.02300000000002</v>
      </c>
      <c r="H215" s="722">
        <f t="shared" si="51"/>
        <v>1620.2572999999998</v>
      </c>
      <c r="I215" s="722">
        <f t="shared" si="51"/>
        <v>35.676899999999996</v>
      </c>
      <c r="J215" s="722">
        <f t="shared" si="51"/>
        <v>0.89228000000000007</v>
      </c>
      <c r="K215" s="722">
        <f t="shared" si="51"/>
        <v>1.0723090000000002</v>
      </c>
      <c r="L215" s="1351">
        <f t="shared" si="51"/>
        <v>340.846</v>
      </c>
      <c r="M215" s="1454">
        <f t="shared" si="51"/>
        <v>1078.5019</v>
      </c>
      <c r="N215" s="1454">
        <f t="shared" si="51"/>
        <v>908.82745899999986</v>
      </c>
      <c r="O215" s="1351">
        <f t="shared" si="51"/>
        <v>199.14589699999999</v>
      </c>
      <c r="P215" s="757">
        <f t="shared" si="51"/>
        <v>7.4875379999999989</v>
      </c>
      <c r="Q215" s="298"/>
      <c r="R215" s="110"/>
      <c r="S215" s="3414"/>
      <c r="T215" s="3414"/>
      <c r="U215" s="3414"/>
      <c r="V215" s="3414"/>
      <c r="W215" s="3414"/>
      <c r="X215" s="3414"/>
      <c r="Y215" s="3414"/>
      <c r="Z215" s="3414"/>
      <c r="AA215" s="3414"/>
      <c r="AB215" s="3414"/>
      <c r="AC215" s="3414"/>
      <c r="AD215" s="3414"/>
      <c r="AE215" s="3414"/>
      <c r="AF215" s="824"/>
      <c r="AG215" s="2722"/>
      <c r="AH215" s="2722"/>
      <c r="AI215" s="2722"/>
      <c r="AJ215" s="823"/>
      <c r="AK215" s="549"/>
      <c r="AL215" s="3414"/>
      <c r="AM215" s="3414"/>
      <c r="AN215" s="3414"/>
      <c r="AO215" s="3414"/>
      <c r="AP215" s="3414"/>
      <c r="AQ215" s="3414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</row>
    <row r="216" spans="2:59">
      <c r="B216" s="738"/>
      <c r="C216" s="739" t="s">
        <v>10</v>
      </c>
      <c r="D216" s="1166">
        <v>0.7</v>
      </c>
      <c r="E216" s="1925">
        <f t="shared" ref="E216:P216" si="52">E641</f>
        <v>53.9</v>
      </c>
      <c r="F216" s="1921">
        <f t="shared" si="52"/>
        <v>55.3</v>
      </c>
      <c r="G216" s="1921">
        <f t="shared" si="52"/>
        <v>234.5</v>
      </c>
      <c r="H216" s="1921">
        <f t="shared" si="52"/>
        <v>1645</v>
      </c>
      <c r="I216" s="1921">
        <f t="shared" si="52"/>
        <v>42</v>
      </c>
      <c r="J216" s="1921">
        <f t="shared" si="52"/>
        <v>0.84</v>
      </c>
      <c r="K216" s="1921">
        <f t="shared" si="52"/>
        <v>0.98</v>
      </c>
      <c r="L216" s="1921">
        <f t="shared" si="52"/>
        <v>490</v>
      </c>
      <c r="M216" s="1922">
        <f t="shared" si="52"/>
        <v>770</v>
      </c>
      <c r="N216" s="1922">
        <f t="shared" si="52"/>
        <v>770</v>
      </c>
      <c r="O216" s="1922">
        <f t="shared" si="52"/>
        <v>175</v>
      </c>
      <c r="P216" s="1924">
        <f t="shared" si="52"/>
        <v>8.4</v>
      </c>
      <c r="Q216" s="298"/>
      <c r="R216" s="105"/>
      <c r="S216" s="3414"/>
      <c r="T216" s="3414"/>
      <c r="U216" s="3414"/>
      <c r="V216" s="3414"/>
      <c r="W216" s="3414"/>
      <c r="X216" s="3414"/>
      <c r="Y216" s="3414"/>
      <c r="Z216" s="3414"/>
      <c r="AA216" s="3414"/>
      <c r="AB216" s="3414"/>
      <c r="AC216" s="3414"/>
      <c r="AD216" s="3414"/>
      <c r="AE216" s="3414"/>
      <c r="AF216" s="156"/>
      <c r="AG216" s="156"/>
      <c r="AH216" s="156"/>
      <c r="AI216" s="156"/>
      <c r="AJ216" s="156"/>
      <c r="AK216" s="549"/>
      <c r="AL216" s="3414"/>
      <c r="AM216" s="3414"/>
      <c r="AN216" s="3414"/>
      <c r="AO216" s="3414"/>
      <c r="AP216" s="3414"/>
      <c r="AQ216" s="3414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</row>
    <row r="217" spans="2:59" ht="12.75" customHeight="1" thickBot="1">
      <c r="B217" s="240"/>
      <c r="C217" s="736" t="s">
        <v>331</v>
      </c>
      <c r="D217" s="758"/>
      <c r="E217" s="747">
        <f t="shared" ref="E217:P217" si="53">(E215*100/E619)-70</f>
        <v>12.506233766233763</v>
      </c>
      <c r="F217" s="748">
        <f t="shared" si="53"/>
        <v>-6.5810126582278414</v>
      </c>
      <c r="G217" s="748">
        <f t="shared" si="53"/>
        <v>-1.33641791044775</v>
      </c>
      <c r="H217" s="748">
        <f t="shared" si="53"/>
        <v>-1.0528808510638328</v>
      </c>
      <c r="I217" s="748">
        <f t="shared" si="53"/>
        <v>-10.538500000000006</v>
      </c>
      <c r="J217" s="748">
        <f t="shared" si="53"/>
        <v>4.3566666666666833</v>
      </c>
      <c r="K217" s="748">
        <f t="shared" si="53"/>
        <v>6.5935000000000201</v>
      </c>
      <c r="L217" s="748">
        <f t="shared" si="53"/>
        <v>-21.30771428571429</v>
      </c>
      <c r="M217" s="748">
        <f t="shared" si="53"/>
        <v>28.045627272727273</v>
      </c>
      <c r="N217" s="748">
        <f t="shared" si="53"/>
        <v>12.620678090909067</v>
      </c>
      <c r="O217" s="748">
        <f t="shared" si="53"/>
        <v>9.658358800000002</v>
      </c>
      <c r="P217" s="752">
        <f t="shared" si="53"/>
        <v>-7.6038500000000155</v>
      </c>
      <c r="Q217" s="298"/>
      <c r="R217" s="105"/>
      <c r="S217" s="3414"/>
      <c r="T217" s="3414"/>
      <c r="U217" s="3414"/>
      <c r="V217" s="3414"/>
      <c r="W217" s="3414"/>
      <c r="X217" s="3414"/>
      <c r="Y217" s="3414"/>
      <c r="Z217" s="3414"/>
      <c r="AA217" s="3414"/>
      <c r="AB217" s="3414"/>
      <c r="AC217" s="3414"/>
      <c r="AD217" s="3414"/>
      <c r="AE217" s="3414"/>
      <c r="AF217" s="213"/>
      <c r="AG217" s="213"/>
      <c r="AH217" s="213"/>
      <c r="AI217" s="213"/>
      <c r="AJ217" s="213"/>
      <c r="AK217" s="3414"/>
      <c r="AL217" s="3414"/>
      <c r="AM217" s="3414"/>
      <c r="AN217" s="3414"/>
      <c r="AO217" s="3414"/>
      <c r="AP217" s="3414"/>
      <c r="AQ217" s="3414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</row>
    <row r="218" spans="2:59" ht="13.5" customHeight="1">
      <c r="Q218" s="298"/>
      <c r="R218" s="105"/>
      <c r="S218" s="3414"/>
      <c r="T218" s="3414"/>
      <c r="U218" s="3414"/>
      <c r="V218" s="3414"/>
      <c r="W218" s="3414"/>
      <c r="X218" s="3414"/>
      <c r="Y218" s="3414"/>
      <c r="Z218" s="3414"/>
      <c r="AA218" s="3414"/>
      <c r="AB218" s="3414"/>
      <c r="AC218" s="3414"/>
      <c r="AD218" s="3414"/>
      <c r="AE218" s="3414"/>
      <c r="AF218" s="213"/>
      <c r="AG218" s="213"/>
      <c r="AH218" s="213"/>
      <c r="AI218" s="213"/>
      <c r="AJ218" s="213"/>
      <c r="AK218" s="549"/>
      <c r="AL218" s="3414"/>
      <c r="AM218" s="3414"/>
      <c r="AN218" s="3414"/>
      <c r="AO218" s="3414"/>
      <c r="AP218" s="3414"/>
      <c r="AQ218" s="3414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</row>
    <row r="219" spans="2:59" ht="12.75" customHeight="1">
      <c r="I219" s="735"/>
      <c r="J219" s="762"/>
      <c r="K219" s="762"/>
      <c r="L219" s="735"/>
      <c r="M219" s="735"/>
      <c r="N219" s="735"/>
      <c r="O219" s="735"/>
      <c r="P219" s="735"/>
      <c r="R219" s="105"/>
      <c r="S219" s="3414"/>
      <c r="T219" s="3414"/>
      <c r="U219" s="3414"/>
      <c r="V219" s="3414"/>
      <c r="W219" s="3414"/>
      <c r="X219" s="3414"/>
      <c r="Y219" s="3414"/>
      <c r="Z219" s="3414"/>
      <c r="AA219" s="3414"/>
      <c r="AB219" s="3414"/>
      <c r="AC219" s="3414"/>
      <c r="AD219" s="3414"/>
      <c r="AE219" s="3414"/>
      <c r="AF219" s="125"/>
      <c r="AG219" s="125"/>
      <c r="AH219" s="125"/>
      <c r="AI219" s="125"/>
      <c r="AJ219" s="125"/>
      <c r="AK219" s="3414"/>
      <c r="AL219" s="3414"/>
      <c r="AM219" s="3414"/>
      <c r="AN219" s="3414"/>
      <c r="AO219" s="3414"/>
      <c r="AP219" s="3414"/>
      <c r="AQ219" s="3414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</row>
    <row r="220" spans="2:59" ht="15.75" customHeight="1">
      <c r="R220" s="110"/>
      <c r="S220" s="3414"/>
      <c r="T220" s="3414"/>
      <c r="U220" s="3414"/>
      <c r="V220" s="3414"/>
      <c r="W220" s="3414"/>
      <c r="X220" s="3414"/>
      <c r="Y220" s="3414"/>
      <c r="Z220" s="3414"/>
      <c r="AA220" s="3414"/>
      <c r="AB220" s="3414"/>
      <c r="AC220" s="3414"/>
      <c r="AD220" s="3414"/>
      <c r="AE220" s="3414"/>
      <c r="AF220" s="130"/>
      <c r="AG220" s="3414"/>
      <c r="AH220" s="3414"/>
      <c r="AI220" s="3414"/>
      <c r="AJ220" s="3414"/>
      <c r="AK220" s="3414"/>
      <c r="AL220" s="3414"/>
      <c r="AM220" s="3414"/>
      <c r="AN220" s="3414"/>
      <c r="AO220" s="3414"/>
      <c r="AP220" s="3414"/>
      <c r="AQ220" s="3414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</row>
    <row r="221" spans="2:59">
      <c r="C221" s="689"/>
      <c r="D221" s="12" t="str">
        <f>D58</f>
        <v xml:space="preserve">Россия Краснодарский край </v>
      </c>
      <c r="E221" s="300"/>
      <c r="R221" s="110"/>
      <c r="S221" s="3414"/>
      <c r="T221" s="3414"/>
      <c r="U221" s="3414"/>
      <c r="V221" s="3414"/>
      <c r="W221" s="3414"/>
      <c r="X221" s="3414"/>
      <c r="Y221" s="3414"/>
      <c r="Z221" s="3414"/>
      <c r="AA221" s="3414"/>
      <c r="AB221" s="3414"/>
      <c r="AC221" s="3414"/>
      <c r="AD221" s="3414"/>
      <c r="AE221" s="3414"/>
      <c r="AF221" s="125"/>
      <c r="AG221" s="125"/>
      <c r="AH221" s="125"/>
      <c r="AI221" s="125"/>
      <c r="AJ221" s="125"/>
      <c r="AK221" s="3414"/>
      <c r="AL221" s="3414"/>
      <c r="AM221" s="3414"/>
      <c r="AN221" s="3414"/>
      <c r="AO221" s="3414"/>
      <c r="AP221" s="3414"/>
      <c r="AQ221" s="3414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</row>
    <row r="222" spans="2:59" ht="15" customHeight="1">
      <c r="C222" s="13" t="str">
        <f>C59</f>
        <v xml:space="preserve">                            ПРИЛОЖЕНИЕ К  ДЕСЯТИДНЕВНОМУ  МЕНЮ ПРИГОТОВЛЯЕМЫХ БЛЮД </v>
      </c>
      <c r="D222" s="153"/>
      <c r="E222" s="2"/>
      <c r="F222"/>
      <c r="I222"/>
      <c r="J222"/>
      <c r="K222" s="26"/>
      <c r="L222" s="26"/>
      <c r="M222"/>
      <c r="N222"/>
      <c r="O222"/>
      <c r="P222"/>
      <c r="Q222" s="110"/>
      <c r="R222" s="182"/>
      <c r="S222" s="3414"/>
      <c r="T222" s="3414"/>
      <c r="U222" s="3414"/>
      <c r="V222" s="3414"/>
      <c r="W222" s="3414"/>
      <c r="X222" s="3414"/>
      <c r="Y222" s="3414"/>
      <c r="Z222" s="3414"/>
      <c r="AA222" s="3414"/>
      <c r="AB222" s="3414"/>
      <c r="AC222" s="3414"/>
      <c r="AD222" s="3414"/>
      <c r="AE222" s="3414"/>
      <c r="AF222" s="125"/>
      <c r="AG222" s="125"/>
      <c r="AH222" s="125"/>
      <c r="AI222" s="125"/>
      <c r="AJ222" s="125"/>
      <c r="AK222" s="3414"/>
      <c r="AL222" s="3414"/>
      <c r="AM222" s="3414"/>
      <c r="AN222" s="3414"/>
      <c r="AO222" s="3414"/>
      <c r="AP222" s="3414"/>
      <c r="AQ222" s="3414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</row>
    <row r="223" spans="2:59" ht="16.5" customHeight="1">
      <c r="B223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223" s="25"/>
      <c r="I223" s="767"/>
      <c r="N223" s="5"/>
      <c r="R223" s="105"/>
      <c r="S223" s="3414"/>
      <c r="T223" s="3414"/>
      <c r="U223" s="3414"/>
      <c r="V223" s="3414"/>
      <c r="W223" s="3414"/>
      <c r="X223" s="3414"/>
      <c r="Y223" s="3414"/>
      <c r="Z223" s="3414"/>
      <c r="AA223" s="339"/>
      <c r="AB223" s="227"/>
      <c r="AC223" s="125"/>
      <c r="AD223" s="192"/>
      <c r="AE223" s="3414"/>
      <c r="AF223" s="125"/>
      <c r="AG223" s="3411"/>
      <c r="AH223" s="130"/>
      <c r="AI223" s="523"/>
      <c r="AJ223" s="125"/>
      <c r="AK223" s="3414"/>
      <c r="AL223" s="3414"/>
      <c r="AM223" s="3414"/>
      <c r="AN223" s="3414"/>
      <c r="AO223" s="3414"/>
      <c r="AP223" s="3414"/>
      <c r="AQ223" s="3414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</row>
    <row r="224" spans="2:59" ht="15" customHeight="1">
      <c r="C224" s="689" t="str">
        <f>C61</f>
        <v xml:space="preserve">                                    ТАБЛИЦА   ПОТРЕБНОСТИ ПИЩЕВЫХ ВЕЩЕСТВ,   ВИТАМИНОВ  И  МИНЕРАЛЬНЫХ ВЕЩЕСТВ</v>
      </c>
      <c r="R224" s="105"/>
      <c r="S224" s="3414"/>
      <c r="T224" s="3414"/>
      <c r="U224" s="3414"/>
      <c r="V224" s="3414"/>
      <c r="W224" s="3414"/>
      <c r="X224" s="3414"/>
      <c r="Y224" s="3414"/>
      <c r="Z224" s="3414"/>
      <c r="AA224" s="366"/>
      <c r="AB224" s="358"/>
      <c r="AC224" s="188"/>
      <c r="AD224" s="125"/>
      <c r="AE224" s="3416"/>
      <c r="AF224" s="125"/>
      <c r="AG224" s="616"/>
      <c r="AH224" s="125"/>
      <c r="AI224" s="125"/>
      <c r="AJ224" s="3414"/>
      <c r="AK224" s="2716"/>
      <c r="AL224" s="3414"/>
      <c r="AM224" s="3414"/>
      <c r="AN224" s="3414"/>
      <c r="AO224" s="3414"/>
      <c r="AP224" s="3414"/>
      <c r="AQ224" s="3414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</row>
    <row r="225" spans="2:59" ht="21" customHeight="1" thickBot="1">
      <c r="B225" s="667" t="str">
        <f>B62</f>
        <v xml:space="preserve">  Возрастная категория: 7 - 11  лет </v>
      </c>
      <c r="C225" s="26"/>
      <c r="D225"/>
      <c r="F225" s="32" t="s">
        <v>434</v>
      </c>
      <c r="J225" s="3" t="str">
        <f>J62</f>
        <v>Сезон :   ЗИМА - ВЕСНА  2025 -____г.г.</v>
      </c>
      <c r="K225"/>
      <c r="M225" s="82"/>
      <c r="N225" s="26"/>
      <c r="O225" s="33"/>
      <c r="R225" s="105"/>
      <c r="S225" s="3414"/>
      <c r="T225" s="3791"/>
      <c r="U225" s="3791"/>
      <c r="V225" s="3791"/>
      <c r="W225" s="3791"/>
      <c r="X225" s="3791"/>
      <c r="Y225" s="3791"/>
      <c r="Z225" s="3791"/>
      <c r="AA225" s="3791"/>
      <c r="AB225" s="356"/>
      <c r="AC225" s="125"/>
      <c r="AD225" s="764"/>
      <c r="AE225" s="3414"/>
      <c r="AF225" s="3415"/>
      <c r="AG225" s="616"/>
      <c r="AH225" s="125"/>
      <c r="AI225" s="125"/>
      <c r="AJ225" s="125"/>
      <c r="AK225" s="198"/>
      <c r="AL225" s="3414"/>
      <c r="AM225" s="3414"/>
      <c r="AN225" s="3414"/>
      <c r="AO225" s="3414"/>
      <c r="AP225" s="3414"/>
      <c r="AQ225" s="3414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</row>
    <row r="226" spans="2:59" ht="18" customHeight="1" thickBot="1">
      <c r="B226" s="794" t="s">
        <v>260</v>
      </c>
      <c r="C226" s="3298" t="s">
        <v>376</v>
      </c>
      <c r="D226" s="792" t="s">
        <v>142</v>
      </c>
      <c r="E226" s="799" t="s">
        <v>143</v>
      </c>
      <c r="F226" s="341"/>
      <c r="G226" s="341"/>
      <c r="H226" s="39"/>
      <c r="I226" s="560" t="s">
        <v>241</v>
      </c>
      <c r="J226" s="39"/>
      <c r="K226" s="698"/>
      <c r="L226" s="451"/>
      <c r="M226" s="801" t="s">
        <v>269</v>
      </c>
      <c r="N226" s="39"/>
      <c r="O226" s="39"/>
      <c r="P226" s="73"/>
      <c r="Q226" s="734" t="s">
        <v>267</v>
      </c>
      <c r="R226" s="105"/>
      <c r="S226" s="3409"/>
      <c r="T226" s="120"/>
      <c r="U226" s="120"/>
      <c r="V226" s="120"/>
      <c r="W226" s="185"/>
      <c r="X226" s="536"/>
      <c r="Y226" s="535"/>
      <c r="Z226" s="125"/>
      <c r="AA226" s="366"/>
      <c r="AB226" s="366"/>
      <c r="AC226" s="125"/>
      <c r="AD226" s="3414"/>
      <c r="AE226" s="3422"/>
      <c r="AF226" s="3414"/>
      <c r="AG226" s="818"/>
      <c r="AH226" s="818"/>
      <c r="AI226" s="818"/>
      <c r="AJ226" s="818"/>
      <c r="AK226" s="198"/>
      <c r="AL226" s="3414"/>
      <c r="AM226" s="3414"/>
      <c r="AN226" s="3414"/>
      <c r="AO226" s="3414"/>
      <c r="AP226" s="3414"/>
      <c r="AQ226" s="3414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</row>
    <row r="227" spans="2:59" ht="15.75" thickBot="1">
      <c r="B227" s="795" t="s">
        <v>243</v>
      </c>
      <c r="C227" s="400"/>
      <c r="D227" s="796" t="s">
        <v>149</v>
      </c>
      <c r="E227" s="596"/>
      <c r="F227" s="798"/>
      <c r="G227" s="1362" t="s">
        <v>383</v>
      </c>
      <c r="H227" s="1296" t="s">
        <v>363</v>
      </c>
      <c r="I227" s="802"/>
      <c r="J227" s="802"/>
      <c r="K227" s="802"/>
      <c r="L227" s="803"/>
      <c r="M227" s="804" t="s">
        <v>268</v>
      </c>
      <c r="N227" s="802"/>
      <c r="O227" s="802"/>
      <c r="P227" s="803"/>
      <c r="Q227" s="775" t="s">
        <v>265</v>
      </c>
      <c r="R227" s="104"/>
      <c r="S227" s="3409"/>
      <c r="T227" s="120"/>
      <c r="U227" s="120"/>
      <c r="V227" s="120"/>
      <c r="W227" s="185"/>
      <c r="X227" s="536"/>
      <c r="Y227" s="535"/>
      <c r="Z227" s="125"/>
      <c r="AA227" s="125"/>
      <c r="AB227" s="125"/>
      <c r="AC227" s="355"/>
      <c r="AD227" s="3416"/>
      <c r="AE227" s="3411"/>
      <c r="AF227" s="3408"/>
      <c r="AG227" s="355"/>
      <c r="AH227" s="355"/>
      <c r="AI227" s="355"/>
      <c r="AJ227" s="355"/>
      <c r="AK227" s="3414"/>
      <c r="AL227" s="3414"/>
      <c r="AM227" s="3414"/>
      <c r="AN227" s="3414"/>
      <c r="AO227" s="3414"/>
      <c r="AP227" s="3414"/>
      <c r="AQ227" s="3414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</row>
    <row r="228" spans="2:59">
      <c r="B228" s="795" t="s">
        <v>252</v>
      </c>
      <c r="C228" s="400" t="s">
        <v>148</v>
      </c>
      <c r="D228" s="666"/>
      <c r="E228" s="796" t="s">
        <v>150</v>
      </c>
      <c r="F228" s="793" t="s">
        <v>53</v>
      </c>
      <c r="G228" s="1362" t="s">
        <v>384</v>
      </c>
      <c r="H228" s="1298" t="s">
        <v>153</v>
      </c>
      <c r="I228" s="596"/>
      <c r="J228" s="1310"/>
      <c r="K228" s="39"/>
      <c r="L228" s="1310"/>
      <c r="M228" s="1311" t="s">
        <v>253</v>
      </c>
      <c r="N228" s="1312" t="s">
        <v>254</v>
      </c>
      <c r="O228" s="1313" t="s">
        <v>255</v>
      </c>
      <c r="P228" s="1314" t="s">
        <v>256</v>
      </c>
      <c r="Q228" s="774" t="s">
        <v>233</v>
      </c>
      <c r="R228" s="105"/>
      <c r="S228" s="3409"/>
      <c r="T228" s="120"/>
      <c r="U228" s="120"/>
      <c r="V228" s="120"/>
      <c r="W228" s="185"/>
      <c r="X228" s="536"/>
      <c r="Y228" s="535"/>
      <c r="Z228" s="125"/>
      <c r="AA228" s="3414"/>
      <c r="AB228" s="3414"/>
      <c r="AC228" s="125"/>
      <c r="AD228" s="3416"/>
      <c r="AE228" s="3411"/>
      <c r="AF228" s="3409"/>
      <c r="AG228" s="125"/>
      <c r="AH228" s="125"/>
      <c r="AI228" s="125"/>
      <c r="AJ228" s="3414"/>
      <c r="AK228" s="549"/>
      <c r="AL228" s="3414"/>
      <c r="AM228" s="3414"/>
      <c r="AN228" s="3414"/>
      <c r="AO228" s="3414"/>
      <c r="AP228" s="3414"/>
      <c r="AQ228" s="3414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</row>
    <row r="229" spans="2:59" ht="15.75" thickBot="1">
      <c r="B229" s="63"/>
      <c r="C229" s="690"/>
      <c r="D229" s="429"/>
      <c r="E229" s="797" t="s">
        <v>5</v>
      </c>
      <c r="F229" s="408" t="s">
        <v>6</v>
      </c>
      <c r="G229" s="1249" t="s">
        <v>7</v>
      </c>
      <c r="H229" s="1297" t="s">
        <v>326</v>
      </c>
      <c r="I229" s="1315" t="s">
        <v>244</v>
      </c>
      <c r="J229" s="1316" t="s">
        <v>245</v>
      </c>
      <c r="K229" s="1317" t="s">
        <v>246</v>
      </c>
      <c r="L229" s="1316" t="s">
        <v>247</v>
      </c>
      <c r="M229" s="1318" t="s">
        <v>248</v>
      </c>
      <c r="N229" s="1316" t="s">
        <v>249</v>
      </c>
      <c r="O229" s="1317" t="s">
        <v>250</v>
      </c>
      <c r="P229" s="1319" t="s">
        <v>251</v>
      </c>
      <c r="Q229" s="690"/>
      <c r="R229" s="357"/>
      <c r="S229" s="497"/>
      <c r="T229" s="3414"/>
      <c r="U229" s="621"/>
      <c r="V229" s="514"/>
      <c r="W229" s="827"/>
      <c r="X229" s="828"/>
      <c r="Y229" s="829"/>
      <c r="Z229" s="222"/>
      <c r="AA229" s="366"/>
      <c r="AB229" s="227"/>
      <c r="AC229" s="156"/>
      <c r="AD229" s="3416"/>
      <c r="AE229" s="3411"/>
      <c r="AF229" s="3409"/>
      <c r="AG229" s="156"/>
      <c r="AH229" s="156"/>
      <c r="AI229" s="156"/>
      <c r="AJ229" s="156"/>
      <c r="AK229" s="597"/>
      <c r="AL229" s="3414"/>
      <c r="AM229" s="3414"/>
      <c r="AN229" s="3414"/>
      <c r="AO229" s="3414"/>
      <c r="AP229" s="3414"/>
      <c r="AQ229" s="3414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</row>
    <row r="230" spans="2:59">
      <c r="B230" s="86"/>
      <c r="C230" s="559" t="s">
        <v>129</v>
      </c>
      <c r="D230" s="1356"/>
      <c r="E230" s="1539"/>
      <c r="F230" s="728"/>
      <c r="G230" s="728"/>
      <c r="H230" s="594"/>
      <c r="I230" s="1310"/>
      <c r="J230" s="711"/>
      <c r="K230" s="1619"/>
      <c r="L230" s="711"/>
      <c r="M230" s="711"/>
      <c r="N230" s="711"/>
      <c r="O230" s="711"/>
      <c r="P230" s="781"/>
      <c r="Q230" s="779"/>
      <c r="R230" s="357"/>
      <c r="S230" s="156"/>
      <c r="T230" s="360"/>
      <c r="U230" s="360"/>
      <c r="V230" s="360"/>
      <c r="W230" s="360"/>
      <c r="X230" s="360"/>
      <c r="Y230" s="360"/>
      <c r="Z230" s="360"/>
      <c r="AA230" s="360"/>
      <c r="AB230" s="125"/>
      <c r="AC230" s="156"/>
      <c r="AD230" s="3414"/>
      <c r="AE230" s="230"/>
      <c r="AF230" s="3414"/>
      <c r="AG230" s="156"/>
      <c r="AH230" s="526"/>
      <c r="AI230" s="156"/>
      <c r="AJ230" s="156"/>
      <c r="AK230" s="597"/>
      <c r="AL230" s="3414"/>
      <c r="AM230" s="3414"/>
      <c r="AN230" s="3414"/>
      <c r="AO230" s="3414"/>
      <c r="AP230" s="3414"/>
      <c r="AQ230" s="3414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</row>
    <row r="231" spans="2:59">
      <c r="B231" s="1206" t="str">
        <f>'7-11л. МЕНЮ '!J234</f>
        <v>68 /22</v>
      </c>
      <c r="C231" s="269" t="str">
        <f>'7-11л. МЕНЮ '!C234</f>
        <v xml:space="preserve">Морковь по-корейски </v>
      </c>
      <c r="D231" s="259">
        <f>'7-11л. МЕНЮ '!D234</f>
        <v>60</v>
      </c>
      <c r="E231" s="1192">
        <f>'7-11л. МЕНЮ '!E234</f>
        <v>0.66</v>
      </c>
      <c r="F231" s="753">
        <f>'7-11л. МЕНЮ '!F234</f>
        <v>3.7109999999999999</v>
      </c>
      <c r="G231" s="1192">
        <f>'7-11л. МЕНЮ '!G234</f>
        <v>4.0193000000000003</v>
      </c>
      <c r="H231" s="713">
        <f>'7-11л. МЕНЮ '!H234</f>
        <v>52.792000000000002</v>
      </c>
      <c r="I231" s="1204">
        <v>1.5362</v>
      </c>
      <c r="J231" s="1204">
        <v>2.07E-2</v>
      </c>
      <c r="K231" s="1204">
        <v>3.0300000000000001E-2</v>
      </c>
      <c r="L231" s="1204">
        <v>357.6</v>
      </c>
      <c r="M231" s="1204">
        <v>14.3864</v>
      </c>
      <c r="N231" s="1204">
        <v>26.555099999999999</v>
      </c>
      <c r="O231" s="1204">
        <v>17.206600000000002</v>
      </c>
      <c r="P231" s="1780">
        <v>0.34489999999999998</v>
      </c>
      <c r="Q231" s="447">
        <f>'7-11л. МЕНЮ '!I234</f>
        <v>8</v>
      </c>
      <c r="R231" s="360"/>
      <c r="S231" s="266"/>
      <c r="T231" s="156"/>
      <c r="U231" s="156"/>
      <c r="V231" s="156"/>
      <c r="W231" s="185"/>
      <c r="X231" s="156"/>
      <c r="Y231" s="156"/>
      <c r="Z231" s="156"/>
      <c r="AA231" s="156"/>
      <c r="AB231" s="234"/>
      <c r="AC231" s="156"/>
      <c r="AD231" s="3416"/>
      <c r="AE231" s="3411"/>
      <c r="AF231" s="3409"/>
      <c r="AG231" s="156"/>
      <c r="AH231" s="156"/>
      <c r="AI231" s="156"/>
      <c r="AJ231" s="156"/>
      <c r="AK231" s="597"/>
      <c r="AL231" s="3414"/>
      <c r="AM231" s="3414"/>
      <c r="AN231" s="3414"/>
      <c r="AO231" s="3414"/>
      <c r="AP231" s="3414"/>
      <c r="AQ231" s="3414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</row>
    <row r="232" spans="2:59" ht="14.25" customHeight="1">
      <c r="B232" s="1206" t="str">
        <f>'7-11л. МЕНЮ '!J235</f>
        <v>499 /22</v>
      </c>
      <c r="C232" s="269" t="str">
        <f>'7-11л. МЕНЮ '!C235</f>
        <v>Говядина тушная</v>
      </c>
      <c r="D232" s="259">
        <f>'7-11л. МЕНЮ '!D235</f>
        <v>90</v>
      </c>
      <c r="E232" s="1482">
        <f>'7-11л. МЕНЮ '!E235</f>
        <v>6.12</v>
      </c>
      <c r="F232" s="1192">
        <f>'7-11л. МЕНЮ '!F235</f>
        <v>5.12</v>
      </c>
      <c r="G232" s="753">
        <f>'7-11л. МЕНЮ '!G235</f>
        <v>8.9499999999999993</v>
      </c>
      <c r="H232" s="1202">
        <f>'7-11л. МЕНЮ '!H235</f>
        <v>106.36</v>
      </c>
      <c r="I232" s="2551">
        <v>0.62480000000000002</v>
      </c>
      <c r="J232" s="2550">
        <v>2.3E-2</v>
      </c>
      <c r="K232" s="2551">
        <v>6.1199999999999997E-2</v>
      </c>
      <c r="L232" s="2550">
        <v>3.024</v>
      </c>
      <c r="M232" s="2551">
        <v>8.5864999999999991</v>
      </c>
      <c r="N232" s="2550">
        <v>89.81</v>
      </c>
      <c r="O232" s="2551">
        <v>12.118499999999999</v>
      </c>
      <c r="P232" s="2550">
        <v>0.82</v>
      </c>
      <c r="Q232" s="447">
        <f>'7-11л. МЕНЮ '!I235</f>
        <v>58</v>
      </c>
      <c r="S232" s="2741"/>
      <c r="T232" s="3422"/>
      <c r="U232" s="3422"/>
      <c r="V232" s="3422"/>
      <c r="W232" s="3422"/>
      <c r="X232" s="3422"/>
      <c r="Y232" s="3422"/>
      <c r="Z232" s="3422"/>
      <c r="AA232" s="3422"/>
      <c r="AB232" s="156"/>
      <c r="AC232" s="339"/>
      <c r="AD232" s="2253"/>
      <c r="AE232" s="3411"/>
      <c r="AF232" s="3409"/>
      <c r="AG232" s="534"/>
      <c r="AH232" s="534"/>
      <c r="AI232" s="534"/>
      <c r="AJ232" s="534"/>
      <c r="AK232" s="597"/>
      <c r="AL232" s="3414"/>
      <c r="AM232" s="3414"/>
      <c r="AN232" s="3414"/>
      <c r="AO232" s="3414"/>
      <c r="AP232" s="3414"/>
      <c r="AQ232" s="3414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</row>
    <row r="233" spans="2:59" ht="16.5" customHeight="1">
      <c r="B233" s="3536" t="str">
        <f>'7-11л. МЕНЮ '!J236</f>
        <v>645/22</v>
      </c>
      <c r="C233" s="3056" t="str">
        <f>'7-11л. МЕНЮ '!C236</f>
        <v>Картофель по- деревенски с сыром</v>
      </c>
      <c r="D233" s="257">
        <f>'7-11л. МЕНЮ '!D236</f>
        <v>175</v>
      </c>
      <c r="E233" s="3165">
        <f>'7-11л. МЕНЮ '!E236</f>
        <v>5.2354000000000003</v>
      </c>
      <c r="F233" s="3166">
        <f>'7-11л. МЕНЮ '!F236</f>
        <v>12.9457</v>
      </c>
      <c r="G233" s="3167">
        <f>'7-11л. МЕНЮ '!G236</f>
        <v>28.376000000000001</v>
      </c>
      <c r="H233" s="3168">
        <f>'7-11л. МЕНЮ '!H236</f>
        <v>250.95699999999999</v>
      </c>
      <c r="I233" s="333">
        <v>1.7028000000000001</v>
      </c>
      <c r="J233" s="333">
        <v>0.105</v>
      </c>
      <c r="K233" s="333">
        <v>1.286E-2</v>
      </c>
      <c r="L233" s="707">
        <v>16.824300000000001</v>
      </c>
      <c r="M233" s="1785">
        <v>194.4495</v>
      </c>
      <c r="N233" s="1363">
        <v>13.373900000000001</v>
      </c>
      <c r="O233" s="1204">
        <v>4.5045000000000002</v>
      </c>
      <c r="P233" s="1780">
        <v>0.63900000000000001</v>
      </c>
      <c r="Q233" s="1534">
        <f>'7-11л. МЕНЮ '!I236</f>
        <v>47</v>
      </c>
      <c r="S233" s="3422"/>
      <c r="T233" s="1940"/>
      <c r="U233" s="1940"/>
      <c r="V233" s="1940"/>
      <c r="W233" s="1940"/>
      <c r="X233" s="1940"/>
      <c r="Y233" s="1940"/>
      <c r="Z233" s="1940"/>
      <c r="AA233" s="1940"/>
      <c r="AB233" s="184"/>
      <c r="AC233" s="339"/>
      <c r="AD233" s="2253"/>
      <c r="AE233" s="3411"/>
      <c r="AF233" s="3409"/>
      <c r="AG233" s="156"/>
      <c r="AH233" s="156"/>
      <c r="AI233" s="339"/>
      <c r="AJ233" s="156"/>
      <c r="AK233" s="597"/>
      <c r="AL233" s="3414"/>
      <c r="AM233" s="3414"/>
      <c r="AN233" s="3414"/>
      <c r="AO233" s="3414"/>
      <c r="AP233" s="3414"/>
      <c r="AQ233" s="3414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</row>
    <row r="234" spans="2:59" ht="14.25" customHeight="1">
      <c r="B234" s="1563" t="str">
        <f>'7-11л. МЕНЮ '!J237</f>
        <v>827/22</v>
      </c>
      <c r="C234" s="2453" t="str">
        <f>'7-11л. МЕНЮ '!C237</f>
        <v>Компот из яблок с лимоном</v>
      </c>
      <c r="D234" s="1821">
        <f>'7-11л. МЕНЮ '!D237</f>
        <v>200</v>
      </c>
      <c r="E234" s="2552">
        <f>'7-11л. МЕНЮ '!E237</f>
        <v>0.28999999999999998</v>
      </c>
      <c r="F234" s="2553">
        <f>'7-11л. МЕНЮ '!F237</f>
        <v>0.22</v>
      </c>
      <c r="G234" s="2554">
        <f>'7-11л. МЕНЮ '!G237</f>
        <v>9.2799999999999994</v>
      </c>
      <c r="H234" s="2555">
        <f>'7-11л. МЕНЮ '!H237</f>
        <v>39.15</v>
      </c>
      <c r="I234" s="333">
        <v>2.8</v>
      </c>
      <c r="J234" s="333">
        <v>4.0000000000000001E-3</v>
      </c>
      <c r="K234" s="333">
        <v>4.0000000000000001E-3</v>
      </c>
      <c r="L234" s="707">
        <v>1.56</v>
      </c>
      <c r="M234" s="1204">
        <v>8.81</v>
      </c>
      <c r="N234" s="1204">
        <v>5.71</v>
      </c>
      <c r="O234" s="1204">
        <v>4.41</v>
      </c>
      <c r="P234" s="1780">
        <v>0.64</v>
      </c>
      <c r="Q234" s="1550">
        <f>'7-11л. МЕНЮ '!I237</f>
        <v>93</v>
      </c>
      <c r="S234" s="3414"/>
      <c r="T234" s="355"/>
      <c r="U234" s="355"/>
      <c r="V234" s="355"/>
      <c r="W234" s="355"/>
      <c r="X234" s="355"/>
      <c r="Y234" s="355"/>
      <c r="Z234" s="355"/>
      <c r="AA234" s="355"/>
      <c r="AB234" s="120"/>
      <c r="AC234" s="156"/>
      <c r="AD234" s="3414"/>
      <c r="AE234" s="3415"/>
      <c r="AF234" s="3414"/>
      <c r="AG234" s="156"/>
      <c r="AH234" s="156"/>
      <c r="AI234" s="156"/>
      <c r="AJ234" s="156"/>
      <c r="AK234" s="597"/>
      <c r="AL234" s="3414"/>
      <c r="AM234" s="3414"/>
      <c r="AN234" s="3414"/>
      <c r="AO234" s="3414"/>
      <c r="AP234" s="3414"/>
      <c r="AQ234" s="3414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</row>
    <row r="235" spans="2:59" ht="14.25" customHeight="1">
      <c r="B235" s="2246" t="str">
        <f>'7-11л. МЕНЮ '!J238</f>
        <v>Пром.пр.</v>
      </c>
      <c r="C235" s="252" t="str">
        <f>'7-11л. МЕНЮ '!C238</f>
        <v>Хлеб пшеничный</v>
      </c>
      <c r="D235" s="259">
        <f>'7-11л. МЕНЮ '!D238</f>
        <v>30</v>
      </c>
      <c r="E235" s="2550">
        <f>'7-11л. МЕНЮ '!E238</f>
        <v>0.6018</v>
      </c>
      <c r="F235" s="2551">
        <f>'7-11л. МЕНЮ '!F238</f>
        <v>0.39</v>
      </c>
      <c r="G235" s="2550">
        <f>'7-11л. МЕНЮ '!G238</f>
        <v>16.260000000000002</v>
      </c>
      <c r="H235" s="2556">
        <f>'7-11л. МЕНЮ '!H238</f>
        <v>70.9572</v>
      </c>
      <c r="I235" s="1204">
        <v>0</v>
      </c>
      <c r="J235" s="1204">
        <v>3.3000000000000002E-2</v>
      </c>
      <c r="K235" s="1204">
        <v>1.2E-2</v>
      </c>
      <c r="L235" s="707">
        <v>0</v>
      </c>
      <c r="M235" s="1204">
        <v>6</v>
      </c>
      <c r="N235" s="1204">
        <v>1.95</v>
      </c>
      <c r="O235" s="1204">
        <v>0.45200000000000001</v>
      </c>
      <c r="P235" s="1780">
        <v>3.3000000000000002E-2</v>
      </c>
      <c r="Q235" s="1531">
        <f>'7-11л. МЕНЮ '!I238</f>
        <v>18</v>
      </c>
      <c r="S235" s="3756"/>
      <c r="T235" s="120"/>
      <c r="U235" s="120"/>
      <c r="V235" s="120"/>
      <c r="W235" s="185"/>
      <c r="X235" s="184"/>
      <c r="Y235" s="184"/>
      <c r="Z235" s="120"/>
      <c r="AA235" s="184"/>
      <c r="AB235" s="339"/>
      <c r="AC235" s="339"/>
      <c r="AD235" s="3414"/>
      <c r="AE235" s="3415"/>
      <c r="AF235" s="3414"/>
      <c r="AG235" s="156"/>
      <c r="AH235" s="156"/>
      <c r="AI235" s="339"/>
      <c r="AJ235" s="156"/>
      <c r="AK235" s="597"/>
      <c r="AL235" s="3414"/>
      <c r="AM235" s="3414"/>
      <c r="AN235" s="3414"/>
      <c r="AO235" s="3414"/>
      <c r="AP235" s="3414"/>
      <c r="AQ235" s="3414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</row>
    <row r="236" spans="2:59" ht="13.5" customHeight="1" thickBot="1">
      <c r="B236" s="1533" t="str">
        <f>'7-11л. МЕНЮ '!J239</f>
        <v>Пром.пр.</v>
      </c>
      <c r="C236" s="1333" t="str">
        <f>'7-11л. МЕНЮ '!C239</f>
        <v>Хлеб ржаной</v>
      </c>
      <c r="D236" s="350">
        <f>'7-11л. МЕНЮ '!D239</f>
        <v>20</v>
      </c>
      <c r="E236" s="2550">
        <f>'7-11л. МЕНЮ '!E239</f>
        <v>0.93300000000000005</v>
      </c>
      <c r="F236" s="2551">
        <f>'7-11л. МЕНЮ '!F239</f>
        <v>0.33</v>
      </c>
      <c r="G236" s="2550">
        <f>'7-11л. МЕНЮ '!G239</f>
        <v>8.6869999999999994</v>
      </c>
      <c r="H236" s="2556">
        <f>'7-11л. МЕНЮ '!H239</f>
        <v>41.45</v>
      </c>
      <c r="I236" s="1204">
        <v>0</v>
      </c>
      <c r="J236" s="1204">
        <v>0.05</v>
      </c>
      <c r="K236" s="1204">
        <v>4.5999999999999999E-2</v>
      </c>
      <c r="L236" s="707">
        <v>0</v>
      </c>
      <c r="M236" s="1204">
        <v>6.6</v>
      </c>
      <c r="N236" s="1204">
        <v>4.68</v>
      </c>
      <c r="O236" s="1204">
        <v>1.32</v>
      </c>
      <c r="P236" s="1204">
        <v>2.8000000000000001E-2</v>
      </c>
      <c r="Q236" s="447">
        <f>'7-11л. МЕНЮ '!I239</f>
        <v>19</v>
      </c>
      <c r="R236" s="480"/>
      <c r="S236" s="3752"/>
      <c r="T236" s="3414"/>
      <c r="U236" s="621"/>
      <c r="V236" s="514"/>
      <c r="W236" s="827"/>
      <c r="X236" s="828"/>
      <c r="Y236" s="829"/>
      <c r="Z236" s="222"/>
      <c r="AA236" s="366"/>
      <c r="AB236" s="120"/>
      <c r="AC236" s="514"/>
      <c r="AD236" s="3414"/>
      <c r="AE236" s="3415"/>
      <c r="AF236" s="3414"/>
      <c r="AG236" s="515"/>
      <c r="AH236" s="515"/>
      <c r="AI236" s="514"/>
      <c r="AJ236" s="514"/>
      <c r="AK236" s="549"/>
      <c r="AL236" s="3414"/>
      <c r="AM236" s="3414"/>
      <c r="AN236" s="3414"/>
      <c r="AO236" s="3414"/>
      <c r="AP236" s="3414"/>
      <c r="AQ236" s="3414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</row>
    <row r="237" spans="2:59" ht="16.5" customHeight="1">
      <c r="B237" s="426" t="s">
        <v>170</v>
      </c>
      <c r="D237" s="2454">
        <f>'7-11л. МЕНЮ '!D240</f>
        <v>575</v>
      </c>
      <c r="E237" s="1915">
        <f>'7-11л. МЕНЮ '!E240</f>
        <v>13.840199999999999</v>
      </c>
      <c r="F237" s="1916">
        <f>'7-11л. МЕНЮ '!F240</f>
        <v>22.716699999999996</v>
      </c>
      <c r="G237" s="1917">
        <f>'7-11л. МЕНЮ '!G240</f>
        <v>75.572299999999998</v>
      </c>
      <c r="H237" s="2154">
        <f>'7-11л. МЕНЮ '!H240</f>
        <v>561.6662</v>
      </c>
      <c r="I237" s="2076">
        <f t="shared" ref="I237:O237" si="54">SUM(I231:I236)</f>
        <v>6.6638000000000002</v>
      </c>
      <c r="J237" s="2076">
        <f t="shared" si="54"/>
        <v>0.23570000000000002</v>
      </c>
      <c r="K237" s="2076">
        <f t="shared" si="54"/>
        <v>0.16636000000000001</v>
      </c>
      <c r="L237" s="2147">
        <f t="shared" si="54"/>
        <v>379.00830000000002</v>
      </c>
      <c r="M237" s="2147">
        <f t="shared" si="54"/>
        <v>238.83240000000001</v>
      </c>
      <c r="N237" s="2147">
        <f t="shared" si="54"/>
        <v>142.07900000000001</v>
      </c>
      <c r="O237" s="2076">
        <f t="shared" si="54"/>
        <v>40.011599999999994</v>
      </c>
      <c r="P237" s="2628">
        <f>SUM(P231:P236)</f>
        <v>2.5048999999999997</v>
      </c>
      <c r="Q237" s="684"/>
      <c r="R237" s="110"/>
      <c r="S237" s="3787"/>
      <c r="T237" s="360"/>
      <c r="U237" s="360"/>
      <c r="V237" s="360"/>
      <c r="W237" s="360"/>
      <c r="X237" s="360"/>
      <c r="Y237" s="360"/>
      <c r="Z237" s="360"/>
      <c r="AA237" s="360"/>
      <c r="AB237" s="120"/>
      <c r="AC237" s="823"/>
      <c r="AD237" s="181"/>
      <c r="AE237" s="117"/>
      <c r="AF237" s="3408"/>
      <c r="AG237" s="824"/>
      <c r="AH237" s="824"/>
      <c r="AI237" s="823"/>
      <c r="AJ237" s="823"/>
      <c r="AK237" s="549"/>
      <c r="AL237" s="3414"/>
      <c r="AM237" s="3414"/>
      <c r="AN237" s="3414"/>
      <c r="AO237" s="3414"/>
      <c r="AP237" s="3414"/>
      <c r="AQ237" s="3414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</row>
    <row r="238" spans="2:59" ht="15" customHeight="1">
      <c r="B238" s="738"/>
      <c r="C238" s="739" t="s">
        <v>10</v>
      </c>
      <c r="D238" s="1166">
        <v>0.25</v>
      </c>
      <c r="E238" s="1918">
        <f>'7-11л. МЕНЮ '!E241</f>
        <v>19.25</v>
      </c>
      <c r="F238" s="1919">
        <f>'7-11л. МЕНЮ '!F241</f>
        <v>19.75</v>
      </c>
      <c r="G238" s="1920">
        <f>'7-11л. МЕНЮ '!G241</f>
        <v>83.75</v>
      </c>
      <c r="H238" s="2155">
        <f>'7-11л. МЕНЮ '!H241</f>
        <v>587.5</v>
      </c>
      <c r="I238" s="2060">
        <f t="shared" ref="I238:P238" si="55">I621</f>
        <v>15</v>
      </c>
      <c r="J238" s="2060">
        <f t="shared" si="55"/>
        <v>0.3</v>
      </c>
      <c r="K238" s="2060">
        <f t="shared" si="55"/>
        <v>0.35</v>
      </c>
      <c r="L238" s="2060">
        <f t="shared" si="55"/>
        <v>175</v>
      </c>
      <c r="M238" s="2141">
        <f t="shared" si="55"/>
        <v>275</v>
      </c>
      <c r="N238" s="2141">
        <f t="shared" si="55"/>
        <v>275</v>
      </c>
      <c r="O238" s="2060">
        <f t="shared" si="55"/>
        <v>62.5</v>
      </c>
      <c r="P238" s="1960">
        <f t="shared" si="55"/>
        <v>3</v>
      </c>
      <c r="Q238" s="776"/>
      <c r="R238" s="119"/>
      <c r="S238" s="3788"/>
      <c r="T238" s="339"/>
      <c r="U238" s="339"/>
      <c r="V238" s="339"/>
      <c r="W238" s="185"/>
      <c r="X238" s="156"/>
      <c r="Y238" s="156"/>
      <c r="Z238" s="339"/>
      <c r="AA238" s="156"/>
      <c r="AB238" s="120"/>
      <c r="AC238" s="156"/>
      <c r="AD238" s="1682"/>
      <c r="AE238" s="3415"/>
      <c r="AF238" s="225"/>
      <c r="AG238" s="156"/>
      <c r="AH238" s="156"/>
      <c r="AI238" s="156"/>
      <c r="AJ238" s="156"/>
      <c r="AK238" s="549"/>
      <c r="AL238" s="205"/>
      <c r="AM238" s="192"/>
      <c r="AN238" s="192"/>
      <c r="AO238" s="205"/>
      <c r="AP238" s="497"/>
      <c r="AQ238" s="205"/>
      <c r="AR238" s="205"/>
      <c r="AS238" s="110"/>
      <c r="AT238" s="13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</row>
    <row r="239" spans="2:59" ht="15" customHeight="1" thickBot="1">
      <c r="B239" s="240"/>
      <c r="C239" s="736" t="s">
        <v>331</v>
      </c>
      <c r="D239" s="758"/>
      <c r="E239" s="1913">
        <f>'7-11л. МЕНЮ '!E242</f>
        <v>-7.0257142857142867</v>
      </c>
      <c r="F239" s="748">
        <f>'7-11л. МЕНЮ '!F242</f>
        <v>3.755316455696196</v>
      </c>
      <c r="G239" s="1914">
        <f>'7-11л. МЕНЮ '!G242</f>
        <v>-2.4411044776119404</v>
      </c>
      <c r="H239" s="1956">
        <f>'7-11л. МЕНЮ '!H242</f>
        <v>-1.0993106382978723</v>
      </c>
      <c r="I239" s="1972">
        <f t="shared" ref="I239:P239" si="56">(I237*100/I619)-25</f>
        <v>-13.893666666666666</v>
      </c>
      <c r="J239" s="1972">
        <f t="shared" si="56"/>
        <v>-5.3583333333333307</v>
      </c>
      <c r="K239" s="1972">
        <f t="shared" si="56"/>
        <v>-13.117142857142857</v>
      </c>
      <c r="L239" s="1972">
        <f t="shared" si="56"/>
        <v>29.144042857142857</v>
      </c>
      <c r="M239" s="1972">
        <f t="shared" si="56"/>
        <v>-3.2879636363636351</v>
      </c>
      <c r="N239" s="1972">
        <f t="shared" si="56"/>
        <v>-12.083727272727272</v>
      </c>
      <c r="O239" s="1972">
        <f t="shared" si="56"/>
        <v>-8.9953600000000016</v>
      </c>
      <c r="P239" s="2072">
        <f t="shared" si="56"/>
        <v>-4.1258333333333361</v>
      </c>
      <c r="Q239" s="780"/>
      <c r="R239" s="110"/>
      <c r="S239" s="3789"/>
      <c r="T239" s="3422"/>
      <c r="U239" s="3422"/>
      <c r="V239" s="3422"/>
      <c r="W239" s="3422"/>
      <c r="X239" s="3422"/>
      <c r="Y239" s="3422"/>
      <c r="Z239" s="3422"/>
      <c r="AA239" s="3422"/>
      <c r="AB239" s="3414"/>
      <c r="AC239" s="156"/>
      <c r="AD239" s="129"/>
      <c r="AE239" s="3422"/>
      <c r="AF239" s="3414"/>
      <c r="AG239" s="156"/>
      <c r="AH239" s="156"/>
      <c r="AI239" s="156"/>
      <c r="AJ239" s="156"/>
      <c r="AK239" s="549"/>
      <c r="AL239" s="205"/>
      <c r="AM239" s="205"/>
      <c r="AN239" s="205"/>
      <c r="AO239" s="205"/>
      <c r="AP239" s="205"/>
      <c r="AQ239" s="205"/>
      <c r="AR239" s="205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</row>
    <row r="240" spans="2:59" ht="15.75">
      <c r="B240" s="1336"/>
      <c r="C240" s="2236" t="s">
        <v>106</v>
      </c>
      <c r="D240" s="61"/>
      <c r="E240" s="2233"/>
      <c r="F240" s="1158"/>
      <c r="G240" s="1158"/>
      <c r="H240" s="2039"/>
      <c r="I240" s="1493"/>
      <c r="J240" s="1493"/>
      <c r="K240" s="1493"/>
      <c r="L240" s="1493"/>
      <c r="M240" s="1493"/>
      <c r="N240" s="1493"/>
      <c r="O240" s="1493"/>
      <c r="P240" s="1494"/>
      <c r="Q240" s="779"/>
      <c r="R240" s="119"/>
      <c r="S240" s="3422"/>
      <c r="T240" s="2496"/>
      <c r="U240" s="2496"/>
      <c r="V240" s="2496"/>
      <c r="W240" s="2496"/>
      <c r="X240" s="2496"/>
      <c r="Y240" s="2496"/>
      <c r="Z240" s="2496"/>
      <c r="AA240" s="2496"/>
      <c r="AB240" s="339"/>
      <c r="AC240" s="156"/>
      <c r="AD240" s="3410"/>
      <c r="AE240" s="3411"/>
      <c r="AF240" s="3408"/>
      <c r="AG240" s="156"/>
      <c r="AH240" s="156"/>
      <c r="AI240" s="156"/>
      <c r="AJ240" s="156"/>
      <c r="AK240" s="2723"/>
      <c r="AL240" s="3414"/>
      <c r="AM240" s="192"/>
      <c r="AN240" s="192"/>
      <c r="AO240" s="3414"/>
      <c r="AP240" s="3411"/>
      <c r="AQ240" s="3414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</row>
    <row r="241" spans="2:59" ht="15.75">
      <c r="B241" s="1206" t="str">
        <f>'7-11л. МЕНЮ '!J244</f>
        <v>54-2з/22</v>
      </c>
      <c r="C241" s="256" t="str">
        <f>'7-11л. МЕНЮ '!C244</f>
        <v>Огурец в нарезке</v>
      </c>
      <c r="D241" s="259">
        <f>'7-11л. МЕНЮ '!D244</f>
        <v>60</v>
      </c>
      <c r="E241" s="1366">
        <f>'7-11л. МЕНЮ '!E244</f>
        <v>0.48</v>
      </c>
      <c r="F241" s="1283">
        <f>'7-11л. МЕНЮ '!F244</f>
        <v>0.12</v>
      </c>
      <c r="G241" s="334">
        <f>'7-11л. МЕНЮ '!G244</f>
        <v>1.5</v>
      </c>
      <c r="H241" s="2237">
        <f>'7-11л. МЕНЮ '!H244</f>
        <v>8.52</v>
      </c>
      <c r="I241" s="2532">
        <v>6</v>
      </c>
      <c r="J241" s="2532">
        <v>1.7999999999999999E-2</v>
      </c>
      <c r="K241" s="2532">
        <v>1.7999999999999999E-2</v>
      </c>
      <c r="L241" s="2532">
        <v>6</v>
      </c>
      <c r="M241" s="2532">
        <v>13.8</v>
      </c>
      <c r="N241" s="2532">
        <v>25.2</v>
      </c>
      <c r="O241" s="2532">
        <v>8.4</v>
      </c>
      <c r="P241" s="2542">
        <v>0.36</v>
      </c>
      <c r="Q241" s="1534">
        <f>'7-11л. МЕНЮ '!I244</f>
        <v>1</v>
      </c>
      <c r="R241" s="674"/>
      <c r="S241" s="3414"/>
      <c r="T241" s="355"/>
      <c r="U241" s="355"/>
      <c r="V241" s="355"/>
      <c r="W241" s="355"/>
      <c r="X241" s="355"/>
      <c r="Y241" s="355"/>
      <c r="Z241" s="355"/>
      <c r="AA241" s="355"/>
      <c r="AB241" s="120"/>
      <c r="AC241" s="339"/>
      <c r="AD241" s="129"/>
      <c r="AE241" s="3411"/>
      <c r="AF241" s="3409"/>
      <c r="AG241" s="534"/>
      <c r="AH241" s="534"/>
      <c r="AI241" s="534"/>
      <c r="AJ241" s="534"/>
      <c r="AK241" s="597"/>
      <c r="AL241" s="505"/>
      <c r="AM241" s="505"/>
      <c r="AN241" s="505"/>
      <c r="AO241" s="505"/>
      <c r="AP241" s="505"/>
      <c r="AQ241" s="501"/>
      <c r="AR241" s="501"/>
      <c r="AS241" s="506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</row>
    <row r="242" spans="2:59" ht="13.5" customHeight="1">
      <c r="B242" s="1134" t="str">
        <f>'7-11л. МЕНЮ '!J245</f>
        <v>116 /21</v>
      </c>
      <c r="C242" s="243" t="str">
        <f>'7-11л. МЕНЮ '!C245</f>
        <v>Суп из овощей со сметаной</v>
      </c>
      <c r="D242" s="257">
        <f>'7-11л. МЕНЮ '!D245</f>
        <v>200</v>
      </c>
      <c r="E242" s="1282">
        <f>'7-11л. МЕНЮ '!E245</f>
        <v>1.72</v>
      </c>
      <c r="F242" s="2209">
        <f>'7-11л. МЕНЮ '!F245</f>
        <v>4.28</v>
      </c>
      <c r="G242" s="333">
        <f>'7-11л. МЕНЮ '!G245</f>
        <v>5.2249999999999996</v>
      </c>
      <c r="H242" s="2629">
        <f>'7-11л. МЕНЮ '!H245</f>
        <v>66.28</v>
      </c>
      <c r="I242" s="1491">
        <v>5.8079999999999998</v>
      </c>
      <c r="J242" s="1491">
        <v>6.0999999999999999E-2</v>
      </c>
      <c r="K242" s="1491">
        <v>6.0999999999999999E-2</v>
      </c>
      <c r="L242" s="771">
        <v>3.21</v>
      </c>
      <c r="M242" s="1784">
        <v>22.1</v>
      </c>
      <c r="N242" s="1784">
        <v>38.799999999999997</v>
      </c>
      <c r="O242" s="1784">
        <v>14.99</v>
      </c>
      <c r="P242" s="2139">
        <v>0.57299999999999995</v>
      </c>
      <c r="Q242" s="1550">
        <f>'7-11л. МЕНЮ '!I245</f>
        <v>29</v>
      </c>
      <c r="R242" s="119"/>
      <c r="S242" s="3414"/>
      <c r="T242" s="266"/>
      <c r="U242" s="366"/>
      <c r="V242" s="1295"/>
      <c r="W242" s="1295"/>
      <c r="X242" s="1295"/>
      <c r="Y242" s="1295"/>
      <c r="Z242" s="125"/>
      <c r="AA242" s="125"/>
      <c r="AB242" s="3414"/>
      <c r="AC242" s="339"/>
      <c r="AD242" s="181"/>
      <c r="AE242" s="224"/>
      <c r="AF242" s="3408"/>
      <c r="AG242" s="156"/>
      <c r="AH242" s="156"/>
      <c r="AI242" s="156"/>
      <c r="AJ242" s="156"/>
      <c r="AK242" s="597"/>
      <c r="AL242" s="216"/>
      <c r="AM242" s="216"/>
      <c r="AN242" s="216"/>
      <c r="AO242" s="216"/>
      <c r="AP242" s="216"/>
      <c r="AQ242" s="216"/>
      <c r="AR242" s="216"/>
      <c r="AS242" s="216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</row>
    <row r="243" spans="2:59" ht="12.75" customHeight="1">
      <c r="B243" s="1537" t="str">
        <f>'7-11л. МЕНЮ '!J246</f>
        <v>347/21</v>
      </c>
      <c r="C243" s="2213" t="str">
        <f>'7-11л. МЕНЮ '!C246</f>
        <v>Котлеты школьные</v>
      </c>
      <c r="D243" s="351">
        <f>'7-11л. МЕНЮ '!D246</f>
        <v>90</v>
      </c>
      <c r="E243" s="1783">
        <f>'7-11л. МЕНЮ '!E246</f>
        <v>13.77</v>
      </c>
      <c r="F243" s="1623">
        <f>'7-11л. МЕНЮ '!F246</f>
        <v>9.9</v>
      </c>
      <c r="G243" s="1623">
        <f>'7-11л. МЕНЮ '!G246</f>
        <v>11.97</v>
      </c>
      <c r="H243" s="2018">
        <f>'7-11л. МЕНЮ '!H246</f>
        <v>191.7</v>
      </c>
      <c r="I243" s="333">
        <v>0</v>
      </c>
      <c r="J243" s="333">
        <v>0.126</v>
      </c>
      <c r="K243" s="333">
        <v>0.126</v>
      </c>
      <c r="L243" s="707">
        <v>27</v>
      </c>
      <c r="M243" s="1363">
        <v>45</v>
      </c>
      <c r="N243" s="1363">
        <v>122.4</v>
      </c>
      <c r="O243" s="1204">
        <v>18.899999999999999</v>
      </c>
      <c r="P243" s="2139">
        <v>1.0863</v>
      </c>
      <c r="Q243" s="1550">
        <f>'7-11л. МЕНЮ '!I246</f>
        <v>69</v>
      </c>
      <c r="R243" s="123"/>
      <c r="S243" s="3592"/>
      <c r="T243" s="3414"/>
      <c r="U243" s="3414"/>
      <c r="V243" s="3414"/>
      <c r="W243" s="3414"/>
      <c r="X243" s="3414"/>
      <c r="Y243" s="3414"/>
      <c r="Z243" s="3414"/>
      <c r="AA243" s="366"/>
      <c r="AB243" s="227"/>
      <c r="AC243" s="339"/>
      <c r="AD243" s="181"/>
      <c r="AE243" s="1293"/>
      <c r="AF243" s="3409"/>
      <c r="AG243" s="526"/>
      <c r="AH243" s="526"/>
      <c r="AI243" s="156"/>
      <c r="AJ243" s="156"/>
      <c r="AK243" s="597"/>
      <c r="AL243" s="120"/>
      <c r="AM243" s="120"/>
      <c r="AN243" s="120"/>
      <c r="AO243" s="120"/>
      <c r="AP243" s="120"/>
      <c r="AQ243" s="120"/>
      <c r="AR243" s="120"/>
      <c r="AS243" s="184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</row>
    <row r="244" spans="2:59">
      <c r="B244" s="1134" t="str">
        <f>'7-11л. МЕНЮ '!J247</f>
        <v>303/17</v>
      </c>
      <c r="C244" s="256" t="str">
        <f>'7-11л. МЕНЮ '!C247</f>
        <v>Каша вязкая гречневая</v>
      </c>
      <c r="D244" s="257">
        <f>'7-11л. МЕНЮ '!D247</f>
        <v>150</v>
      </c>
      <c r="E244" s="1282">
        <f>'7-11л. МЕНЮ '!E247</f>
        <v>4.58</v>
      </c>
      <c r="F244" s="333">
        <f>'7-11л. МЕНЮ '!F247</f>
        <v>5.0069999999999997</v>
      </c>
      <c r="G244" s="333">
        <f>'7-11л. МЕНЮ '!G247</f>
        <v>20.521999999999998</v>
      </c>
      <c r="H244" s="1340">
        <f>'7-11л. МЕНЮ '!H247</f>
        <v>145.5</v>
      </c>
      <c r="I244" s="333">
        <v>0</v>
      </c>
      <c r="J244" s="333">
        <v>0.12121</v>
      </c>
      <c r="K244" s="333">
        <v>6.3E-2</v>
      </c>
      <c r="L244" s="707">
        <v>0</v>
      </c>
      <c r="M244" s="1204">
        <v>8.4450000000000003</v>
      </c>
      <c r="N244" s="1363">
        <v>10.887</v>
      </c>
      <c r="O244" s="1204">
        <v>7.2030000000000003</v>
      </c>
      <c r="P244" s="1780">
        <v>0.24229999999999999</v>
      </c>
      <c r="Q244" s="1534">
        <f>'7-11л. МЕНЮ '!I247</f>
        <v>34</v>
      </c>
      <c r="R244" s="110"/>
      <c r="S244" s="3414"/>
      <c r="T244" s="3414"/>
      <c r="U244" s="3414"/>
      <c r="V244" s="3414"/>
      <c r="W244" s="3414"/>
      <c r="X244" s="3414"/>
      <c r="Y244" s="3414"/>
      <c r="Z244" s="3414"/>
      <c r="AA244" s="125"/>
      <c r="AB244" s="358"/>
      <c r="AC244" s="339"/>
      <c r="AD244" s="2253"/>
      <c r="AE244" s="117"/>
      <c r="AF244" s="3408"/>
      <c r="AG244" s="156"/>
      <c r="AH244" s="526"/>
      <c r="AI244" s="156"/>
      <c r="AJ244" s="156"/>
      <c r="AK244" s="597"/>
      <c r="AL244" s="518"/>
      <c r="AM244" s="518"/>
      <c r="AN244" s="518"/>
      <c r="AO244" s="519"/>
      <c r="AP244" s="519"/>
      <c r="AQ244" s="518"/>
      <c r="AR244" s="518"/>
      <c r="AS244" s="518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</row>
    <row r="245" spans="2:59">
      <c r="B245" s="1328" t="str">
        <f>'7-11л. МЕНЮ '!J248</f>
        <v>Пром.пр.</v>
      </c>
      <c r="C245" s="256" t="str">
        <f>'7-11л. МЕНЮ '!C248</f>
        <v>Кондитерские изделия (вафли)</v>
      </c>
      <c r="D245" s="257">
        <f>'7-11л. МЕНЮ '!D248</f>
        <v>15</v>
      </c>
      <c r="E245" s="1282">
        <f>'7-11л. МЕНЮ '!E248</f>
        <v>0.58799999999999997</v>
      </c>
      <c r="F245" s="333">
        <f>'7-11л. МЕНЮ '!F248</f>
        <v>4.59</v>
      </c>
      <c r="G245" s="333">
        <f>'7-11л. МЕНЮ '!G248</f>
        <v>11.4468</v>
      </c>
      <c r="H245" s="1340">
        <f>'7-11л. МЕНЮ '!H248</f>
        <v>81.150000000000006</v>
      </c>
      <c r="I245" s="1204">
        <v>0</v>
      </c>
      <c r="J245" s="1204">
        <v>4.0000000000000001E-3</v>
      </c>
      <c r="K245" s="1204">
        <v>0</v>
      </c>
      <c r="L245" s="707">
        <v>1.4710000000000001</v>
      </c>
      <c r="M245" s="1204">
        <v>3.4529999999999998</v>
      </c>
      <c r="N245" s="1204">
        <v>0.36299999999999999</v>
      </c>
      <c r="O245" s="1204">
        <v>0.54</v>
      </c>
      <c r="P245" s="1204">
        <v>2.5000000000000001E-2</v>
      </c>
      <c r="Q245" s="1534">
        <f>'7-11л. МЕНЮ '!I248</f>
        <v>16</v>
      </c>
      <c r="R245" s="110"/>
      <c r="S245" s="3414"/>
      <c r="T245" s="3414"/>
      <c r="U245" s="3414"/>
      <c r="V245" s="3414"/>
      <c r="W245" s="3414"/>
      <c r="X245" s="3414"/>
      <c r="Y245" s="3414"/>
      <c r="Z245" s="3414"/>
      <c r="AA245" s="3414"/>
      <c r="AB245" s="3414"/>
      <c r="AC245" s="156"/>
      <c r="AD245" s="3414"/>
      <c r="AE245" s="117"/>
      <c r="AF245" s="3414"/>
      <c r="AG245" s="526"/>
      <c r="AH245" s="156"/>
      <c r="AI245" s="156"/>
      <c r="AJ245" s="156"/>
      <c r="AK245" s="597"/>
      <c r="AL245" s="3414"/>
      <c r="AM245" s="3414"/>
      <c r="AN245" s="3414"/>
      <c r="AO245" s="3414"/>
      <c r="AP245" s="3414"/>
      <c r="AQ245" s="3414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</row>
    <row r="246" spans="2:59">
      <c r="B246" s="1328" t="str">
        <f>'7-11л. МЕНЮ '!J249</f>
        <v>460 / 21</v>
      </c>
      <c r="C246" s="256" t="str">
        <f>'7-11л. МЕНЮ '!C249</f>
        <v>Чай с молоком</v>
      </c>
      <c r="D246" s="257">
        <f>'7-11л. МЕНЮ '!D249</f>
        <v>190</v>
      </c>
      <c r="E246" s="1282">
        <f>'7-11л. МЕНЮ '!E249</f>
        <v>3.86</v>
      </c>
      <c r="F246" s="333">
        <f>'7-11л. МЕНЮ '!F249</f>
        <v>2.86</v>
      </c>
      <c r="G246" s="333">
        <f>'7-11л. МЕНЮ '!G249</f>
        <v>12.3</v>
      </c>
      <c r="H246" s="1340">
        <f>'7-11л. МЕНЮ '!H249</f>
        <v>90.51</v>
      </c>
      <c r="I246" s="1204">
        <v>0.75</v>
      </c>
      <c r="J246" s="1204">
        <v>3.9E-2</v>
      </c>
      <c r="K246" s="1204">
        <v>0.17399999999999999</v>
      </c>
      <c r="L246" s="707">
        <v>17.684999999999999</v>
      </c>
      <c r="M246" s="1785">
        <v>145.6</v>
      </c>
      <c r="N246" s="1363">
        <v>114</v>
      </c>
      <c r="O246" s="1204">
        <v>22.25</v>
      </c>
      <c r="P246" s="1780">
        <v>0.505</v>
      </c>
      <c r="Q246" s="1534">
        <f>'7-11л. МЕНЮ '!I249</f>
        <v>88</v>
      </c>
      <c r="R246" s="129"/>
      <c r="S246" s="3414"/>
      <c r="T246" s="3411"/>
      <c r="U246" s="339"/>
      <c r="V246" s="339"/>
      <c r="W246" s="339"/>
      <c r="X246" s="185"/>
      <c r="Y246" s="156"/>
      <c r="Z246" s="156"/>
      <c r="AA246" s="339"/>
      <c r="AB246" s="156"/>
      <c r="AC246" s="156"/>
      <c r="AD246" s="129"/>
      <c r="AE246" s="3411"/>
      <c r="AF246" s="3409"/>
      <c r="AG246" s="156"/>
      <c r="AH246" s="156"/>
      <c r="AI246" s="156"/>
      <c r="AJ246" s="156"/>
      <c r="AK246" s="597"/>
      <c r="AL246" s="3414"/>
      <c r="AM246" s="3414"/>
      <c r="AN246" s="3414"/>
      <c r="AO246" s="3414"/>
      <c r="AP246" s="497"/>
      <c r="AQ246" s="3414"/>
      <c r="AR246" s="497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</row>
    <row r="247" spans="2:59">
      <c r="B247" s="1328" t="str">
        <f>'7-11л. МЕНЮ '!J250</f>
        <v>Пром.пр.</v>
      </c>
      <c r="C247" s="256" t="str">
        <f>'7-11л. МЕНЮ '!C250</f>
        <v>Хлеб пшеничный</v>
      </c>
      <c r="D247" s="257">
        <f>'7-11л. МЕНЮ '!D250</f>
        <v>50</v>
      </c>
      <c r="E247" s="1282">
        <f>'7-11л. МЕНЮ '!E250</f>
        <v>1.0029999999999999</v>
      </c>
      <c r="F247" s="333">
        <f>'7-11л. МЕНЮ '!F250</f>
        <v>0.65</v>
      </c>
      <c r="G247" s="333">
        <f>'7-11л. МЕНЮ '!G250</f>
        <v>27.1</v>
      </c>
      <c r="H247" s="1340">
        <f>'7-11л. МЕНЮ '!H250</f>
        <v>118.262</v>
      </c>
      <c r="I247" s="1204">
        <v>0</v>
      </c>
      <c r="J247" s="1204">
        <v>5.5E-2</v>
      </c>
      <c r="K247" s="1204">
        <v>0.02</v>
      </c>
      <c r="L247" s="707">
        <v>0</v>
      </c>
      <c r="M247" s="1204">
        <v>10</v>
      </c>
      <c r="N247" s="1204">
        <v>3.25</v>
      </c>
      <c r="O247" s="1204">
        <v>0.7</v>
      </c>
      <c r="P247" s="1204">
        <v>5.5E-2</v>
      </c>
      <c r="Q247" s="1534">
        <f>'7-11л. МЕНЮ '!I250</f>
        <v>18</v>
      </c>
      <c r="R247" s="123"/>
      <c r="S247" s="3414"/>
      <c r="T247" s="278"/>
      <c r="U247" s="3414"/>
      <c r="V247" s="3414"/>
      <c r="W247" s="3414"/>
      <c r="X247" s="3414"/>
      <c r="Y247" s="3414"/>
      <c r="Z247" s="3414"/>
      <c r="AA247" s="3414"/>
      <c r="AB247" s="3414"/>
      <c r="AC247" s="156"/>
      <c r="AD247" s="2253"/>
      <c r="AE247" s="3411"/>
      <c r="AF247" s="3409"/>
      <c r="AG247" s="156"/>
      <c r="AH247" s="156"/>
      <c r="AI247" s="156"/>
      <c r="AJ247" s="156"/>
      <c r="AK247" s="597"/>
      <c r="AL247" s="3414"/>
      <c r="AM247" s="3414"/>
      <c r="AN247" s="3414"/>
      <c r="AO247" s="3414"/>
      <c r="AP247" s="3414"/>
      <c r="AQ247" s="3414"/>
      <c r="AR247" s="497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</row>
    <row r="248" spans="2:59">
      <c r="B248" s="1532" t="str">
        <f>'7-11л. МЕНЮ '!J251</f>
        <v>Пром.пр.</v>
      </c>
      <c r="C248" s="256" t="str">
        <f>'7-11л. МЕНЮ '!C251</f>
        <v>Хлеб ржаной</v>
      </c>
      <c r="D248" s="259">
        <f>'7-11л. МЕНЮ '!D251</f>
        <v>30</v>
      </c>
      <c r="E248" s="1282">
        <f>'7-11л. МЕНЮ '!E251</f>
        <v>1.4</v>
      </c>
      <c r="F248" s="333">
        <f>'7-11л. МЕНЮ '!F251</f>
        <v>0.495</v>
      </c>
      <c r="G248" s="333">
        <f>'7-11л. МЕНЮ '!G251</f>
        <v>13.031000000000001</v>
      </c>
      <c r="H248" s="1340">
        <f>'7-11л. МЕНЮ '!H251</f>
        <v>62.174999999999997</v>
      </c>
      <c r="I248" s="2532">
        <v>0</v>
      </c>
      <c r="J248" s="2532">
        <v>7.4999999999999997E-2</v>
      </c>
      <c r="K248" s="2532">
        <v>7.4999999999999997E-2</v>
      </c>
      <c r="L248" s="2543">
        <v>0</v>
      </c>
      <c r="M248" s="2532">
        <v>9.9</v>
      </c>
      <c r="N248" s="2532">
        <v>7.02</v>
      </c>
      <c r="O248" s="2532">
        <v>1.98</v>
      </c>
      <c r="P248" s="2532">
        <v>4.2000000000000003E-2</v>
      </c>
      <c r="Q248" s="1534">
        <f>'7-11л. МЕНЮ '!I251</f>
        <v>19</v>
      </c>
      <c r="R248" s="129"/>
      <c r="S248" s="360"/>
      <c r="T248" s="3414"/>
      <c r="U248" s="3803"/>
      <c r="V248" s="3592"/>
      <c r="W248" s="3592"/>
      <c r="X248" s="3592"/>
      <c r="Y248" s="3592"/>
      <c r="Z248" s="3592"/>
      <c r="AA248" s="3592"/>
      <c r="AB248" s="3592"/>
      <c r="AC248" s="156"/>
      <c r="AD248" s="2253"/>
      <c r="AE248" s="3411"/>
      <c r="AF248" s="3409"/>
      <c r="AG248" s="156"/>
      <c r="AH248" s="156"/>
      <c r="AI248" s="156"/>
      <c r="AJ248" s="156"/>
      <c r="AK248" s="597"/>
      <c r="AL248" s="3414"/>
      <c r="AM248" s="3414"/>
      <c r="AN248" s="3414"/>
      <c r="AO248" s="3414"/>
      <c r="AP248" s="3414"/>
      <c r="AQ248" s="3414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</row>
    <row r="249" spans="2:59" ht="15.75" thickBot="1">
      <c r="B249" s="1533" t="str">
        <f>'7-11л. МЕНЮ '!J252</f>
        <v>749 / 22</v>
      </c>
      <c r="C249" s="196" t="str">
        <f>'7-11л. МЕНЮ '!C252</f>
        <v xml:space="preserve">Плоды свежие (яблоко) </v>
      </c>
      <c r="D249" s="350">
        <f>'7-11л. МЕНЮ '!D252</f>
        <v>100</v>
      </c>
      <c r="E249" s="1282">
        <f>'7-11л. МЕНЮ '!E252</f>
        <v>0.4</v>
      </c>
      <c r="F249" s="333">
        <f>'7-11л. МЕНЮ '!F252</f>
        <v>0.4</v>
      </c>
      <c r="G249" s="333">
        <f>'7-11л. МЕНЮ '!G252</f>
        <v>9.8000000000000007</v>
      </c>
      <c r="H249" s="1340">
        <f>'7-11л. МЕНЮ '!H252</f>
        <v>47</v>
      </c>
      <c r="I249" s="1204">
        <v>10</v>
      </c>
      <c r="J249" s="1204">
        <v>0.03</v>
      </c>
      <c r="K249" s="1204">
        <v>0.02</v>
      </c>
      <c r="L249" s="712">
        <v>0</v>
      </c>
      <c r="M249" s="1204">
        <v>16</v>
      </c>
      <c r="N249" s="1204">
        <v>11</v>
      </c>
      <c r="O249" s="1204">
        <v>9</v>
      </c>
      <c r="P249" s="1204">
        <v>2.2000000000000002</v>
      </c>
      <c r="Q249" s="1534">
        <f>'7-11л. МЕНЮ '!I252</f>
        <v>105</v>
      </c>
      <c r="R249" s="119"/>
      <c r="S249" s="3422"/>
      <c r="T249" s="3414"/>
      <c r="U249" s="621"/>
      <c r="V249" s="514"/>
      <c r="W249" s="827"/>
      <c r="X249" s="828"/>
      <c r="Y249" s="828"/>
      <c r="Z249" s="222"/>
      <c r="AA249" s="366"/>
      <c r="AB249" s="366"/>
      <c r="AC249" s="514"/>
      <c r="AD249" s="586"/>
      <c r="AE249" s="3411"/>
      <c r="AF249" s="3409"/>
      <c r="AG249" s="515"/>
      <c r="AH249" s="515"/>
      <c r="AI249" s="515"/>
      <c r="AJ249" s="514"/>
      <c r="AK249" s="549"/>
      <c r="AL249" s="3414"/>
      <c r="AM249" s="3414"/>
      <c r="AN249" s="3414"/>
      <c r="AO249" s="3414"/>
      <c r="AP249" s="3414"/>
      <c r="AQ249" s="3414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</row>
    <row r="250" spans="2:59">
      <c r="B250" s="1543" t="s">
        <v>158</v>
      </c>
      <c r="C250" s="1544"/>
      <c r="D250" s="2445">
        <f>'7-11л. МЕНЮ '!D253</f>
        <v>885</v>
      </c>
      <c r="E250" s="721">
        <f>'7-11л. МЕНЮ '!E253</f>
        <v>27.800999999999995</v>
      </c>
      <c r="F250" s="722">
        <f>'7-11л. МЕНЮ '!F253</f>
        <v>28.302</v>
      </c>
      <c r="G250" s="722">
        <f>'7-11л. МЕНЮ '!G253</f>
        <v>112.89479999999999</v>
      </c>
      <c r="H250" s="1958">
        <f>'7-11л. МЕНЮ '!H253</f>
        <v>811.09699999999998</v>
      </c>
      <c r="I250" s="2076">
        <f t="shared" ref="I250:P250" si="57">SUM(I241:I249)</f>
        <v>22.558</v>
      </c>
      <c r="J250" s="2076">
        <f t="shared" si="57"/>
        <v>0.52920999999999996</v>
      </c>
      <c r="K250" s="2076">
        <f t="shared" si="57"/>
        <v>0.55700000000000005</v>
      </c>
      <c r="L250" s="2076">
        <f t="shared" si="57"/>
        <v>55.366</v>
      </c>
      <c r="M250" s="2147">
        <f t="shared" si="57"/>
        <v>274.298</v>
      </c>
      <c r="N250" s="2147">
        <f t="shared" si="57"/>
        <v>332.91999999999996</v>
      </c>
      <c r="O250" s="2147">
        <f t="shared" si="57"/>
        <v>83.963000000000008</v>
      </c>
      <c r="P250" s="2628">
        <f t="shared" si="57"/>
        <v>5.0885999999999996</v>
      </c>
      <c r="Q250" s="776"/>
      <c r="R250" s="119"/>
      <c r="S250" s="3411"/>
      <c r="T250" s="3414"/>
      <c r="U250" s="3414"/>
      <c r="V250" s="3414"/>
      <c r="W250" s="3414"/>
      <c r="X250" s="3414"/>
      <c r="Y250" s="3414"/>
      <c r="Z250" s="3414"/>
      <c r="AA250" s="3414"/>
      <c r="AB250" s="3414"/>
      <c r="AC250" s="823"/>
      <c r="AD250" s="3414"/>
      <c r="AE250" s="3415"/>
      <c r="AF250" s="3414"/>
      <c r="AG250" s="824"/>
      <c r="AH250" s="824"/>
      <c r="AI250" s="824"/>
      <c r="AJ250" s="823"/>
      <c r="AK250" s="549"/>
      <c r="AL250" s="3414"/>
      <c r="AM250" s="3414"/>
      <c r="AN250" s="3414"/>
      <c r="AO250" s="3414"/>
      <c r="AP250" s="3414"/>
      <c r="AQ250" s="3414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</row>
    <row r="251" spans="2:59">
      <c r="B251" s="177"/>
      <c r="C251" s="1337" t="s">
        <v>10</v>
      </c>
      <c r="D251" s="1166">
        <v>0.35</v>
      </c>
      <c r="E251" s="1833">
        <f>'7-11л. МЕНЮ '!E254</f>
        <v>26.95</v>
      </c>
      <c r="F251" s="1834">
        <f>'7-11л. МЕНЮ '!F254</f>
        <v>27.65</v>
      </c>
      <c r="G251" s="1834">
        <f>'7-11л. МЕНЮ '!G254</f>
        <v>117.25</v>
      </c>
      <c r="H251" s="1960">
        <f>'7-11л. МЕНЮ '!H254</f>
        <v>822.5</v>
      </c>
      <c r="I251" s="2060">
        <f t="shared" ref="I251:P251" si="58">I625</f>
        <v>21</v>
      </c>
      <c r="J251" s="2060">
        <f t="shared" si="58"/>
        <v>0.42</v>
      </c>
      <c r="K251" s="2060">
        <f t="shared" si="58"/>
        <v>0.49</v>
      </c>
      <c r="L251" s="2060">
        <f t="shared" si="58"/>
        <v>245</v>
      </c>
      <c r="M251" s="2141">
        <f t="shared" si="58"/>
        <v>385</v>
      </c>
      <c r="N251" s="2141">
        <f t="shared" si="58"/>
        <v>385</v>
      </c>
      <c r="O251" s="2060">
        <f t="shared" si="58"/>
        <v>87.5</v>
      </c>
      <c r="P251" s="1960">
        <f t="shared" si="58"/>
        <v>4.2</v>
      </c>
      <c r="Q251" s="776"/>
      <c r="R251" s="119"/>
      <c r="S251" s="230"/>
      <c r="T251" s="3411"/>
      <c r="U251" s="339"/>
      <c r="V251" s="339"/>
      <c r="W251" s="339"/>
      <c r="X251" s="185"/>
      <c r="Y251" s="156"/>
      <c r="Z251" s="156"/>
      <c r="AA251" s="339"/>
      <c r="AB251" s="156"/>
      <c r="AC251" s="156"/>
      <c r="AD251" s="129"/>
      <c r="AE251" s="3422"/>
      <c r="AF251" s="164"/>
      <c r="AG251" s="156"/>
      <c r="AH251" s="156"/>
      <c r="AI251" s="156"/>
      <c r="AJ251" s="156"/>
      <c r="AK251" s="3414"/>
      <c r="AL251" s="3414"/>
      <c r="AM251" s="3414"/>
      <c r="AN251" s="3414"/>
      <c r="AO251" s="3414"/>
      <c r="AP251" s="3414"/>
      <c r="AQ251" s="3414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</row>
    <row r="252" spans="2:59" ht="15.75" thickBot="1">
      <c r="B252" s="240"/>
      <c r="C252" s="736" t="s">
        <v>331</v>
      </c>
      <c r="D252" s="758"/>
      <c r="E252" s="1525">
        <f>'7-11л. МЕНЮ '!E255</f>
        <v>1.1051948051947988</v>
      </c>
      <c r="F252" s="440">
        <f>'7-11л. МЕНЮ '!F255</f>
        <v>0.82531645569620338</v>
      </c>
      <c r="G252" s="440">
        <f>'7-11л. МЕНЮ '!G255</f>
        <v>-1.3000597014925361</v>
      </c>
      <c r="H252" s="1956">
        <f>'7-11л. МЕНЮ '!H255</f>
        <v>-0.48523404255319491</v>
      </c>
      <c r="I252" s="1972">
        <f t="shared" ref="I252:P252" si="59">(I250*100/I619)-35</f>
        <v>2.5966666666666711</v>
      </c>
      <c r="J252" s="1972">
        <f t="shared" si="59"/>
        <v>9.1008333333333269</v>
      </c>
      <c r="K252" s="1972">
        <f t="shared" si="59"/>
        <v>4.7857142857142918</v>
      </c>
      <c r="L252" s="1972">
        <f t="shared" si="59"/>
        <v>-27.09057142857143</v>
      </c>
      <c r="M252" s="1972">
        <f t="shared" si="59"/>
        <v>-10.063818181818181</v>
      </c>
      <c r="N252" s="1972">
        <f t="shared" si="59"/>
        <v>-4.7345454545454615</v>
      </c>
      <c r="O252" s="1972">
        <f t="shared" si="59"/>
        <v>-1.4147999999999925</v>
      </c>
      <c r="P252" s="2072">
        <f t="shared" si="59"/>
        <v>7.404999999999994</v>
      </c>
      <c r="Q252" s="690"/>
      <c r="R252" s="110"/>
      <c r="S252" s="3411"/>
      <c r="T252" s="278"/>
      <c r="U252" s="3414"/>
      <c r="V252" s="3414"/>
      <c r="W252" s="3414"/>
      <c r="X252" s="3414"/>
      <c r="Y252" s="3414"/>
      <c r="Z252" s="3414"/>
      <c r="AA252" s="3414"/>
      <c r="AB252" s="3414"/>
      <c r="AC252" s="293"/>
      <c r="AD252" s="3416"/>
      <c r="AE252" s="3411"/>
      <c r="AF252" s="3408"/>
      <c r="AG252" s="293"/>
      <c r="AH252" s="293"/>
      <c r="AI252" s="293"/>
      <c r="AJ252" s="2712"/>
      <c r="AK252" s="549"/>
      <c r="AL252" s="3414"/>
      <c r="AM252" s="3414"/>
      <c r="AN252" s="3414"/>
      <c r="AO252" s="3414"/>
      <c r="AP252" s="3414"/>
      <c r="AQ252" s="3414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</row>
    <row r="253" spans="2:59" ht="18.75" customHeight="1">
      <c r="B253" s="691"/>
      <c r="C253" s="559" t="s">
        <v>196</v>
      </c>
      <c r="D253" s="73"/>
      <c r="E253" s="3525"/>
      <c r="F253" s="2473"/>
      <c r="G253" s="2473"/>
      <c r="H253" s="3526"/>
      <c r="I253" s="3526"/>
      <c r="J253" s="3526"/>
      <c r="K253" s="3526"/>
      <c r="L253" s="3526"/>
      <c r="M253" s="3526"/>
      <c r="N253" s="3526"/>
      <c r="O253" s="3526"/>
      <c r="P253" s="3527"/>
      <c r="Q253" s="779"/>
      <c r="R253" s="218"/>
      <c r="S253" s="3415"/>
      <c r="T253" s="3414"/>
      <c r="U253" s="3792"/>
      <c r="V253" s="3792"/>
      <c r="W253" s="3792"/>
      <c r="X253" s="3792"/>
      <c r="Y253" s="3792"/>
      <c r="Z253" s="3792"/>
      <c r="AA253" s="3792"/>
      <c r="AB253" s="3792"/>
      <c r="AC253" s="339"/>
      <c r="AD253" s="3414"/>
      <c r="AE253" s="3411"/>
      <c r="AF253" s="3414"/>
      <c r="AG253" s="156"/>
      <c r="AH253" s="156"/>
      <c r="AI253" s="156"/>
      <c r="AJ253" s="156"/>
      <c r="AK253" s="549"/>
      <c r="AL253" s="3414"/>
      <c r="AM253" s="3414"/>
      <c r="AN253" s="3414"/>
      <c r="AO253" s="3414"/>
      <c r="AP253" s="3414"/>
      <c r="AQ253" s="3414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</row>
    <row r="254" spans="2:59">
      <c r="B254" s="3523"/>
      <c r="C254" s="3521" t="str">
        <f>'7-11л. МЕНЮ '!C257</f>
        <v>Кисломолочный напиток</v>
      </c>
      <c r="D254" s="3513"/>
      <c r="E254" s="3519"/>
      <c r="F254" s="3516"/>
      <c r="G254" s="3514"/>
      <c r="H254" s="3516"/>
      <c r="I254" s="3514"/>
      <c r="J254" s="3516"/>
      <c r="K254" s="3514"/>
      <c r="L254" s="3516"/>
      <c r="M254" s="3514"/>
      <c r="N254" s="3516"/>
      <c r="O254" s="3514"/>
      <c r="P254" s="3520"/>
      <c r="Q254" s="2489"/>
      <c r="R254" s="110"/>
      <c r="S254" s="3414"/>
      <c r="T254" s="3414"/>
      <c r="U254" s="355"/>
      <c r="V254" s="355"/>
      <c r="W254" s="355"/>
      <c r="X254" s="355"/>
      <c r="Y254" s="355"/>
      <c r="Z254" s="355"/>
      <c r="AA254" s="355"/>
      <c r="AB254" s="355"/>
      <c r="AC254" s="339"/>
      <c r="AD254" s="3416"/>
      <c r="AE254" s="2633"/>
      <c r="AF254" s="3408"/>
      <c r="AG254" s="156"/>
      <c r="AH254" s="526"/>
      <c r="AI254" s="156"/>
      <c r="AJ254" s="156"/>
      <c r="AK254" s="549"/>
      <c r="AL254" s="3414"/>
      <c r="AM254" s="3414"/>
      <c r="AN254" s="3414"/>
      <c r="AO254" s="3414"/>
      <c r="AP254" s="3414"/>
      <c r="AQ254" s="3414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</row>
    <row r="255" spans="2:59">
      <c r="B255" s="3524" t="str">
        <f>'7-11л. МЕНЮ '!J258</f>
        <v>470 / 21</v>
      </c>
      <c r="C255" s="327" t="str">
        <f>'7-11л. МЕНЮ '!C258</f>
        <v>Кефир  (м. д. ж. 2,5% )</v>
      </c>
      <c r="D255" s="2174">
        <f>'7-11л. МЕНЮ '!D258</f>
        <v>200</v>
      </c>
      <c r="E255" s="2172">
        <f>'7-11л. МЕНЮ '!E258</f>
        <v>5.8</v>
      </c>
      <c r="F255" s="1623">
        <f>'7-11л. МЕНЮ '!F258</f>
        <v>5</v>
      </c>
      <c r="G255" s="1781">
        <f>'7-11л. МЕНЮ '!G258</f>
        <v>8</v>
      </c>
      <c r="H255" s="1486">
        <f>'7-11л. МЕНЮ '!H258</f>
        <v>101</v>
      </c>
      <c r="I255" s="1781">
        <v>1.4</v>
      </c>
      <c r="J255" s="1623">
        <v>0.08</v>
      </c>
      <c r="K255" s="1781">
        <v>2.3E-2</v>
      </c>
      <c r="L255" s="1540">
        <v>40.1</v>
      </c>
      <c r="M255" s="2476">
        <v>240.8</v>
      </c>
      <c r="N255" s="1787">
        <v>180.6</v>
      </c>
      <c r="O255" s="1782">
        <v>28.1</v>
      </c>
      <c r="P255" s="1941">
        <v>0.2</v>
      </c>
      <c r="Q255" s="1178">
        <f>'7-11л. МЕНЮ '!I258</f>
        <v>103</v>
      </c>
      <c r="R255" s="110"/>
      <c r="S255" s="3414"/>
      <c r="T255" s="3414"/>
      <c r="U255" s="3414"/>
      <c r="V255" s="164"/>
      <c r="W255" s="164"/>
      <c r="X255" s="164"/>
      <c r="Y255" s="164"/>
      <c r="Z255" s="164"/>
      <c r="AA255" s="164"/>
      <c r="AB255" s="164"/>
      <c r="AC255" s="339"/>
      <c r="AD255" s="3416"/>
      <c r="AE255" s="3411"/>
      <c r="AF255" s="3409"/>
      <c r="AG255" s="156"/>
      <c r="AH255" s="156"/>
      <c r="AI255" s="339"/>
      <c r="AJ255" s="156"/>
      <c r="AK255" s="549"/>
      <c r="AL255" s="3414"/>
      <c r="AM255" s="3414"/>
      <c r="AN255" s="3414"/>
      <c r="AO255" s="3414"/>
      <c r="AP255" s="3414"/>
      <c r="AQ255" s="3414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</row>
    <row r="256" spans="2:59" ht="14.25" customHeight="1">
      <c r="B256" s="3528" t="str">
        <f>'7-11л. МЕНЮ '!J259</f>
        <v>150/17</v>
      </c>
      <c r="C256" s="327" t="str">
        <f>'7-11л. МЕНЮ '!C259</f>
        <v xml:space="preserve">Зразы картофельные </v>
      </c>
      <c r="D256" s="2604">
        <f>'7-11л. МЕНЮ '!D259</f>
        <v>120</v>
      </c>
      <c r="E256" s="1786">
        <f>'7-11л. МЕНЮ '!E259</f>
        <v>1.7343999999999999</v>
      </c>
      <c r="F256" s="1623">
        <f>'7-11л. МЕНЮ '!F259</f>
        <v>3.9817999999999998</v>
      </c>
      <c r="G256" s="1623">
        <f>'7-11л. МЕНЮ '!G259</f>
        <v>15.9674</v>
      </c>
      <c r="H256" s="1486">
        <f>'7-11л. МЕНЮ '!H259</f>
        <v>106.643</v>
      </c>
      <c r="I256" s="1623">
        <v>3.657</v>
      </c>
      <c r="J256" s="1781">
        <v>0.1226</v>
      </c>
      <c r="K256" s="1623">
        <v>9.9599999999999994E-2</v>
      </c>
      <c r="L256" s="1540">
        <v>22.856999999999999</v>
      </c>
      <c r="M256" s="1782">
        <v>26.2743</v>
      </c>
      <c r="N256" s="1620">
        <v>28</v>
      </c>
      <c r="O256" s="1781">
        <v>3.1817000000000002</v>
      </c>
      <c r="P256" s="1941">
        <v>0.63700000000000001</v>
      </c>
      <c r="Q256" s="1178">
        <f>'7-11л. МЕНЮ '!I259</f>
        <v>45</v>
      </c>
      <c r="R256" s="129"/>
      <c r="S256" s="3414"/>
      <c r="T256" s="289"/>
      <c r="U256" s="157"/>
      <c r="V256" s="157"/>
      <c r="W256" s="3806"/>
      <c r="X256" s="3807"/>
      <c r="Y256" s="3808"/>
      <c r="Z256" s="3808"/>
      <c r="AA256" s="339"/>
      <c r="AB256" s="156"/>
      <c r="AC256" s="3414"/>
      <c r="AD256" s="3414"/>
      <c r="AE256" s="3415"/>
      <c r="AF256" s="3414"/>
      <c r="AG256" s="515"/>
      <c r="AH256" s="515"/>
      <c r="AI256" s="514"/>
      <c r="AJ256" s="514"/>
      <c r="AK256" s="3414"/>
      <c r="AL256" s="3414"/>
      <c r="AM256" s="3414"/>
      <c r="AN256" s="3414"/>
      <c r="AO256" s="3414"/>
      <c r="AP256" s="3414"/>
      <c r="AQ256" s="3414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</row>
    <row r="257" spans="1:59" ht="13.5" customHeight="1" thickBot="1">
      <c r="B257" s="788" t="str">
        <f>'7-11л. МЕНЮ '!J260</f>
        <v>Пром.пр.</v>
      </c>
      <c r="C257" s="3449" t="str">
        <f>'7-11л. МЕНЮ '!C260</f>
        <v>Хлеб пшеничный</v>
      </c>
      <c r="D257" s="3291">
        <f>'7-11л. МЕНЮ '!D260</f>
        <v>20</v>
      </c>
      <c r="E257" s="1525">
        <f>'7-11л. МЕНЮ '!E260</f>
        <v>0.4012</v>
      </c>
      <c r="F257" s="440">
        <f>'7-11л. МЕНЮ '!F260</f>
        <v>0.26</v>
      </c>
      <c r="G257" s="440">
        <f>'7-11л. МЕНЮ '!G260</f>
        <v>10.84</v>
      </c>
      <c r="H257" s="2148">
        <f>'7-11л. МЕНЮ '!H260</f>
        <v>47.3048</v>
      </c>
      <c r="I257" s="440">
        <v>0</v>
      </c>
      <c r="J257" s="440">
        <v>2.1999999999999999E-2</v>
      </c>
      <c r="K257" s="440">
        <v>8.0000000000000002E-3</v>
      </c>
      <c r="L257" s="784">
        <v>0</v>
      </c>
      <c r="M257" s="748">
        <v>4</v>
      </c>
      <c r="N257" s="748">
        <v>1.3</v>
      </c>
      <c r="O257" s="440">
        <v>0.28000000000000003</v>
      </c>
      <c r="P257" s="752">
        <v>2.1999999999999999E-2</v>
      </c>
      <c r="Q257" s="465">
        <f>'7-11л. МЕНЮ '!I260</f>
        <v>18</v>
      </c>
      <c r="R257" s="284"/>
      <c r="S257" s="3414"/>
      <c r="T257" s="278"/>
      <c r="U257" s="3414"/>
      <c r="V257" s="3414"/>
      <c r="W257" s="3414"/>
      <c r="X257" s="3414"/>
      <c r="Y257" s="3414"/>
      <c r="Z257" s="3414"/>
      <c r="AA257" s="3414"/>
      <c r="AB257" s="3414"/>
      <c r="AC257" s="3414"/>
      <c r="AD257" s="3414"/>
      <c r="AE257" s="3415"/>
      <c r="AF257" s="3414"/>
      <c r="AG257" s="824"/>
      <c r="AH257" s="824"/>
      <c r="AI257" s="823"/>
      <c r="AJ257" s="823"/>
      <c r="AK257" s="549"/>
      <c r="AL257" s="3414"/>
      <c r="AM257" s="3414"/>
      <c r="AN257" s="3414"/>
      <c r="AO257" s="3414"/>
      <c r="AP257" s="3414"/>
      <c r="AQ257" s="3414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</row>
    <row r="258" spans="1:59">
      <c r="B258" s="426" t="s">
        <v>203</v>
      </c>
      <c r="C258" s="719"/>
      <c r="D258" s="1545">
        <f>'7-11л. МЕНЮ '!D261</f>
        <v>340</v>
      </c>
      <c r="E258" s="721">
        <f>'7-11л. МЕНЮ '!E261</f>
        <v>7.9356</v>
      </c>
      <c r="F258" s="722">
        <f>'7-11л. МЕНЮ '!F261</f>
        <v>9.2417999999999996</v>
      </c>
      <c r="G258" s="722">
        <f>'7-11л. МЕНЮ '!G261</f>
        <v>34.807400000000001</v>
      </c>
      <c r="H258" s="1829">
        <f>'7-11л. МЕНЮ '!H261</f>
        <v>254.9478</v>
      </c>
      <c r="I258" s="246">
        <f t="shared" ref="I258:P258" si="60">SUM(I255:I257)</f>
        <v>5.0570000000000004</v>
      </c>
      <c r="J258" s="246">
        <f t="shared" si="60"/>
        <v>0.22459999999999999</v>
      </c>
      <c r="K258" s="246">
        <f t="shared" si="60"/>
        <v>0.13059999999999999</v>
      </c>
      <c r="L258" s="710">
        <f t="shared" si="60"/>
        <v>62.957000000000001</v>
      </c>
      <c r="M258" s="710">
        <f t="shared" si="60"/>
        <v>271.07429999999999</v>
      </c>
      <c r="N258" s="710">
        <f t="shared" si="60"/>
        <v>209.9</v>
      </c>
      <c r="O258" s="246">
        <f t="shared" si="60"/>
        <v>31.561700000000002</v>
      </c>
      <c r="P258" s="2177">
        <f t="shared" si="60"/>
        <v>0.85899999999999999</v>
      </c>
      <c r="Q258" s="87"/>
      <c r="R258" s="119"/>
      <c r="S258" s="3414"/>
      <c r="T258" s="3414"/>
      <c r="U258" s="3792"/>
      <c r="V258" s="3792"/>
      <c r="W258" s="3792"/>
      <c r="X258" s="3792"/>
      <c r="Y258" s="3792"/>
      <c r="Z258" s="3792"/>
      <c r="AA258" s="3792"/>
      <c r="AB258" s="3792"/>
      <c r="AC258" s="3414"/>
      <c r="AD258" s="1682"/>
      <c r="AE258" s="3415"/>
      <c r="AF258" s="1683"/>
      <c r="AG258" s="156"/>
      <c r="AH258" s="156"/>
      <c r="AI258" s="156"/>
      <c r="AJ258" s="156"/>
      <c r="AK258" s="549"/>
      <c r="AL258" s="3414"/>
      <c r="AM258" s="3414"/>
      <c r="AN258" s="3414"/>
      <c r="AO258" s="3414"/>
      <c r="AP258" s="3414"/>
      <c r="AQ258" s="3414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</row>
    <row r="259" spans="1:59">
      <c r="B259" s="738"/>
      <c r="C259" s="739" t="s">
        <v>10</v>
      </c>
      <c r="D259" s="1166">
        <v>0.1</v>
      </c>
      <c r="E259" s="1833">
        <f>'7-11л. МЕНЮ '!E262</f>
        <v>7.7</v>
      </c>
      <c r="F259" s="1834">
        <f>'7-11л. МЕНЮ '!F262</f>
        <v>7.9</v>
      </c>
      <c r="G259" s="1834">
        <f>'7-11л. МЕНЮ '!G262</f>
        <v>33.5</v>
      </c>
      <c r="H259" s="1826">
        <f>'7-11л. МЕНЮ '!H262</f>
        <v>235</v>
      </c>
      <c r="I259" s="1921">
        <f t="shared" ref="I259:P259" si="61">I629</f>
        <v>6</v>
      </c>
      <c r="J259" s="1921">
        <f t="shared" si="61"/>
        <v>0.12</v>
      </c>
      <c r="K259" s="1921">
        <f t="shared" si="61"/>
        <v>0.14000000000000001</v>
      </c>
      <c r="L259" s="1921">
        <f t="shared" si="61"/>
        <v>70</v>
      </c>
      <c r="M259" s="1922">
        <f t="shared" si="61"/>
        <v>110</v>
      </c>
      <c r="N259" s="1922">
        <f t="shared" si="61"/>
        <v>110</v>
      </c>
      <c r="O259" s="1921">
        <f t="shared" si="61"/>
        <v>25</v>
      </c>
      <c r="P259" s="2178">
        <f t="shared" si="61"/>
        <v>1.2</v>
      </c>
      <c r="Q259" s="776"/>
      <c r="S259" s="3414"/>
      <c r="T259" s="3414"/>
      <c r="U259" s="3414"/>
      <c r="V259" s="3414"/>
      <c r="W259" s="3414"/>
      <c r="X259" s="3414"/>
      <c r="Y259" s="3414"/>
      <c r="Z259" s="3414"/>
      <c r="AA259" s="3414"/>
      <c r="AB259" s="3414"/>
      <c r="AC259" s="3414"/>
      <c r="AD259" s="3414"/>
      <c r="AE259" s="3414"/>
      <c r="AF259" s="2735"/>
      <c r="AG259" s="2735"/>
      <c r="AH259" s="2735"/>
      <c r="AI259" s="2735"/>
      <c r="AJ259" s="2735"/>
      <c r="AK259" s="549"/>
      <c r="AL259" s="3414"/>
      <c r="AM259" s="3414"/>
      <c r="AN259" s="3414"/>
      <c r="AO259" s="3414"/>
      <c r="AP259" s="3414"/>
      <c r="AQ259" s="3414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</row>
    <row r="260" spans="1:59" ht="15.75" thickBot="1">
      <c r="B260" s="240"/>
      <c r="C260" s="736" t="s">
        <v>331</v>
      </c>
      <c r="D260" s="758"/>
      <c r="E260" s="1525">
        <f>'7-11л. МЕНЮ '!E263</f>
        <v>0.30597402597402557</v>
      </c>
      <c r="F260" s="440">
        <f>'7-11л. МЕНЮ '!F263</f>
        <v>1.6984810126582275</v>
      </c>
      <c r="G260" s="440">
        <f>'7-11л. МЕНЮ '!G263</f>
        <v>0.39026865671641886</v>
      </c>
      <c r="H260" s="784">
        <f>'7-11л. МЕНЮ '!H263</f>
        <v>0.84884255319148849</v>
      </c>
      <c r="I260" s="748">
        <f t="shared" ref="I260:P260" si="62">(I258*100/I619)-10</f>
        <v>-1.5716666666666654</v>
      </c>
      <c r="J260" s="748">
        <f t="shared" si="62"/>
        <v>8.7166666666666686</v>
      </c>
      <c r="K260" s="748">
        <f t="shared" si="62"/>
        <v>-0.6714285714285726</v>
      </c>
      <c r="L260" s="748">
        <f t="shared" si="62"/>
        <v>-1.0061428571428568</v>
      </c>
      <c r="M260" s="748">
        <f t="shared" si="62"/>
        <v>14.643118181818181</v>
      </c>
      <c r="N260" s="748">
        <f t="shared" si="62"/>
        <v>9.081818181818182</v>
      </c>
      <c r="O260" s="748">
        <f t="shared" si="62"/>
        <v>2.6246799999999997</v>
      </c>
      <c r="P260" s="2179">
        <f t="shared" si="62"/>
        <v>-2.8416666666666659</v>
      </c>
      <c r="Q260" s="780"/>
      <c r="R260" s="110"/>
      <c r="S260" s="3414"/>
      <c r="T260" s="115"/>
      <c r="U260" s="3592"/>
      <c r="V260" s="3592"/>
      <c r="W260" s="3592"/>
      <c r="X260" s="3592"/>
      <c r="Y260" s="3592"/>
      <c r="Z260" s="3592"/>
      <c r="AA260" s="3592"/>
      <c r="AB260" s="3592"/>
      <c r="AC260" s="3414"/>
      <c r="AD260" s="3414"/>
      <c r="AE260" s="3414"/>
      <c r="AF260" s="515"/>
      <c r="AG260" s="515"/>
      <c r="AH260" s="515"/>
      <c r="AI260" s="515"/>
      <c r="AJ260" s="514"/>
      <c r="AK260" s="549"/>
      <c r="AL260" s="3414"/>
      <c r="AM260" s="3414"/>
      <c r="AN260" s="3414"/>
      <c r="AO260" s="3414"/>
      <c r="AP260" s="3414"/>
      <c r="AQ260" s="3414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</row>
    <row r="261" spans="1:59" ht="15.75" thickBot="1">
      <c r="A261" s="11"/>
      <c r="E261" s="1932"/>
      <c r="F261" s="1932"/>
      <c r="G261" s="1932"/>
      <c r="H261" s="1932"/>
      <c r="I261" s="760"/>
      <c r="J261" s="760"/>
      <c r="K261" s="760"/>
      <c r="L261" s="760"/>
      <c r="M261" s="760"/>
      <c r="N261" s="760"/>
      <c r="O261" s="760"/>
      <c r="P261" s="760"/>
      <c r="Q261" s="298"/>
      <c r="S261" s="3414"/>
      <c r="T261" s="3414"/>
      <c r="U261" s="3414"/>
      <c r="V261" s="3414"/>
      <c r="W261" s="3414"/>
      <c r="X261" s="3414"/>
      <c r="Y261" s="3414"/>
      <c r="Z261" s="3414"/>
      <c r="AA261" s="3414"/>
      <c r="AB261" s="3414"/>
      <c r="AC261" s="3414"/>
      <c r="AD261" s="3414"/>
      <c r="AE261" s="3414"/>
      <c r="AF261" s="823"/>
      <c r="AG261" s="824"/>
      <c r="AH261" s="824"/>
      <c r="AI261" s="824"/>
      <c r="AJ261" s="823"/>
      <c r="AK261" s="549"/>
      <c r="AL261" s="3414"/>
      <c r="AM261" s="3414"/>
      <c r="AN261" s="3414"/>
      <c r="AO261" s="3414"/>
      <c r="AP261" s="3414"/>
      <c r="AQ261" s="3414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</row>
    <row r="262" spans="1:59">
      <c r="B262" s="662"/>
      <c r="C262" s="42" t="s">
        <v>231</v>
      </c>
      <c r="D262" s="43"/>
      <c r="E262" s="151">
        <f t="shared" ref="E262:P262" si="63">E237+E250</f>
        <v>41.641199999999998</v>
      </c>
      <c r="F262" s="246">
        <f t="shared" si="63"/>
        <v>51.018699999999995</v>
      </c>
      <c r="G262" s="246">
        <f t="shared" si="63"/>
        <v>188.46709999999999</v>
      </c>
      <c r="H262" s="246">
        <f t="shared" si="63"/>
        <v>1372.7631999999999</v>
      </c>
      <c r="I262" s="246">
        <f t="shared" si="63"/>
        <v>29.221800000000002</v>
      </c>
      <c r="J262" s="246">
        <f t="shared" si="63"/>
        <v>0.76490999999999998</v>
      </c>
      <c r="K262" s="246">
        <f t="shared" si="63"/>
        <v>0.72336</v>
      </c>
      <c r="L262" s="710">
        <f t="shared" si="63"/>
        <v>434.37430000000001</v>
      </c>
      <c r="M262" s="710">
        <f t="shared" si="63"/>
        <v>513.13040000000001</v>
      </c>
      <c r="N262" s="710">
        <f t="shared" si="63"/>
        <v>474.99899999999997</v>
      </c>
      <c r="O262" s="710">
        <f t="shared" si="63"/>
        <v>123.97460000000001</v>
      </c>
      <c r="P262" s="663">
        <f t="shared" si="63"/>
        <v>7.5934999999999988</v>
      </c>
      <c r="Q262" s="298"/>
      <c r="R262" s="110"/>
      <c r="S262" s="3414"/>
      <c r="T262" s="3414"/>
      <c r="U262" s="3414"/>
      <c r="V262" s="3414"/>
      <c r="W262" s="3414"/>
      <c r="X262" s="3414"/>
      <c r="Y262" s="3414"/>
      <c r="Z262" s="3414"/>
      <c r="AA262" s="3414"/>
      <c r="AB262" s="3414"/>
      <c r="AC262" s="3414"/>
      <c r="AD262" s="3414"/>
      <c r="AE262" s="3414"/>
      <c r="AF262" s="156"/>
      <c r="AG262" s="156"/>
      <c r="AH262" s="156"/>
      <c r="AI262" s="156"/>
      <c r="AJ262" s="156"/>
      <c r="AK262" s="549"/>
      <c r="AL262" s="3414"/>
      <c r="AM262" s="3414"/>
      <c r="AN262" s="3414"/>
      <c r="AO262" s="3414"/>
      <c r="AP262" s="3414"/>
      <c r="AQ262" s="3414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</row>
    <row r="263" spans="1:59">
      <c r="B263" s="392"/>
      <c r="C263" s="687" t="s">
        <v>10</v>
      </c>
      <c r="D263" s="1166">
        <v>0.6</v>
      </c>
      <c r="E263" s="1925">
        <f t="shared" ref="E263:P263" si="64">E633</f>
        <v>46.2</v>
      </c>
      <c r="F263" s="1921">
        <f t="shared" si="64"/>
        <v>47.4</v>
      </c>
      <c r="G263" s="1921">
        <f t="shared" si="64"/>
        <v>201</v>
      </c>
      <c r="H263" s="1921">
        <f t="shared" si="64"/>
        <v>1410</v>
      </c>
      <c r="I263" s="1921">
        <f t="shared" si="64"/>
        <v>36</v>
      </c>
      <c r="J263" s="1921">
        <f t="shared" si="64"/>
        <v>0.72</v>
      </c>
      <c r="K263" s="1921">
        <f t="shared" si="64"/>
        <v>0.84</v>
      </c>
      <c r="L263" s="1921">
        <f t="shared" si="64"/>
        <v>420</v>
      </c>
      <c r="M263" s="1922">
        <f t="shared" si="64"/>
        <v>660</v>
      </c>
      <c r="N263" s="1922">
        <f t="shared" si="64"/>
        <v>660</v>
      </c>
      <c r="O263" s="1922">
        <f t="shared" si="64"/>
        <v>150</v>
      </c>
      <c r="P263" s="1924">
        <f t="shared" si="64"/>
        <v>7.2</v>
      </c>
      <c r="Q263" s="298"/>
      <c r="R263" s="110"/>
      <c r="S263" s="3414"/>
      <c r="T263" s="3415"/>
      <c r="U263" s="3414"/>
      <c r="V263" s="362"/>
      <c r="W263" s="362"/>
      <c r="X263" s="222"/>
      <c r="Y263" s="125"/>
      <c r="Z263" s="125"/>
      <c r="AA263" s="120"/>
      <c r="AB263" s="120"/>
      <c r="AC263" s="293"/>
      <c r="AD263" s="293"/>
      <c r="AE263" s="293"/>
      <c r="AF263" s="293"/>
      <c r="AG263" s="293"/>
      <c r="AH263" s="293"/>
      <c r="AI263" s="293"/>
      <c r="AJ263" s="293"/>
      <c r="AK263" s="549"/>
      <c r="AL263" s="3414"/>
      <c r="AM263" s="3414"/>
      <c r="AN263" s="3414"/>
      <c r="AO263" s="3414"/>
      <c r="AP263" s="3414"/>
      <c r="AQ263" s="3414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</row>
    <row r="264" spans="1:59" ht="15.75" thickBot="1">
      <c r="B264" s="240"/>
      <c r="C264" s="736" t="s">
        <v>331</v>
      </c>
      <c r="D264" s="758"/>
      <c r="E264" s="747">
        <f t="shared" ref="E264:P264" si="65">(E262*100/E619)-60</f>
        <v>-5.9205194805194807</v>
      </c>
      <c r="F264" s="748">
        <f t="shared" si="65"/>
        <v>4.5806329113923994</v>
      </c>
      <c r="G264" s="748">
        <f t="shared" si="65"/>
        <v>-3.7411641791044801</v>
      </c>
      <c r="H264" s="748">
        <f t="shared" si="65"/>
        <v>-1.5845446808510744</v>
      </c>
      <c r="I264" s="748">
        <f t="shared" si="65"/>
        <v>-11.296999999999997</v>
      </c>
      <c r="J264" s="748">
        <f t="shared" si="65"/>
        <v>3.7424999999999997</v>
      </c>
      <c r="K264" s="748">
        <f t="shared" si="65"/>
        <v>-8.3314285714285674</v>
      </c>
      <c r="L264" s="748">
        <f t="shared" si="65"/>
        <v>2.0534714285714273</v>
      </c>
      <c r="M264" s="748">
        <f t="shared" si="65"/>
        <v>-13.35178181818182</v>
      </c>
      <c r="N264" s="748">
        <f t="shared" si="65"/>
        <v>-16.818272727272735</v>
      </c>
      <c r="O264" s="748">
        <f t="shared" si="65"/>
        <v>-10.410159999999998</v>
      </c>
      <c r="P264" s="752">
        <f t="shared" si="65"/>
        <v>3.2791666666666615</v>
      </c>
      <c r="Q264" s="298"/>
      <c r="R264" s="110"/>
      <c r="S264" s="3414"/>
      <c r="T264" s="3415"/>
      <c r="U264" s="3414"/>
      <c r="V264" s="125"/>
      <c r="W264" s="125"/>
      <c r="X264" s="125"/>
      <c r="Y264" s="125"/>
      <c r="Z264" s="125"/>
      <c r="AA264" s="3413"/>
      <c r="AB264" s="227"/>
      <c r="AC264" s="514"/>
      <c r="AD264" s="514"/>
      <c r="AE264" s="514"/>
      <c r="AF264" s="515"/>
      <c r="AG264" s="515"/>
      <c r="AH264" s="515"/>
      <c r="AI264" s="515"/>
      <c r="AJ264" s="514"/>
      <c r="AK264" s="549"/>
      <c r="AL264" s="3414"/>
      <c r="AM264" s="3414"/>
      <c r="AN264" s="3414"/>
      <c r="AO264" s="3414"/>
      <c r="AP264" s="3414"/>
      <c r="AQ264" s="3414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</row>
    <row r="265" spans="1:59" ht="15.75" thickBot="1">
      <c r="E265" s="1932"/>
      <c r="F265" s="1932"/>
      <c r="G265" s="1932"/>
      <c r="H265" s="1932"/>
      <c r="I265" s="1932"/>
      <c r="J265" s="1932"/>
      <c r="K265" s="1932"/>
      <c r="L265" s="1932"/>
      <c r="M265" s="1932"/>
      <c r="N265" s="1932"/>
      <c r="O265" s="1932"/>
      <c r="P265" s="1932"/>
      <c r="Q265" s="298"/>
      <c r="S265" s="3414"/>
      <c r="T265" s="3415"/>
      <c r="U265" s="3414"/>
      <c r="V265" s="3414"/>
      <c r="W265" s="3414"/>
      <c r="X265" s="3414"/>
      <c r="Y265" s="3414"/>
      <c r="Z265" s="3414"/>
      <c r="AA265" s="125"/>
      <c r="AB265" s="125"/>
      <c r="AC265" s="823"/>
      <c r="AD265" s="823"/>
      <c r="AE265" s="823"/>
      <c r="AF265" s="823"/>
      <c r="AG265" s="824"/>
      <c r="AH265" s="824"/>
      <c r="AI265" s="824"/>
      <c r="AJ265" s="823"/>
      <c r="AK265" s="549"/>
      <c r="AL265" s="3414"/>
      <c r="AM265" s="3414"/>
      <c r="AN265" s="3414"/>
      <c r="AO265" s="3414"/>
      <c r="AP265" s="3414"/>
      <c r="AQ265" s="3414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</row>
    <row r="266" spans="1:59">
      <c r="B266" s="662"/>
      <c r="C266" s="42" t="s">
        <v>230</v>
      </c>
      <c r="D266" s="43"/>
      <c r="E266" s="151">
        <f t="shared" ref="E266:P266" si="66">E250+E258</f>
        <v>35.736599999999996</v>
      </c>
      <c r="F266" s="246">
        <f t="shared" si="66"/>
        <v>37.543799999999997</v>
      </c>
      <c r="G266" s="246">
        <f t="shared" si="66"/>
        <v>147.7022</v>
      </c>
      <c r="H266" s="246">
        <f t="shared" si="66"/>
        <v>1066.0447999999999</v>
      </c>
      <c r="I266" s="246">
        <f t="shared" si="66"/>
        <v>27.615000000000002</v>
      </c>
      <c r="J266" s="246">
        <f t="shared" si="66"/>
        <v>0.75380999999999998</v>
      </c>
      <c r="K266" s="246">
        <f t="shared" si="66"/>
        <v>0.68759999999999999</v>
      </c>
      <c r="L266" s="710">
        <f t="shared" si="66"/>
        <v>118.32300000000001</v>
      </c>
      <c r="M266" s="710">
        <f t="shared" si="66"/>
        <v>545.3723</v>
      </c>
      <c r="N266" s="710">
        <f t="shared" si="66"/>
        <v>542.81999999999994</v>
      </c>
      <c r="O266" s="710">
        <f t="shared" si="66"/>
        <v>115.52470000000001</v>
      </c>
      <c r="P266" s="663">
        <f t="shared" si="66"/>
        <v>5.9475999999999996</v>
      </c>
      <c r="Q266" s="298"/>
      <c r="S266" s="3414"/>
      <c r="T266" s="3415"/>
      <c r="U266" s="3414"/>
      <c r="V266" s="3414"/>
      <c r="W266" s="3414"/>
      <c r="X266" s="3414"/>
      <c r="Y266" s="3414"/>
      <c r="Z266" s="3414"/>
      <c r="AA266" s="337"/>
      <c r="AB266" s="534"/>
      <c r="AC266" s="156"/>
      <c r="AD266" s="156"/>
      <c r="AE266" s="156"/>
      <c r="AF266" s="156"/>
      <c r="AG266" s="156"/>
      <c r="AH266" s="156"/>
      <c r="AI266" s="156"/>
      <c r="AJ266" s="156"/>
      <c r="AK266" s="549"/>
      <c r="AL266" s="3414"/>
      <c r="AM266" s="3414"/>
      <c r="AN266" s="3414"/>
      <c r="AO266" s="3414"/>
      <c r="AP266" s="3414"/>
      <c r="AQ266" s="3414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</row>
    <row r="267" spans="1:59">
      <c r="B267" s="392"/>
      <c r="C267" s="687" t="s">
        <v>10</v>
      </c>
      <c r="D267" s="1166">
        <v>0.45</v>
      </c>
      <c r="E267" s="1925">
        <f t="shared" ref="E267:P267" si="67">E637</f>
        <v>34.65</v>
      </c>
      <c r="F267" s="1921">
        <f t="shared" si="67"/>
        <v>35.549999999999997</v>
      </c>
      <c r="G267" s="1921">
        <f t="shared" si="67"/>
        <v>150.75</v>
      </c>
      <c r="H267" s="1921">
        <f t="shared" si="67"/>
        <v>1057.5</v>
      </c>
      <c r="I267" s="1921">
        <f t="shared" si="67"/>
        <v>27</v>
      </c>
      <c r="J267" s="1921">
        <f t="shared" si="67"/>
        <v>0.54</v>
      </c>
      <c r="K267" s="1921">
        <f t="shared" si="67"/>
        <v>0.63</v>
      </c>
      <c r="L267" s="1921">
        <f t="shared" si="67"/>
        <v>315</v>
      </c>
      <c r="M267" s="1922">
        <f t="shared" si="67"/>
        <v>495</v>
      </c>
      <c r="N267" s="1922">
        <f t="shared" si="67"/>
        <v>495</v>
      </c>
      <c r="O267" s="1922">
        <f t="shared" si="67"/>
        <v>112.5</v>
      </c>
      <c r="P267" s="1924">
        <f t="shared" si="67"/>
        <v>5.4</v>
      </c>
      <c r="Q267" s="298"/>
      <c r="S267" s="1682"/>
      <c r="T267" s="3415"/>
      <c r="U267" s="2499"/>
      <c r="V267" s="3414"/>
      <c r="W267" s="3414"/>
      <c r="X267" s="3414"/>
      <c r="Y267" s="3414"/>
      <c r="Z267" s="3414"/>
      <c r="AA267" s="120"/>
      <c r="AB267" s="234"/>
      <c r="AC267" s="293"/>
      <c r="AD267" s="293"/>
      <c r="AE267" s="2712"/>
      <c r="AF267" s="293"/>
      <c r="AG267" s="293"/>
      <c r="AH267" s="293"/>
      <c r="AI267" s="293"/>
      <c r="AJ267" s="2712"/>
      <c r="AK267" s="549"/>
      <c r="AL267" s="3414"/>
      <c r="AM267" s="3414"/>
      <c r="AN267" s="3414"/>
      <c r="AO267" s="3414"/>
      <c r="AP267" s="3414"/>
      <c r="AQ267" s="3414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</row>
    <row r="268" spans="1:59" ht="16.5" thickBot="1">
      <c r="B268" s="240"/>
      <c r="C268" s="736" t="s">
        <v>331</v>
      </c>
      <c r="D268" s="758"/>
      <c r="E268" s="747">
        <f t="shared" ref="E268:P268" si="68">(E266*100/E619)-45</f>
        <v>1.4111688311688226</v>
      </c>
      <c r="F268" s="748">
        <f t="shared" si="68"/>
        <v>2.5237974683544238</v>
      </c>
      <c r="G268" s="748">
        <f t="shared" si="68"/>
        <v>-0.90979104477611372</v>
      </c>
      <c r="H268" s="748">
        <f t="shared" si="68"/>
        <v>0.36360851063829358</v>
      </c>
      <c r="I268" s="748">
        <f t="shared" si="68"/>
        <v>1.0249999999999986</v>
      </c>
      <c r="J268" s="748">
        <f t="shared" si="68"/>
        <v>17.817500000000003</v>
      </c>
      <c r="K268" s="748">
        <f t="shared" si="68"/>
        <v>4.114285714285721</v>
      </c>
      <c r="L268" s="748">
        <f t="shared" si="68"/>
        <v>-28.096714285714285</v>
      </c>
      <c r="M268" s="748">
        <f t="shared" si="68"/>
        <v>4.5792999999999964</v>
      </c>
      <c r="N268" s="748">
        <f t="shared" si="68"/>
        <v>4.3472727272727241</v>
      </c>
      <c r="O268" s="748">
        <f t="shared" si="68"/>
        <v>1.2098800000000054</v>
      </c>
      <c r="P268" s="752">
        <f t="shared" si="68"/>
        <v>4.5633333333333326</v>
      </c>
      <c r="Q268" s="298"/>
      <c r="S268" s="764"/>
      <c r="T268" s="3411"/>
      <c r="U268" s="3415"/>
      <c r="V268" s="3414"/>
      <c r="W268" s="3414"/>
      <c r="X268" s="3414"/>
      <c r="Y268" s="3414"/>
      <c r="Z268" s="3414"/>
      <c r="AA268" s="120"/>
      <c r="AB268" s="120"/>
      <c r="AC268" s="2717"/>
      <c r="AD268" s="2717"/>
      <c r="AE268" s="2717"/>
      <c r="AF268" s="2718"/>
      <c r="AG268" s="2718"/>
      <c r="AH268" s="2718"/>
      <c r="AI268" s="2718"/>
      <c r="AJ268" s="2717"/>
      <c r="AK268" s="549"/>
      <c r="AL268" s="3414"/>
      <c r="AM268" s="3414"/>
      <c r="AN268" s="3414"/>
      <c r="AO268" s="3414"/>
      <c r="AP268" s="3414"/>
      <c r="AQ268" s="3414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</row>
    <row r="269" spans="1:59" ht="15.75" thickBot="1">
      <c r="E269" s="1932"/>
      <c r="F269" s="1932"/>
      <c r="G269" s="1932"/>
      <c r="H269" s="1932"/>
      <c r="I269" s="1932"/>
      <c r="J269" s="1932"/>
      <c r="K269" s="1942"/>
      <c r="L269" s="1932"/>
      <c r="M269" s="1932"/>
      <c r="N269" s="1932"/>
      <c r="O269" s="1932"/>
      <c r="P269" s="1942"/>
      <c r="Q269" s="298"/>
      <c r="S269" s="3414"/>
      <c r="T269" s="3414"/>
      <c r="U269" s="3414"/>
      <c r="V269" s="3414"/>
      <c r="W269" s="3414"/>
      <c r="X269" s="3414"/>
      <c r="Y269" s="3414"/>
      <c r="Z269" s="3414"/>
      <c r="AA269" s="120"/>
      <c r="AB269" s="120"/>
      <c r="AC269" s="823"/>
      <c r="AD269" s="823"/>
      <c r="AE269" s="823"/>
      <c r="AF269" s="823"/>
      <c r="AG269" s="824"/>
      <c r="AH269" s="824"/>
      <c r="AI269" s="824"/>
      <c r="AJ269" s="823"/>
      <c r="AK269" s="549"/>
      <c r="AL269" s="3414"/>
      <c r="AM269" s="3414"/>
      <c r="AN269" s="3414"/>
      <c r="AO269" s="3414"/>
      <c r="AP269" s="3414"/>
      <c r="AQ269" s="3414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</row>
    <row r="270" spans="1:59">
      <c r="B270" s="737" t="s">
        <v>257</v>
      </c>
      <c r="C270" s="42"/>
      <c r="D270" s="43"/>
      <c r="E270" s="756">
        <f t="shared" ref="E270:P270" si="69">E237+E250+E258</f>
        <v>49.576799999999999</v>
      </c>
      <c r="F270" s="722">
        <f t="shared" si="69"/>
        <v>60.260499999999993</v>
      </c>
      <c r="G270" s="722">
        <f t="shared" si="69"/>
        <v>223.27449999999999</v>
      </c>
      <c r="H270" s="722">
        <f t="shared" si="69"/>
        <v>1627.7109999999998</v>
      </c>
      <c r="I270" s="722">
        <f t="shared" si="69"/>
        <v>34.278800000000004</v>
      </c>
      <c r="J270" s="722">
        <f t="shared" si="69"/>
        <v>0.98951</v>
      </c>
      <c r="K270" s="722">
        <f t="shared" si="69"/>
        <v>0.85396000000000005</v>
      </c>
      <c r="L270" s="1351">
        <f t="shared" si="69"/>
        <v>497.3313</v>
      </c>
      <c r="M270" s="1351">
        <f t="shared" si="69"/>
        <v>784.2047</v>
      </c>
      <c r="N270" s="1351">
        <f t="shared" si="69"/>
        <v>684.899</v>
      </c>
      <c r="O270" s="1351">
        <f t="shared" si="69"/>
        <v>155.53630000000001</v>
      </c>
      <c r="P270" s="757">
        <f t="shared" si="69"/>
        <v>8.4524999999999988</v>
      </c>
      <c r="Q270" s="298"/>
      <c r="S270" s="3414"/>
      <c r="T270" s="3414"/>
      <c r="U270" s="3414"/>
      <c r="V270" s="3414"/>
      <c r="W270" s="3414"/>
      <c r="X270" s="3414"/>
      <c r="Y270" s="3414"/>
      <c r="Z270" s="3414"/>
      <c r="AA270" s="120"/>
      <c r="AB270" s="120"/>
      <c r="AC270" s="156"/>
      <c r="AD270" s="156"/>
      <c r="AE270" s="156"/>
      <c r="AF270" s="156"/>
      <c r="AG270" s="156"/>
      <c r="AH270" s="156"/>
      <c r="AI270" s="156"/>
      <c r="AJ270" s="156"/>
      <c r="AK270" s="549"/>
      <c r="AL270" s="3414"/>
      <c r="AM270" s="3414"/>
      <c r="AN270" s="3414"/>
      <c r="AO270" s="3414"/>
      <c r="AP270" s="3414"/>
      <c r="AQ270" s="3414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</row>
    <row r="271" spans="1:59">
      <c r="B271" s="738"/>
      <c r="C271" s="739" t="s">
        <v>10</v>
      </c>
      <c r="D271" s="1166">
        <v>0.7</v>
      </c>
      <c r="E271" s="1925">
        <f t="shared" ref="E271:P271" si="70">E641</f>
        <v>53.9</v>
      </c>
      <c r="F271" s="1921">
        <f t="shared" si="70"/>
        <v>55.3</v>
      </c>
      <c r="G271" s="1921">
        <f t="shared" si="70"/>
        <v>234.5</v>
      </c>
      <c r="H271" s="1921">
        <f t="shared" si="70"/>
        <v>1645</v>
      </c>
      <c r="I271" s="1921">
        <f t="shared" si="70"/>
        <v>42</v>
      </c>
      <c r="J271" s="1921">
        <f t="shared" si="70"/>
        <v>0.84</v>
      </c>
      <c r="K271" s="1921">
        <f t="shared" si="70"/>
        <v>0.98</v>
      </c>
      <c r="L271" s="1921">
        <f t="shared" si="70"/>
        <v>490</v>
      </c>
      <c r="M271" s="1922">
        <f t="shared" si="70"/>
        <v>770</v>
      </c>
      <c r="N271" s="1922">
        <f t="shared" si="70"/>
        <v>770</v>
      </c>
      <c r="O271" s="1922">
        <f t="shared" si="70"/>
        <v>175</v>
      </c>
      <c r="P271" s="1924">
        <f t="shared" si="70"/>
        <v>8.4</v>
      </c>
      <c r="Q271" s="298"/>
      <c r="S271" s="3414"/>
      <c r="T271" s="3414"/>
      <c r="U271" s="3414"/>
      <c r="V271" s="3414"/>
      <c r="W271" s="3414"/>
      <c r="X271" s="3414"/>
      <c r="Y271" s="3414"/>
      <c r="Z271" s="3414"/>
      <c r="AA271" s="120"/>
      <c r="AB271" s="120"/>
      <c r="AC271" s="125"/>
      <c r="AD271" s="125"/>
      <c r="AE271" s="125"/>
      <c r="AF271" s="125"/>
      <c r="AG271" s="125"/>
      <c r="AH271" s="125"/>
      <c r="AI271" s="125"/>
      <c r="AJ271" s="125"/>
      <c r="AK271" s="3414"/>
      <c r="AL271" s="3414"/>
      <c r="AM271" s="3414"/>
      <c r="AN271" s="3414"/>
      <c r="AO271" s="3414"/>
      <c r="AP271" s="3414"/>
      <c r="AQ271" s="3414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</row>
    <row r="272" spans="1:59" ht="15.75" thickBot="1">
      <c r="B272" s="240"/>
      <c r="C272" s="736" t="s">
        <v>331</v>
      </c>
      <c r="D272" s="758"/>
      <c r="E272" s="747">
        <f t="shared" ref="E272:P272" si="71">(E270*100/E619)-70</f>
        <v>-5.6145454545454498</v>
      </c>
      <c r="F272" s="748">
        <f t="shared" si="71"/>
        <v>6.2791139240506197</v>
      </c>
      <c r="G272" s="748">
        <f t="shared" si="71"/>
        <v>-3.3508955223880719</v>
      </c>
      <c r="H272" s="748">
        <f t="shared" si="71"/>
        <v>-0.73570212765957876</v>
      </c>
      <c r="I272" s="748">
        <f t="shared" si="71"/>
        <v>-12.868666666666655</v>
      </c>
      <c r="J272" s="748">
        <f t="shared" si="71"/>
        <v>12.459166666666661</v>
      </c>
      <c r="K272" s="748">
        <f t="shared" si="71"/>
        <v>-9.0028571428571382</v>
      </c>
      <c r="L272" s="748">
        <f t="shared" si="71"/>
        <v>1.0473285714285652</v>
      </c>
      <c r="M272" s="748">
        <f t="shared" si="71"/>
        <v>1.2913363636363613</v>
      </c>
      <c r="N272" s="748">
        <f t="shared" si="71"/>
        <v>-7.7364545454545492</v>
      </c>
      <c r="O272" s="748">
        <f t="shared" si="71"/>
        <v>-7.7854799999999926</v>
      </c>
      <c r="P272" s="752">
        <f t="shared" si="71"/>
        <v>0.43749999999998579</v>
      </c>
      <c r="Q272" s="298"/>
      <c r="S272" s="3414"/>
      <c r="T272" s="3414"/>
      <c r="U272" s="3414"/>
      <c r="V272" s="3414"/>
      <c r="W272" s="3414"/>
      <c r="X272" s="3414"/>
      <c r="Y272" s="3414"/>
      <c r="Z272" s="3414"/>
      <c r="AA272" s="3413"/>
      <c r="AB272" s="227"/>
      <c r="AC272" s="2738"/>
      <c r="AD272" s="2738"/>
      <c r="AE272" s="2738"/>
      <c r="AF272" s="2738"/>
      <c r="AG272" s="2739"/>
      <c r="AH272" s="2738"/>
      <c r="AI272" s="2738"/>
      <c r="AJ272" s="2738"/>
      <c r="AK272" s="549"/>
      <c r="AL272" s="3414"/>
      <c r="AM272" s="3414"/>
      <c r="AN272" s="3414"/>
      <c r="AO272" s="3414"/>
      <c r="AP272" s="3414"/>
      <c r="AQ272" s="3414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</row>
    <row r="273" spans="2:59">
      <c r="S273" s="3414"/>
      <c r="T273" s="3414"/>
      <c r="U273" s="3414"/>
      <c r="V273" s="3414"/>
      <c r="W273" s="3414"/>
      <c r="X273" s="3414"/>
      <c r="Y273" s="3414"/>
      <c r="Z273" s="3414"/>
      <c r="AA273" s="3414"/>
      <c r="AB273" s="3414"/>
      <c r="AC273" s="125"/>
      <c r="AD273" s="125"/>
      <c r="AE273" s="125"/>
      <c r="AF273" s="125"/>
      <c r="AG273" s="125"/>
      <c r="AH273" s="125"/>
      <c r="AI273" s="125"/>
      <c r="AJ273" s="125"/>
      <c r="AK273" s="3414"/>
      <c r="AL273" s="3414"/>
      <c r="AM273" s="3414"/>
      <c r="AN273" s="3414"/>
      <c r="AO273" s="3414"/>
      <c r="AP273" s="3414"/>
      <c r="AQ273" s="3414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</row>
    <row r="274" spans="2:59">
      <c r="E274" s="751"/>
      <c r="F274" s="751"/>
      <c r="G274" s="751"/>
      <c r="H274" s="751"/>
      <c r="S274" s="3414"/>
      <c r="T274" s="3414"/>
      <c r="U274" s="3414"/>
      <c r="V274" s="3414"/>
      <c r="W274" s="3414"/>
      <c r="X274" s="3414"/>
      <c r="Y274" s="3414"/>
      <c r="Z274" s="3414"/>
      <c r="AA274" s="3414"/>
      <c r="AB274" s="3414"/>
      <c r="AC274" s="3414"/>
      <c r="AD274" s="3414"/>
      <c r="AE274" s="130"/>
      <c r="AF274" s="130"/>
      <c r="AG274" s="3414"/>
      <c r="AH274" s="3414"/>
      <c r="AI274" s="3414"/>
      <c r="AJ274" s="3414"/>
      <c r="AK274" s="3414"/>
      <c r="AL274" s="3414"/>
      <c r="AM274" s="3414"/>
      <c r="AN274" s="3414"/>
      <c r="AO274" s="3414"/>
      <c r="AP274" s="3414"/>
      <c r="AQ274" s="3414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</row>
    <row r="275" spans="2:59">
      <c r="C275" s="689"/>
      <c r="D275" s="12" t="str">
        <f>D58</f>
        <v xml:space="preserve">Россия Краснодарский край </v>
      </c>
      <c r="E275" s="300"/>
      <c r="S275" s="3414"/>
      <c r="T275" s="3414"/>
      <c r="U275" s="3414"/>
      <c r="V275" s="3414"/>
      <c r="W275" s="3414"/>
      <c r="X275" s="3414"/>
      <c r="Y275" s="3414"/>
      <c r="Z275" s="3414"/>
      <c r="AA275" s="3414"/>
      <c r="AB275" s="3414"/>
      <c r="AC275" s="230"/>
      <c r="AD275" s="125"/>
      <c r="AE275" s="125"/>
      <c r="AF275" s="125"/>
      <c r="AG275" s="125"/>
      <c r="AH275" s="125"/>
      <c r="AI275" s="125"/>
      <c r="AJ275" s="125"/>
      <c r="AK275" s="3414"/>
      <c r="AL275" s="3414"/>
      <c r="AM275" s="3414"/>
      <c r="AN275" s="3414"/>
      <c r="AO275" s="3414"/>
      <c r="AP275" s="3414"/>
      <c r="AQ275" s="3414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</row>
    <row r="276" spans="2:59">
      <c r="C276" s="13" t="str">
        <f>C59</f>
        <v xml:space="preserve">                            ПРИЛОЖЕНИЕ К  ДЕСЯТИДНЕВНОМУ  МЕНЮ ПРИГОТОВЛЯЕМЫХ БЛЮД </v>
      </c>
      <c r="D276" s="153"/>
      <c r="E276" s="2"/>
      <c r="F276"/>
      <c r="I276"/>
      <c r="J276"/>
      <c r="K276" s="26"/>
      <c r="L276" s="26"/>
      <c r="M276"/>
      <c r="N276"/>
      <c r="O276"/>
      <c r="P276"/>
      <c r="Q276" s="110"/>
      <c r="S276" s="3414"/>
      <c r="T276" s="3414"/>
      <c r="U276" s="3414"/>
      <c r="V276" s="3414"/>
      <c r="W276" s="3414"/>
      <c r="X276" s="3414"/>
      <c r="Y276" s="3414"/>
      <c r="Z276" s="3414"/>
      <c r="AA276" s="3414"/>
      <c r="AB276" s="3414"/>
      <c r="AC276" s="125"/>
      <c r="AD276" s="125"/>
      <c r="AE276" s="125"/>
      <c r="AF276" s="125"/>
      <c r="AG276" s="125"/>
      <c r="AH276" s="125"/>
      <c r="AI276" s="125"/>
      <c r="AJ276" s="125"/>
      <c r="AK276" s="3414"/>
      <c r="AL276" s="3414"/>
      <c r="AM276" s="3414"/>
      <c r="AN276" s="3414"/>
      <c r="AO276" s="3414"/>
      <c r="AP276" s="3414"/>
      <c r="AQ276" s="3414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</row>
    <row r="277" spans="2:59" ht="15.75">
      <c r="B277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277" s="25"/>
      <c r="I277" s="767"/>
      <c r="N277" s="5"/>
      <c r="S277" s="3414"/>
      <c r="T277" s="3414"/>
      <c r="U277" s="3414"/>
      <c r="V277" s="3414"/>
      <c r="W277" s="3414"/>
      <c r="X277" s="3414"/>
      <c r="Y277" s="3414"/>
      <c r="Z277" s="3414"/>
      <c r="AA277" s="3414"/>
      <c r="AB277" s="3414"/>
      <c r="AC277" s="125"/>
      <c r="AD277" s="192"/>
      <c r="AE277" s="3414"/>
      <c r="AF277" s="125"/>
      <c r="AG277" s="3411"/>
      <c r="AH277" s="130"/>
      <c r="AI277" s="523"/>
      <c r="AJ277" s="125"/>
      <c r="AK277" s="3414"/>
      <c r="AL277" s="205"/>
      <c r="AM277" s="192"/>
      <c r="AN277" s="192"/>
      <c r="AO277" s="205"/>
      <c r="AP277" s="497"/>
      <c r="AQ277" s="205"/>
      <c r="AR277" s="205"/>
      <c r="AS277" s="110"/>
      <c r="AT277" s="13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</row>
    <row r="278" spans="2:59">
      <c r="C278" s="689" t="str">
        <f>C61</f>
        <v xml:space="preserve">                                    ТАБЛИЦА   ПОТРЕБНОСТИ ПИЩЕВЫХ ВЕЩЕСТВ,   ВИТАМИНОВ  И  МИНЕРАЛЬНЫХ ВЕЩЕСТВ</v>
      </c>
      <c r="S278" s="3414"/>
      <c r="T278" s="3414"/>
      <c r="U278" s="3414"/>
      <c r="V278" s="3414"/>
      <c r="W278" s="3414"/>
      <c r="X278" s="3414"/>
      <c r="Y278" s="3414"/>
      <c r="Z278" s="3414"/>
      <c r="AA278" s="3414"/>
      <c r="AB278" s="125"/>
      <c r="AC278" s="188"/>
      <c r="AD278" s="125"/>
      <c r="AE278" s="3416"/>
      <c r="AF278" s="125"/>
      <c r="AG278" s="616"/>
      <c r="AH278" s="125"/>
      <c r="AI278" s="125"/>
      <c r="AJ278" s="3414"/>
      <c r="AK278" s="2716"/>
      <c r="AL278" s="205"/>
      <c r="AM278" s="205"/>
      <c r="AN278" s="205"/>
      <c r="AO278" s="205"/>
      <c r="AP278" s="205"/>
      <c r="AQ278" s="205"/>
      <c r="AR278" s="205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</row>
    <row r="279" spans="2:59" ht="21.75" thickBot="1">
      <c r="B279" s="667" t="str">
        <f>B62</f>
        <v xml:space="preserve">  Возрастная категория: 7 - 11  лет </v>
      </c>
      <c r="C279" s="26"/>
      <c r="D279"/>
      <c r="F279" s="32" t="s">
        <v>434</v>
      </c>
      <c r="J279" s="3" t="str">
        <f>J62</f>
        <v>Сезон :   ЗИМА - ВЕСНА  2025 -____г.г.</v>
      </c>
      <c r="K279"/>
      <c r="M279" s="82"/>
      <c r="N279" s="26"/>
      <c r="O279" s="33"/>
      <c r="S279" s="3414"/>
      <c r="T279" s="3414"/>
      <c r="U279" s="3414"/>
      <c r="V279" s="3414"/>
      <c r="W279" s="3414"/>
      <c r="X279" s="3414"/>
      <c r="Y279" s="3414"/>
      <c r="Z279" s="3414"/>
      <c r="AA279" s="3414"/>
      <c r="AB279" s="3414"/>
      <c r="AC279" s="3414"/>
      <c r="AD279" s="3414"/>
      <c r="AE279" s="3414"/>
      <c r="AF279" s="125"/>
      <c r="AG279" s="616"/>
      <c r="AH279" s="125"/>
      <c r="AI279" s="125"/>
      <c r="AJ279" s="125"/>
      <c r="AK279" s="198"/>
      <c r="AL279" s="3414"/>
      <c r="AM279" s="192"/>
      <c r="AN279" s="192"/>
      <c r="AO279" s="3414"/>
      <c r="AP279" s="3411"/>
      <c r="AQ279" s="3414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</row>
    <row r="280" spans="2:59" ht="16.5" thickBot="1">
      <c r="B280" s="794" t="s">
        <v>260</v>
      </c>
      <c r="C280" s="830" t="s">
        <v>377</v>
      </c>
      <c r="D280" s="792" t="s">
        <v>142</v>
      </c>
      <c r="E280" s="799" t="s">
        <v>143</v>
      </c>
      <c r="F280" s="341"/>
      <c r="G280" s="341"/>
      <c r="H280" s="39"/>
      <c r="I280" s="560" t="s">
        <v>241</v>
      </c>
      <c r="J280" s="39"/>
      <c r="K280" s="698"/>
      <c r="L280" s="451"/>
      <c r="M280" s="801" t="s">
        <v>269</v>
      </c>
      <c r="N280" s="39"/>
      <c r="O280" s="39"/>
      <c r="P280" s="73"/>
      <c r="Q280" s="734" t="s">
        <v>267</v>
      </c>
      <c r="S280" s="3414"/>
      <c r="T280" s="3414"/>
      <c r="U280" s="3414"/>
      <c r="V280" s="3414"/>
      <c r="W280" s="3414"/>
      <c r="X280" s="3414"/>
      <c r="Y280" s="3414"/>
      <c r="Z280" s="3414"/>
      <c r="AA280" s="3414"/>
      <c r="AB280" s="3414"/>
      <c r="AC280" s="3414"/>
      <c r="AD280" s="3414"/>
      <c r="AE280" s="3414"/>
      <c r="AF280" s="125"/>
      <c r="AG280" s="818"/>
      <c r="AH280" s="818"/>
      <c r="AI280" s="818"/>
      <c r="AJ280" s="818"/>
      <c r="AK280" s="198"/>
      <c r="AL280" s="505"/>
      <c r="AM280" s="505"/>
      <c r="AN280" s="505"/>
      <c r="AO280" s="505"/>
      <c r="AP280" s="505"/>
      <c r="AQ280" s="501"/>
      <c r="AR280" s="501"/>
      <c r="AS280" s="506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</row>
    <row r="281" spans="2:59" ht="15.75" thickBot="1">
      <c r="B281" s="795" t="s">
        <v>243</v>
      </c>
      <c r="C281" s="400"/>
      <c r="D281" s="796" t="s">
        <v>149</v>
      </c>
      <c r="E281" s="596"/>
      <c r="F281" s="798"/>
      <c r="G281" s="1362" t="s">
        <v>383</v>
      </c>
      <c r="H281" s="1296" t="s">
        <v>363</v>
      </c>
      <c r="I281" s="802"/>
      <c r="J281" s="802"/>
      <c r="K281" s="802"/>
      <c r="L281" s="803"/>
      <c r="M281" s="804" t="s">
        <v>268</v>
      </c>
      <c r="N281" s="802"/>
      <c r="O281" s="802"/>
      <c r="P281" s="803"/>
      <c r="Q281" s="775" t="s">
        <v>265</v>
      </c>
      <c r="S281" s="3414"/>
      <c r="T281" s="3414"/>
      <c r="U281" s="3414"/>
      <c r="V281" s="3414"/>
      <c r="W281" s="3414"/>
      <c r="X281" s="3414"/>
      <c r="Y281" s="3414"/>
      <c r="Z281" s="3414"/>
      <c r="AA281" s="3414"/>
      <c r="AB281" s="3414"/>
      <c r="AC281" s="3414"/>
      <c r="AD281" s="3414"/>
      <c r="AE281" s="3414"/>
      <c r="AF281" s="355"/>
      <c r="AG281" s="355"/>
      <c r="AH281" s="355"/>
      <c r="AI281" s="355"/>
      <c r="AJ281" s="355"/>
      <c r="AK281" s="3414"/>
      <c r="AL281" s="216"/>
      <c r="AM281" s="216"/>
      <c r="AN281" s="216"/>
      <c r="AO281" s="216"/>
      <c r="AP281" s="216"/>
      <c r="AQ281" s="216"/>
      <c r="AR281" s="216"/>
      <c r="AS281" s="216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</row>
    <row r="282" spans="2:59">
      <c r="B282" s="795" t="s">
        <v>252</v>
      </c>
      <c r="C282" s="400" t="s">
        <v>148</v>
      </c>
      <c r="D282" s="666"/>
      <c r="E282" s="796" t="s">
        <v>150</v>
      </c>
      <c r="F282" s="793" t="s">
        <v>53</v>
      </c>
      <c r="G282" s="1362" t="s">
        <v>384</v>
      </c>
      <c r="H282" s="1298" t="s">
        <v>153</v>
      </c>
      <c r="I282" s="596"/>
      <c r="J282" s="1310"/>
      <c r="K282" s="39"/>
      <c r="L282" s="1310"/>
      <c r="M282" s="1311" t="s">
        <v>253</v>
      </c>
      <c r="N282" s="1312" t="s">
        <v>254</v>
      </c>
      <c r="O282" s="1313" t="s">
        <v>255</v>
      </c>
      <c r="P282" s="1314" t="s">
        <v>256</v>
      </c>
      <c r="Q282" s="774" t="s">
        <v>233</v>
      </c>
      <c r="S282" s="3414"/>
      <c r="T282" s="3414"/>
      <c r="U282" s="3414"/>
      <c r="V282" s="3414"/>
      <c r="W282" s="3414"/>
      <c r="X282" s="3414"/>
      <c r="Y282" s="3414"/>
      <c r="Z282" s="3414"/>
      <c r="AA282" s="3414"/>
      <c r="AB282" s="3414"/>
      <c r="AC282" s="3414"/>
      <c r="AD282" s="3414"/>
      <c r="AE282" s="3414"/>
      <c r="AF282" s="125"/>
      <c r="AG282" s="125"/>
      <c r="AH282" s="125"/>
      <c r="AI282" s="125"/>
      <c r="AJ282" s="3414"/>
      <c r="AK282" s="549"/>
      <c r="AL282" s="184"/>
      <c r="AM282" s="184"/>
      <c r="AN282" s="184"/>
      <c r="AO282" s="184"/>
      <c r="AP282" s="184"/>
      <c r="AQ282" s="184"/>
      <c r="AR282" s="184"/>
      <c r="AS282" s="184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</row>
    <row r="283" spans="2:59" ht="15.75" thickBot="1">
      <c r="B283" s="63"/>
      <c r="C283" s="690"/>
      <c r="D283" s="429"/>
      <c r="E283" s="797" t="s">
        <v>5</v>
      </c>
      <c r="F283" s="408" t="s">
        <v>6</v>
      </c>
      <c r="G283" s="1249" t="s">
        <v>7</v>
      </c>
      <c r="H283" s="1297" t="s">
        <v>326</v>
      </c>
      <c r="I283" s="1315" t="s">
        <v>244</v>
      </c>
      <c r="J283" s="1316" t="s">
        <v>245</v>
      </c>
      <c r="K283" s="1317" t="s">
        <v>246</v>
      </c>
      <c r="L283" s="1316" t="s">
        <v>247</v>
      </c>
      <c r="M283" s="1318" t="s">
        <v>248</v>
      </c>
      <c r="N283" s="1316" t="s">
        <v>249</v>
      </c>
      <c r="O283" s="1317" t="s">
        <v>250</v>
      </c>
      <c r="P283" s="1319" t="s">
        <v>251</v>
      </c>
      <c r="Q283" s="690"/>
      <c r="S283" s="3414"/>
      <c r="T283" s="3414"/>
      <c r="U283" s="3414"/>
      <c r="V283" s="3414"/>
      <c r="W283" s="3414"/>
      <c r="X283" s="3414"/>
      <c r="Y283" s="3414"/>
      <c r="Z283" s="3414"/>
      <c r="AA283" s="3414"/>
      <c r="AB283" s="3414"/>
      <c r="AC283" s="3414"/>
      <c r="AD283" s="3414"/>
      <c r="AE283" s="3414"/>
      <c r="AF283" s="185"/>
      <c r="AG283" s="526"/>
      <c r="AH283" s="2255"/>
      <c r="AI283" s="156"/>
      <c r="AJ283" s="156"/>
      <c r="AK283" s="597"/>
      <c r="AL283" s="518"/>
      <c r="AM283" s="518"/>
      <c r="AN283" s="518"/>
      <c r="AO283" s="519"/>
      <c r="AP283" s="519"/>
      <c r="AQ283" s="518"/>
      <c r="AR283" s="518"/>
      <c r="AS283" s="518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</row>
    <row r="284" spans="2:59" ht="16.5" customHeight="1">
      <c r="B284" s="86"/>
      <c r="C284" s="559" t="s">
        <v>129</v>
      </c>
      <c r="D284" s="1356"/>
      <c r="E284" s="3177"/>
      <c r="F284" s="3173"/>
      <c r="G284" s="3173"/>
      <c r="H284" s="3174"/>
      <c r="I284" s="711"/>
      <c r="J284" s="711"/>
      <c r="K284" s="3175"/>
      <c r="L284" s="711"/>
      <c r="M284" s="711"/>
      <c r="N284" s="711"/>
      <c r="O284" s="711"/>
      <c r="P284" s="781"/>
      <c r="Q284" s="779"/>
      <c r="R284" s="11"/>
      <c r="S284" s="3411"/>
      <c r="T284" s="3414"/>
      <c r="U284" s="339"/>
      <c r="V284" s="339"/>
      <c r="W284" s="339"/>
      <c r="X284" s="185"/>
      <c r="Y284" s="156"/>
      <c r="Z284" s="156"/>
      <c r="AA284" s="156"/>
      <c r="AB284" s="156"/>
      <c r="AC284" s="156"/>
      <c r="AD284" s="156"/>
      <c r="AE284" s="156"/>
      <c r="AF284" s="185"/>
      <c r="AG284" s="526"/>
      <c r="AH284" s="526"/>
      <c r="AI284" s="156"/>
      <c r="AJ284" s="156"/>
      <c r="AK284" s="597"/>
      <c r="AL284" s="3414"/>
      <c r="AM284" s="3414"/>
      <c r="AN284" s="3414"/>
      <c r="AO284" s="3414"/>
      <c r="AP284" s="3414"/>
      <c r="AQ284" s="3414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</row>
    <row r="285" spans="2:59" ht="10.5" customHeight="1">
      <c r="B285" s="3532">
        <f>'7-11л. МЕНЮ '!J289</f>
        <v>0</v>
      </c>
      <c r="C285" s="269" t="str">
        <f>'7-11л. МЕНЮ '!C289</f>
        <v>Овощи консервированные</v>
      </c>
      <c r="D285" s="2478">
        <f>'7-11л. МЕНЮ '!D289</f>
        <v>0</v>
      </c>
      <c r="E285" s="3533">
        <f>'7-11л. МЕНЮ '!E289</f>
        <v>0</v>
      </c>
      <c r="F285" s="3142">
        <f>'7-11л. МЕНЮ '!F289</f>
        <v>0</v>
      </c>
      <c r="G285" s="3142">
        <f>'7-11л. МЕНЮ '!G289</f>
        <v>0</v>
      </c>
      <c r="H285" s="3534">
        <f>'7-11л. МЕНЮ '!H289</f>
        <v>0</v>
      </c>
      <c r="I285" s="1306"/>
      <c r="J285" s="753"/>
      <c r="K285" s="1192"/>
      <c r="L285" s="753"/>
      <c r="M285" s="1192"/>
      <c r="N285" s="753"/>
      <c r="O285" s="1192"/>
      <c r="P285" s="1306"/>
      <c r="Q285" s="2503">
        <f>'7-11л. МЕНЮ '!I289</f>
        <v>0</v>
      </c>
      <c r="R285" s="178"/>
      <c r="S285" s="764"/>
      <c r="T285" s="3414"/>
      <c r="U285" s="3414"/>
      <c r="V285" s="339"/>
      <c r="W285" s="339"/>
      <c r="X285" s="185"/>
      <c r="Y285" s="156"/>
      <c r="Z285" s="156"/>
      <c r="AA285" s="156"/>
      <c r="AB285" s="156"/>
      <c r="AC285" s="339"/>
      <c r="AD285" s="339"/>
      <c r="AE285" s="339"/>
      <c r="AF285" s="185"/>
      <c r="AG285" s="156"/>
      <c r="AH285" s="156"/>
      <c r="AI285" s="156"/>
      <c r="AJ285" s="156"/>
      <c r="AK285" s="597"/>
      <c r="AL285" s="3414"/>
      <c r="AM285" s="3414"/>
      <c r="AN285" s="3414"/>
      <c r="AO285" s="3414"/>
      <c r="AP285" s="497"/>
      <c r="AQ285" s="3414"/>
      <c r="AR285" s="497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</row>
    <row r="286" spans="2:59" ht="12" customHeight="1">
      <c r="B286" s="3528" t="str">
        <f>'7-11л. МЕНЮ '!J290</f>
        <v>149 /21</v>
      </c>
      <c r="C286" s="176" t="str">
        <f>'7-11л. МЕНЮ '!C290</f>
        <v>порциями (капуста квашеная)</v>
      </c>
      <c r="D286" s="3341">
        <f>'7-11л. МЕНЮ '!D290</f>
        <v>60</v>
      </c>
      <c r="E286" s="2019">
        <f>'7-11л. МЕНЮ '!E290</f>
        <v>1.024</v>
      </c>
      <c r="F286" s="1492">
        <f>'7-11л. МЕНЮ '!F290</f>
        <v>3.0019999999999998</v>
      </c>
      <c r="G286" s="1492">
        <f>'7-11л. МЕНЮ '!G290</f>
        <v>5.0750000000000002</v>
      </c>
      <c r="H286" s="3522">
        <f>'7-11л. МЕНЮ '!H290</f>
        <v>51.417999999999999</v>
      </c>
      <c r="I286" s="1623">
        <v>11.885999999999999</v>
      </c>
      <c r="J286" s="1623">
        <v>1.32E-2</v>
      </c>
      <c r="K286" s="1781">
        <v>1.6E-2</v>
      </c>
      <c r="L286" s="1540">
        <v>0</v>
      </c>
      <c r="M286" s="2476">
        <v>31.346</v>
      </c>
      <c r="N286" s="1787">
        <v>20.370999999999999</v>
      </c>
      <c r="O286" s="1782">
        <v>9.6069999999999993</v>
      </c>
      <c r="P286" s="1779">
        <v>0.4</v>
      </c>
      <c r="Q286" s="1538">
        <f>'7-11л. МЕНЮ '!I290</f>
        <v>4</v>
      </c>
      <c r="R286" s="563"/>
      <c r="S286" s="3414"/>
      <c r="T286" s="3414"/>
      <c r="U286" s="3414"/>
      <c r="V286" s="3414"/>
      <c r="W286" s="3414"/>
      <c r="X286" s="3414"/>
      <c r="Y286" s="3414"/>
      <c r="Z286" s="3414"/>
      <c r="AA286" s="3414"/>
      <c r="AB286" s="156"/>
      <c r="AC286" s="156"/>
      <c r="AD286" s="156"/>
      <c r="AE286" s="156"/>
      <c r="AF286" s="185"/>
      <c r="AG286" s="156"/>
      <c r="AH286" s="156"/>
      <c r="AI286" s="156"/>
      <c r="AJ286" s="156"/>
      <c r="AK286" s="597"/>
      <c r="AL286" s="3414"/>
      <c r="AM286" s="3414"/>
      <c r="AN286" s="3414"/>
      <c r="AO286" s="3414"/>
      <c r="AP286" s="3414"/>
      <c r="AQ286" s="3414"/>
      <c r="AR286" s="497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</row>
    <row r="287" spans="2:59" ht="13.5" customHeight="1">
      <c r="B287" s="3176" t="str">
        <f>'7-11л. МЕНЮ '!J291</f>
        <v>466/22</v>
      </c>
      <c r="C287" s="176" t="str">
        <f>'7-11л. МЕНЮ '!C291</f>
        <v xml:space="preserve">Биточки рыбные </v>
      </c>
      <c r="D287" s="272">
        <f>'7-11л. МЕНЮ '!D291</f>
        <v>90</v>
      </c>
      <c r="E287" s="2145">
        <f>'7-11л. МЕНЮ '!E291</f>
        <v>12.3994</v>
      </c>
      <c r="F287" s="339">
        <f>'7-11л. МЕНЮ '!F291</f>
        <v>5.2051400000000001</v>
      </c>
      <c r="G287" s="2143">
        <f>'7-11л. МЕНЮ '!G291</f>
        <v>12.6784</v>
      </c>
      <c r="H287" s="185">
        <f>'7-11л. МЕНЮ '!H291</f>
        <v>147.15700000000001</v>
      </c>
      <c r="I287" s="1204">
        <v>0.21679999999999999</v>
      </c>
      <c r="J287" s="1204">
        <v>7.4700000000000003E-2</v>
      </c>
      <c r="K287" s="1204">
        <v>0.1013</v>
      </c>
      <c r="L287" s="707">
        <v>15.018000000000001</v>
      </c>
      <c r="M287" s="1363">
        <v>48.058900000000001</v>
      </c>
      <c r="N287" s="1363">
        <v>169.86539999999999</v>
      </c>
      <c r="O287" s="1204">
        <v>23.142900000000001</v>
      </c>
      <c r="P287" s="1204">
        <v>0.54</v>
      </c>
      <c r="Q287" s="1538">
        <f>'7-11л. МЕНЮ '!I291</f>
        <v>78</v>
      </c>
      <c r="R287" s="564"/>
      <c r="S287" s="3414"/>
      <c r="T287" s="3414"/>
      <c r="U287" s="3414"/>
      <c r="V287" s="3414"/>
      <c r="W287" s="3414"/>
      <c r="X287" s="3414"/>
      <c r="Y287" s="3414"/>
      <c r="Z287" s="3414"/>
      <c r="AA287" s="3414"/>
      <c r="AB287" s="156"/>
      <c r="AC287" s="156"/>
      <c r="AD287" s="156"/>
      <c r="AE287" s="156"/>
      <c r="AF287" s="185"/>
      <c r="AG287" s="156"/>
      <c r="AH287" s="156"/>
      <c r="AI287" s="156"/>
      <c r="AJ287" s="156"/>
      <c r="AK287" s="597"/>
      <c r="AL287" s="3414"/>
      <c r="AM287" s="3414"/>
      <c r="AN287" s="3414"/>
      <c r="AO287" s="3414"/>
      <c r="AP287" s="3414"/>
      <c r="AQ287" s="3414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</row>
    <row r="288" spans="2:59">
      <c r="B288" s="1325" t="str">
        <f>'7-11л. МЕНЮ '!J292</f>
        <v>334/22</v>
      </c>
      <c r="C288" s="252" t="str">
        <f>'7-11л. МЕНЮ '!C292</f>
        <v>Рагу из овощей</v>
      </c>
      <c r="D288" s="259">
        <f>'7-11л. МЕНЮ '!D292</f>
        <v>180</v>
      </c>
      <c r="E288" s="2065">
        <f>'7-11л. МЕНЮ '!E292</f>
        <v>3.0005000000000002</v>
      </c>
      <c r="F288" s="2015">
        <f>'7-11л. МЕНЮ '!F292</f>
        <v>4.0190999999999999</v>
      </c>
      <c r="G288" s="1496">
        <f>'7-11л. МЕНЮ '!G292</f>
        <v>28.977900000000002</v>
      </c>
      <c r="H288" s="2066">
        <f>'7-11л. МЕНЮ '!H292</f>
        <v>164.08600000000001</v>
      </c>
      <c r="I288" s="1204">
        <v>9.9929000000000006</v>
      </c>
      <c r="J288" s="1204">
        <v>0.04</v>
      </c>
      <c r="K288" s="1204">
        <v>9.0499999999999997E-2</v>
      </c>
      <c r="L288" s="707">
        <v>47.348739999999999</v>
      </c>
      <c r="M288" s="1365">
        <v>27.818999999999999</v>
      </c>
      <c r="N288" s="1204">
        <v>14.4213</v>
      </c>
      <c r="O288" s="1204">
        <v>16.986899999999999</v>
      </c>
      <c r="P288" s="1780">
        <v>0.32729999999999998</v>
      </c>
      <c r="Q288" s="1531">
        <f>'7-11л. МЕНЮ '!I292</f>
        <v>39</v>
      </c>
      <c r="R288" s="565"/>
      <c r="S288" s="3414"/>
      <c r="T288" s="3414"/>
      <c r="U288" s="3414"/>
      <c r="V288" s="3414"/>
      <c r="W288" s="3414"/>
      <c r="X288" s="3414"/>
      <c r="Y288" s="3414"/>
      <c r="Z288" s="3414"/>
      <c r="AA288" s="3414"/>
      <c r="AB288" s="125"/>
      <c r="AC288" s="339"/>
      <c r="AD288" s="339"/>
      <c r="AE288" s="339"/>
      <c r="AF288" s="185"/>
      <c r="AG288" s="156"/>
      <c r="AH288" s="156"/>
      <c r="AI288" s="339"/>
      <c r="AJ288" s="156"/>
      <c r="AK288" s="597"/>
      <c r="AL288" s="3414"/>
      <c r="AM288" s="3414"/>
      <c r="AN288" s="3414"/>
      <c r="AO288" s="3414"/>
      <c r="AP288" s="3414"/>
      <c r="AQ288" s="3414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</row>
    <row r="289" spans="2:59">
      <c r="B289" s="1325" t="str">
        <f>'7-11л. МЕНЮ '!J293</f>
        <v>501 /21</v>
      </c>
      <c r="C289" s="269" t="str">
        <f>'7-11л. МЕНЮ '!C293</f>
        <v>Сок фруктовый (яблочный)</v>
      </c>
      <c r="D289" s="259">
        <f>'7-11л. МЕНЮ '!D293</f>
        <v>200</v>
      </c>
      <c r="E289" s="2065">
        <f>'7-11л. МЕНЮ '!E293</f>
        <v>1</v>
      </c>
      <c r="F289" s="2015">
        <f>'7-11л. МЕНЮ '!F293</f>
        <v>0.2</v>
      </c>
      <c r="G289" s="1496">
        <f>'7-11л. МЕНЮ '!G293</f>
        <v>20.2</v>
      </c>
      <c r="H289" s="2066">
        <f>'7-11л. МЕНЮ '!H293</f>
        <v>86</v>
      </c>
      <c r="I289" s="1204">
        <v>4</v>
      </c>
      <c r="J289" s="1204">
        <v>0.02</v>
      </c>
      <c r="K289" s="1204">
        <v>0.02</v>
      </c>
      <c r="L289" s="712">
        <v>0</v>
      </c>
      <c r="M289" s="1204">
        <v>14</v>
      </c>
      <c r="N289" s="1204">
        <v>14</v>
      </c>
      <c r="O289" s="1204">
        <v>8</v>
      </c>
      <c r="P289" s="1204">
        <v>0.28000000000000003</v>
      </c>
      <c r="Q289" s="447">
        <f>'7-11л. МЕНЮ '!I293</f>
        <v>104</v>
      </c>
      <c r="R289" s="565"/>
      <c r="S289" s="3414"/>
      <c r="T289" s="3414"/>
      <c r="U289" s="3414"/>
      <c r="V289" s="3414"/>
      <c r="W289" s="3414"/>
      <c r="X289" s="3414"/>
      <c r="Y289" s="3414"/>
      <c r="Z289" s="3414"/>
      <c r="AA289" s="3414"/>
      <c r="AB289" s="234"/>
      <c r="AC289" s="514"/>
      <c r="AD289" s="514"/>
      <c r="AE289" s="514"/>
      <c r="AF289" s="514"/>
      <c r="AG289" s="515"/>
      <c r="AH289" s="515"/>
      <c r="AI289" s="515"/>
      <c r="AJ289" s="514"/>
      <c r="AK289" s="549"/>
      <c r="AL289" s="3414"/>
      <c r="AM289" s="3414"/>
      <c r="AN289" s="3414"/>
      <c r="AO289" s="3414"/>
      <c r="AP289" s="3414"/>
      <c r="AQ289" s="3414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</row>
    <row r="290" spans="2:59">
      <c r="B290" s="1325" t="str">
        <f>'7-11л. МЕНЮ '!J294</f>
        <v>Пром.пр.</v>
      </c>
      <c r="C290" s="269" t="str">
        <f>'7-11л. МЕНЮ '!C294</f>
        <v>Хлеб пшеничный</v>
      </c>
      <c r="D290" s="259">
        <f>'7-11л. МЕНЮ '!D294</f>
        <v>30</v>
      </c>
      <c r="E290" s="2065">
        <f>'7-11л. МЕНЮ '!E294</f>
        <v>0.6018</v>
      </c>
      <c r="F290" s="2015">
        <f>'7-11л. МЕНЮ '!F294</f>
        <v>0.39</v>
      </c>
      <c r="G290" s="1496">
        <f>'7-11л. МЕНЮ '!G294</f>
        <v>16.260000000000002</v>
      </c>
      <c r="H290" s="2066">
        <f>'7-11л. МЕНЮ '!H294</f>
        <v>70.9572</v>
      </c>
      <c r="I290" s="1204">
        <v>0</v>
      </c>
      <c r="J290" s="1204">
        <v>3.3000000000000002E-2</v>
      </c>
      <c r="K290" s="1204">
        <v>1.2E-2</v>
      </c>
      <c r="L290" s="707">
        <v>0</v>
      </c>
      <c r="M290" s="1204">
        <v>6</v>
      </c>
      <c r="N290" s="1204">
        <v>1.95</v>
      </c>
      <c r="O290" s="1204">
        <v>0.45200000000000001</v>
      </c>
      <c r="P290" s="1204">
        <v>3.3000000000000002E-2</v>
      </c>
      <c r="Q290" s="447">
        <f>'7-11л. МЕНЮ '!I294</f>
        <v>18</v>
      </c>
      <c r="R290" s="11"/>
      <c r="S290" s="3414"/>
      <c r="T290" s="3414"/>
      <c r="U290" s="3414"/>
      <c r="V290" s="3414"/>
      <c r="W290" s="3414"/>
      <c r="X290" s="3414"/>
      <c r="Y290" s="3414"/>
      <c r="Z290" s="3414"/>
      <c r="AA290" s="125"/>
      <c r="AB290" s="156"/>
      <c r="AC290" s="362"/>
      <c r="AD290" s="362"/>
      <c r="AE290" s="362"/>
      <c r="AF290" s="361"/>
      <c r="AG290" s="356"/>
      <c r="AH290" s="356"/>
      <c r="AI290" s="361"/>
      <c r="AJ290" s="362"/>
      <c r="AK290" s="549"/>
      <c r="AL290" s="3414"/>
      <c r="AM290" s="3414"/>
      <c r="AN290" s="3414"/>
      <c r="AO290" s="3414"/>
      <c r="AP290" s="3414"/>
      <c r="AQ290" s="3414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</row>
    <row r="291" spans="2:59" ht="14.25" customHeight="1" thickBot="1">
      <c r="B291" s="788" t="str">
        <f>'7-11л. МЕНЮ '!J295</f>
        <v>Пром.пр.</v>
      </c>
      <c r="C291" s="1333" t="str">
        <f>'7-11л. МЕНЮ '!C295</f>
        <v>Хлеб ржаной</v>
      </c>
      <c r="D291" s="350">
        <f>'7-11л. МЕНЮ '!D295</f>
        <v>20</v>
      </c>
      <c r="E291" s="2065">
        <f>'7-11л. МЕНЮ '!E295</f>
        <v>0.93300000000000005</v>
      </c>
      <c r="F291" s="2015">
        <f>'7-11л. МЕНЮ '!F295</f>
        <v>0.33</v>
      </c>
      <c r="G291" s="1496">
        <f>'7-11л. МЕНЮ '!G295</f>
        <v>8.6869999999999994</v>
      </c>
      <c r="H291" s="2066">
        <f>'7-11л. МЕНЮ '!H295</f>
        <v>41.45</v>
      </c>
      <c r="I291" s="1204">
        <v>0</v>
      </c>
      <c r="J291" s="1204">
        <v>0.05</v>
      </c>
      <c r="K291" s="1204">
        <v>4.5999999999999999E-2</v>
      </c>
      <c r="L291" s="707">
        <v>0</v>
      </c>
      <c r="M291" s="1204">
        <v>6.6</v>
      </c>
      <c r="N291" s="1204">
        <v>4.68</v>
      </c>
      <c r="O291" s="1204">
        <v>1.32</v>
      </c>
      <c r="P291" s="1204">
        <v>2.8000000000000001E-2</v>
      </c>
      <c r="Q291" s="1531">
        <f>'7-11л. МЕНЮ '!I295</f>
        <v>19</v>
      </c>
      <c r="R291" s="482"/>
      <c r="S291" s="3414"/>
      <c r="T291" s="3414"/>
      <c r="U291" s="3414"/>
      <c r="V291" s="3414"/>
      <c r="W291" s="3414"/>
      <c r="X291" s="3414"/>
      <c r="Y291" s="3414"/>
      <c r="Z291" s="3414"/>
      <c r="AA291" s="366"/>
      <c r="AB291" s="184"/>
      <c r="AC291" s="156"/>
      <c r="AD291" s="156"/>
      <c r="AE291" s="156"/>
      <c r="AF291" s="156"/>
      <c r="AG291" s="156"/>
      <c r="AH291" s="156"/>
      <c r="AI291" s="156"/>
      <c r="AJ291" s="156"/>
      <c r="AK291" s="549"/>
      <c r="AL291" s="3414"/>
      <c r="AM291" s="3414"/>
      <c r="AN291" s="3414"/>
      <c r="AO291" s="3414"/>
      <c r="AP291" s="3414"/>
      <c r="AQ291" s="3414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</row>
    <row r="292" spans="2:59" ht="12.75" customHeight="1">
      <c r="B292" s="1543" t="s">
        <v>170</v>
      </c>
      <c r="C292" s="17"/>
      <c r="D292" s="2456">
        <f>'7-11л. МЕНЮ '!D296</f>
        <v>580</v>
      </c>
      <c r="E292" s="2157">
        <f>'7-11л. МЕНЮ '!E296</f>
        <v>18.9587</v>
      </c>
      <c r="F292" s="2158">
        <f>'7-11л. МЕНЮ '!F296</f>
        <v>13.146239999999999</v>
      </c>
      <c r="G292" s="2159">
        <f>'7-11л. МЕНЮ '!G296</f>
        <v>91.87830000000001</v>
      </c>
      <c r="H292" s="2160">
        <f>'7-11л. МЕНЮ '!H296</f>
        <v>561.06820000000016</v>
      </c>
      <c r="I292" s="2076">
        <f t="shared" ref="I292:P292" si="72">SUM(I285:I291)</f>
        <v>26.095700000000001</v>
      </c>
      <c r="J292" s="2054">
        <f t="shared" si="72"/>
        <v>0.23089999999999999</v>
      </c>
      <c r="K292" s="2054">
        <f t="shared" si="72"/>
        <v>0.2858</v>
      </c>
      <c r="L292" s="2054">
        <f t="shared" si="72"/>
        <v>62.36674</v>
      </c>
      <c r="M292" s="2140">
        <f t="shared" si="72"/>
        <v>133.82390000000001</v>
      </c>
      <c r="N292" s="2140">
        <f t="shared" si="72"/>
        <v>225.2877</v>
      </c>
      <c r="O292" s="2140">
        <f t="shared" si="72"/>
        <v>59.508799999999994</v>
      </c>
      <c r="P292" s="743">
        <f t="shared" si="72"/>
        <v>1.6083000000000001</v>
      </c>
      <c r="Q292" s="776"/>
      <c r="R292" s="11"/>
      <c r="S292" s="2253"/>
      <c r="T292" s="3411"/>
      <c r="U292" s="3409"/>
      <c r="V292" s="360"/>
      <c r="W292" s="360"/>
      <c r="X292" s="360"/>
      <c r="Y292" s="360"/>
      <c r="Z292" s="360"/>
      <c r="AA292" s="360"/>
      <c r="AB292" s="120"/>
      <c r="AC292" s="184"/>
      <c r="AD292" s="184"/>
      <c r="AE292" s="184"/>
      <c r="AF292" s="184"/>
      <c r="AG292" s="184"/>
      <c r="AH292" s="184"/>
      <c r="AI292" s="184"/>
      <c r="AJ292" s="184"/>
      <c r="AK292" s="549"/>
      <c r="AL292" s="3414"/>
      <c r="AM292" s="3414"/>
      <c r="AN292" s="3414"/>
      <c r="AO292" s="3414"/>
      <c r="AP292" s="3414"/>
      <c r="AQ292" s="3414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</row>
    <row r="293" spans="2:59" ht="17.25" customHeight="1">
      <c r="B293" s="738"/>
      <c r="C293" s="739" t="s">
        <v>10</v>
      </c>
      <c r="D293" s="1166">
        <v>0.25</v>
      </c>
      <c r="E293" s="2161">
        <f>'7-11л. МЕНЮ '!E297</f>
        <v>19.25</v>
      </c>
      <c r="F293" s="2162">
        <f>'7-11л. МЕНЮ '!F297</f>
        <v>19.75</v>
      </c>
      <c r="G293" s="2163">
        <f>'7-11л. МЕНЮ '!G297</f>
        <v>83.75</v>
      </c>
      <c r="H293" s="2164">
        <f>'7-11л. МЕНЮ '!H297</f>
        <v>587.5</v>
      </c>
      <c r="I293" s="2060">
        <f t="shared" ref="I293:P293" si="73">I621</f>
        <v>15</v>
      </c>
      <c r="J293" s="2060">
        <f t="shared" si="73"/>
        <v>0.3</v>
      </c>
      <c r="K293" s="2060">
        <f t="shared" si="73"/>
        <v>0.35</v>
      </c>
      <c r="L293" s="2060">
        <f t="shared" si="73"/>
        <v>175</v>
      </c>
      <c r="M293" s="2141">
        <f t="shared" si="73"/>
        <v>275</v>
      </c>
      <c r="N293" s="2141">
        <f t="shared" si="73"/>
        <v>275</v>
      </c>
      <c r="O293" s="2060">
        <f t="shared" si="73"/>
        <v>62.5</v>
      </c>
      <c r="P293" s="1960">
        <f t="shared" si="73"/>
        <v>3</v>
      </c>
      <c r="Q293" s="776"/>
      <c r="R293" s="11"/>
      <c r="S293" s="3414"/>
      <c r="T293" s="3415"/>
      <c r="U293" s="3414"/>
      <c r="V293" s="184"/>
      <c r="W293" s="185"/>
      <c r="X293" s="184"/>
      <c r="Y293" s="184"/>
      <c r="Z293" s="184"/>
      <c r="AA293" s="354"/>
      <c r="AB293" s="184"/>
      <c r="AC293" s="156"/>
      <c r="AD293" s="156"/>
      <c r="AE293" s="156"/>
      <c r="AF293" s="185"/>
      <c r="AG293" s="156"/>
      <c r="AH293" s="156"/>
      <c r="AI293" s="156"/>
      <c r="AJ293" s="156"/>
      <c r="AK293" s="597"/>
      <c r="AL293" s="3414"/>
      <c r="AM293" s="3414"/>
      <c r="AN293" s="3414"/>
      <c r="AO293" s="3414"/>
      <c r="AP293" s="3414"/>
      <c r="AQ293" s="3414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</row>
    <row r="294" spans="2:59" ht="15.75" customHeight="1" thickBot="1">
      <c r="B294" s="240"/>
      <c r="C294" s="736" t="s">
        <v>331</v>
      </c>
      <c r="D294" s="758"/>
      <c r="E294" s="1955">
        <f>'7-11л. МЕНЮ '!E298</f>
        <v>-0.37831168831168682</v>
      </c>
      <c r="F294" s="2165">
        <f>'7-11л. МЕНЮ '!F298</f>
        <v>-8.3591898734177228</v>
      </c>
      <c r="G294" s="1963">
        <f>'7-11л. МЕНЮ '!G298</f>
        <v>2.4263582089552287</v>
      </c>
      <c r="H294" s="2166">
        <f>'7-11л. МЕНЮ '!H298</f>
        <v>-1.1247574468085055</v>
      </c>
      <c r="I294" s="1972">
        <f t="shared" ref="I294:P294" si="74">(I292*100/I619)-25</f>
        <v>18.492833333333337</v>
      </c>
      <c r="J294" s="1972">
        <f t="shared" si="74"/>
        <v>-5.7583333333333329</v>
      </c>
      <c r="K294" s="1972">
        <f t="shared" si="74"/>
        <v>-4.5857142857142854</v>
      </c>
      <c r="L294" s="1972">
        <f t="shared" si="74"/>
        <v>-16.090465714285713</v>
      </c>
      <c r="M294" s="1972">
        <f t="shared" si="74"/>
        <v>-12.834190909090909</v>
      </c>
      <c r="N294" s="1972">
        <f t="shared" si="74"/>
        <v>-4.5193000000000012</v>
      </c>
      <c r="O294" s="1972">
        <f t="shared" si="74"/>
        <v>-1.1964800000000047</v>
      </c>
      <c r="P294" s="2179">
        <f t="shared" si="74"/>
        <v>-11.597499999999998</v>
      </c>
      <c r="Q294" s="780"/>
      <c r="R294" s="178"/>
      <c r="S294" s="3414"/>
      <c r="T294" s="3414"/>
      <c r="U294" s="3414"/>
      <c r="V294" s="3414"/>
      <c r="W294" s="3414"/>
      <c r="X294" s="3414"/>
      <c r="Y294" s="3414"/>
      <c r="Z294" s="3414"/>
      <c r="AA294" s="3414"/>
      <c r="AB294" s="3414"/>
      <c r="AC294" s="3414"/>
      <c r="AD294" s="3414"/>
      <c r="AE294" s="3414"/>
      <c r="AF294" s="156"/>
      <c r="AG294" s="156"/>
      <c r="AH294" s="156"/>
      <c r="AI294" s="156"/>
      <c r="AJ294" s="156"/>
      <c r="AK294" s="597"/>
      <c r="AL294" s="3414"/>
      <c r="AM294" s="3414"/>
      <c r="AN294" s="3414"/>
      <c r="AO294" s="3414"/>
      <c r="AP294" s="3414"/>
      <c r="AQ294" s="3414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</row>
    <row r="295" spans="2:59" ht="15" customHeight="1">
      <c r="B295" s="86"/>
      <c r="C295" s="1321" t="s">
        <v>106</v>
      </c>
      <c r="D295" s="61"/>
      <c r="E295" s="184"/>
      <c r="F295" s="2167"/>
      <c r="G295" s="2167"/>
      <c r="H295" s="2167"/>
      <c r="I295" s="2122"/>
      <c r="J295" s="2122"/>
      <c r="K295" s="2122"/>
      <c r="L295" s="2122"/>
      <c r="M295" s="2122"/>
      <c r="N295" s="2122"/>
      <c r="O295" s="2122"/>
      <c r="P295" s="778"/>
      <c r="Q295" s="779"/>
      <c r="R295" s="563"/>
      <c r="S295" s="3414"/>
      <c r="T295" s="3414"/>
      <c r="U295" s="3414"/>
      <c r="V295" s="3414"/>
      <c r="W295" s="3414"/>
      <c r="X295" s="3414"/>
      <c r="Y295" s="3414"/>
      <c r="Z295" s="3414"/>
      <c r="AA295" s="3414"/>
      <c r="AB295" s="3414"/>
      <c r="AC295" s="3414"/>
      <c r="AD295" s="3414"/>
      <c r="AE295" s="3414"/>
      <c r="AF295" s="185"/>
      <c r="AG295" s="534"/>
      <c r="AH295" s="534"/>
      <c r="AI295" s="534"/>
      <c r="AJ295" s="534"/>
      <c r="AK295" s="597"/>
      <c r="AL295" s="3414"/>
      <c r="AM295" s="3414"/>
      <c r="AN295" s="3414"/>
      <c r="AO295" s="3414"/>
      <c r="AP295" s="3414"/>
      <c r="AQ295" s="3414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</row>
    <row r="296" spans="2:59" ht="15" customHeight="1">
      <c r="B296" s="1328" t="str">
        <f>'7-11л. МЕНЮ '!J300</f>
        <v>22 / 21</v>
      </c>
      <c r="C296" s="243" t="str">
        <f>'7-11л. МЕНЮ '!C300</f>
        <v xml:space="preserve">Морковь с яблоком </v>
      </c>
      <c r="D296" s="242">
        <f>'7-11л. МЕНЮ '!D300</f>
        <v>100</v>
      </c>
      <c r="E296" s="2065">
        <f>'7-11л. МЕНЮ '!E300</f>
        <v>0.97299999999999998</v>
      </c>
      <c r="F296" s="1496">
        <f>'7-11л. МЕНЮ '!F300</f>
        <v>4.8170000000000002</v>
      </c>
      <c r="G296" s="1496">
        <f>'7-11л. МЕНЮ '!G300</f>
        <v>8.1969999999999992</v>
      </c>
      <c r="H296" s="1497">
        <f>'7-11л. МЕНЮ '!H300</f>
        <v>78.292000000000002</v>
      </c>
      <c r="I296" s="1204">
        <v>7.2530000000000001</v>
      </c>
      <c r="J296" s="1204">
        <v>5.6000000000000001E-2</v>
      </c>
      <c r="K296" s="1204">
        <v>4.1000000000000002E-2</v>
      </c>
      <c r="L296" s="707">
        <v>100.3573</v>
      </c>
      <c r="M296" s="1204">
        <v>20.73</v>
      </c>
      <c r="N296" s="1204">
        <v>33.216999999999999</v>
      </c>
      <c r="O296" s="1204">
        <v>23.15</v>
      </c>
      <c r="P296" s="1780">
        <v>1.0414000000000001</v>
      </c>
      <c r="Q296" s="1534">
        <f>'7-11л. МЕНЮ '!I300</f>
        <v>7</v>
      </c>
      <c r="R296" s="564"/>
      <c r="S296" s="3414"/>
      <c r="T296" s="3414"/>
      <c r="U296" s="3414"/>
      <c r="V296" s="3414"/>
      <c r="W296" s="3414"/>
      <c r="X296" s="3414"/>
      <c r="Y296" s="3414"/>
      <c r="Z296" s="3414"/>
      <c r="AA296" s="3414"/>
      <c r="AB296" s="3414"/>
      <c r="AC296" s="3414"/>
      <c r="AD296" s="3414"/>
      <c r="AE296" s="3414"/>
      <c r="AF296" s="156"/>
      <c r="AG296" s="526"/>
      <c r="AH296" s="526"/>
      <c r="AI296" s="156"/>
      <c r="AJ296" s="156"/>
      <c r="AK296" s="597"/>
      <c r="AL296" s="3414"/>
      <c r="AM296" s="3414"/>
      <c r="AN296" s="3414"/>
      <c r="AO296" s="3414"/>
      <c r="AP296" s="3414"/>
      <c r="AQ296" s="3414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</row>
    <row r="297" spans="2:59">
      <c r="B297" s="1206" t="str">
        <f>'7-11л. МЕНЮ '!J301</f>
        <v>278/22</v>
      </c>
      <c r="C297" s="256" t="str">
        <f>'7-11л. МЕНЮ '!C301</f>
        <v>Суп куриный</v>
      </c>
      <c r="D297" s="175">
        <f>'7-11л. МЕНЮ '!D301</f>
        <v>200</v>
      </c>
      <c r="E297" s="2015">
        <f>'7-11л. МЕНЮ '!E301</f>
        <v>4.6026999999999996</v>
      </c>
      <c r="F297" s="1496">
        <f>'7-11л. МЕНЮ '!F301</f>
        <v>3.5756999999999999</v>
      </c>
      <c r="G297" s="2015">
        <f>'7-11л. МЕНЮ '!G301</f>
        <v>11.924200000000001</v>
      </c>
      <c r="H297" s="1495">
        <f>'7-11л. МЕНЮ '!H301</f>
        <v>87.417400000000001</v>
      </c>
      <c r="I297" s="1192">
        <v>1.4992000000000001</v>
      </c>
      <c r="J297" s="753">
        <v>4.9799999999999997E-2</v>
      </c>
      <c r="K297" s="1192">
        <v>4.2299999999999997E-2</v>
      </c>
      <c r="L297" s="753">
        <v>20.344919999999998</v>
      </c>
      <c r="M297" s="1192">
        <v>13.5694</v>
      </c>
      <c r="N297" s="753">
        <v>41.690300000000001</v>
      </c>
      <c r="O297" s="1192">
        <v>12.4175</v>
      </c>
      <c r="P297" s="1306">
        <v>0.6431</v>
      </c>
      <c r="Q297" s="1548">
        <f>'7-11л. МЕНЮ '!I301</f>
        <v>31</v>
      </c>
      <c r="R297" s="565"/>
      <c r="S297" s="3414"/>
      <c r="T297" s="3414"/>
      <c r="U297" s="3414"/>
      <c r="V297" s="3414"/>
      <c r="W297" s="3414"/>
      <c r="X297" s="3414"/>
      <c r="Y297" s="3414"/>
      <c r="Z297" s="3414"/>
      <c r="AA297" s="3414"/>
      <c r="AB297" s="3414"/>
      <c r="AC297" s="3414"/>
      <c r="AD297" s="3414"/>
      <c r="AE297" s="3414"/>
      <c r="AF297" s="185"/>
      <c r="AG297" s="534"/>
      <c r="AH297" s="534"/>
      <c r="AI297" s="534"/>
      <c r="AJ297" s="534"/>
      <c r="AK297" s="597"/>
      <c r="AL297" s="3414"/>
      <c r="AM297" s="3414"/>
      <c r="AN297" s="3414"/>
      <c r="AO297" s="3414"/>
      <c r="AP297" s="3414"/>
      <c r="AQ297" s="3414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</row>
    <row r="298" spans="2:59" ht="15.75" customHeight="1">
      <c r="B298" s="1206" t="str">
        <f>'7-11л. МЕНЮ '!J302</f>
        <v>224/22</v>
      </c>
      <c r="C298" s="256" t="str">
        <f>'7-11л. МЕНЮ '!C302</f>
        <v>Запеканка из творога с какао</v>
      </c>
      <c r="D298" s="175">
        <f>'7-11л. МЕНЮ '!D302</f>
        <v>195</v>
      </c>
      <c r="E298" s="2015">
        <f>'7-11л. МЕНЮ '!E302</f>
        <v>27.9849</v>
      </c>
      <c r="F298" s="1496">
        <f>'7-11л. МЕНЮ '!F302</f>
        <v>10.688000000000001</v>
      </c>
      <c r="G298" s="2015">
        <f>'7-11л. МЕНЮ '!G302</f>
        <v>34.941000000000003</v>
      </c>
      <c r="H298" s="1497">
        <f>'7-11л. МЕНЮ '!H302</f>
        <v>347.89600000000002</v>
      </c>
      <c r="I298" s="1306">
        <v>1.4948999999999999</v>
      </c>
      <c r="J298" s="753">
        <v>6.4639000000000002E-2</v>
      </c>
      <c r="K298" s="1192">
        <v>0.25862000000000002</v>
      </c>
      <c r="L298" s="741">
        <v>40.64</v>
      </c>
      <c r="M298" s="2497">
        <v>403.67099999999999</v>
      </c>
      <c r="N298" s="1503">
        <v>164.42</v>
      </c>
      <c r="O298" s="1192">
        <v>10.4084</v>
      </c>
      <c r="P298" s="1306">
        <v>0.66025999999999996</v>
      </c>
      <c r="Q298" s="1548">
        <f>'7-11л. МЕНЮ '!I302</f>
        <v>54</v>
      </c>
      <c r="R298" s="563"/>
      <c r="S298" s="3414"/>
      <c r="T298" s="3414"/>
      <c r="U298" s="3414"/>
      <c r="V298" s="3414"/>
      <c r="W298" s="3414"/>
      <c r="X298" s="3414"/>
      <c r="Y298" s="3414"/>
      <c r="Z298" s="3414"/>
      <c r="AA298" s="3414"/>
      <c r="AB298" s="3414"/>
      <c r="AC298" s="3414"/>
      <c r="AD298" s="3414"/>
      <c r="AE298" s="3414"/>
      <c r="AF298" s="185"/>
      <c r="AG298" s="526"/>
      <c r="AH298" s="526"/>
      <c r="AI298" s="156"/>
      <c r="AJ298" s="156"/>
      <c r="AK298" s="597"/>
      <c r="AL298" s="3414"/>
      <c r="AM298" s="3414"/>
      <c r="AN298" s="3414"/>
      <c r="AO298" s="3414"/>
      <c r="AP298" s="3414"/>
      <c r="AQ298" s="3414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</row>
    <row r="299" spans="2:59" ht="13.5" customHeight="1">
      <c r="B299" s="1537" t="str">
        <f>'7-11л. МЕНЮ '!J303</f>
        <v>687 /22</v>
      </c>
      <c r="C299" s="327" t="str">
        <f>'7-11л. МЕНЮ '!C303</f>
        <v>и  /  соус абрикосовый</v>
      </c>
      <c r="D299" s="1742">
        <f>'7-11л. МЕНЮ '!D303</f>
        <v>15</v>
      </c>
      <c r="E299" s="2019">
        <f>'7-11л. МЕНЮ '!E303</f>
        <v>0.24</v>
      </c>
      <c r="F299" s="1492">
        <f>'7-11л. МЕНЮ '!F303</f>
        <v>0</v>
      </c>
      <c r="G299" s="2019">
        <f>'7-11л. МЕНЮ '!G303</f>
        <v>6.56</v>
      </c>
      <c r="H299" s="2018">
        <f>'7-11л. МЕНЮ '!H303</f>
        <v>27.2</v>
      </c>
      <c r="I299" s="1779">
        <v>0.1227</v>
      </c>
      <c r="J299" s="1620">
        <v>6.7999999999999996E-3</v>
      </c>
      <c r="K299" s="1782">
        <v>1.3599999999999999E-2</v>
      </c>
      <c r="L299" s="1540">
        <v>26.25</v>
      </c>
      <c r="M299" s="2234">
        <v>10.378299999999999</v>
      </c>
      <c r="N299" s="2225">
        <v>9.5455000000000005</v>
      </c>
      <c r="O299" s="2234">
        <v>6.81</v>
      </c>
      <c r="P299" s="3710">
        <v>0.23300000000000001</v>
      </c>
      <c r="Q299" s="1550">
        <f>'7-11л. МЕНЮ '!I303</f>
        <v>54</v>
      </c>
      <c r="R299" s="564"/>
      <c r="S299" s="3414"/>
      <c r="T299" s="3414"/>
      <c r="U299" s="3414"/>
      <c r="V299" s="3414"/>
      <c r="W299" s="3414"/>
      <c r="X299" s="3414"/>
      <c r="Y299" s="3414"/>
      <c r="Z299" s="3414"/>
      <c r="AA299" s="3414"/>
      <c r="AB299" s="3414"/>
      <c r="AC299" s="3414"/>
      <c r="AD299" s="3414"/>
      <c r="AE299" s="3414"/>
      <c r="AF299" s="185"/>
      <c r="AG299" s="156"/>
      <c r="AH299" s="156"/>
      <c r="AI299" s="156"/>
      <c r="AJ299" s="156"/>
      <c r="AK299" s="597"/>
      <c r="AL299" s="3414"/>
      <c r="AM299" s="3414"/>
      <c r="AN299" s="3414"/>
      <c r="AO299" s="3414"/>
      <c r="AP299" s="3414"/>
      <c r="AQ299" s="3414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</row>
    <row r="300" spans="2:59" ht="12.75" customHeight="1">
      <c r="B300" s="1537" t="str">
        <f>'7-11л. МЕНЮ '!J304</f>
        <v>469 / 21</v>
      </c>
      <c r="C300" s="327" t="str">
        <f>'7-11л. МЕНЮ '!C304</f>
        <v>Молоко кипячёное</v>
      </c>
      <c r="D300" s="1742">
        <f>'7-11л. МЕНЮ '!D304</f>
        <v>200</v>
      </c>
      <c r="E300" s="2019">
        <f>'7-11л. МЕНЮ '!E304</f>
        <v>5.8</v>
      </c>
      <c r="F300" s="1492">
        <f>'7-11л. МЕНЮ '!F304</f>
        <v>5.3</v>
      </c>
      <c r="G300" s="2019">
        <f>'7-11л. МЕНЮ '!G304</f>
        <v>9.1</v>
      </c>
      <c r="H300" s="2018">
        <f>'7-11л. МЕНЮ '!H304</f>
        <v>107</v>
      </c>
      <c r="I300" s="1620">
        <v>1.4</v>
      </c>
      <c r="J300" s="1620">
        <v>7.0000000000000007E-2</v>
      </c>
      <c r="K300" s="1620">
        <v>0.03</v>
      </c>
      <c r="L300" s="1540">
        <v>40.1</v>
      </c>
      <c r="M300" s="3715">
        <v>227.9</v>
      </c>
      <c r="N300" s="1787">
        <v>161.4</v>
      </c>
      <c r="O300" s="1620">
        <v>26.6</v>
      </c>
      <c r="P300" s="1779">
        <v>0.19</v>
      </c>
      <c r="Q300" s="1550">
        <f>'7-11л. МЕНЮ '!I304</f>
        <v>102</v>
      </c>
      <c r="R300" s="565"/>
      <c r="S300" s="3414"/>
      <c r="T300" s="3414"/>
      <c r="U300" s="3414"/>
      <c r="V300" s="3414"/>
      <c r="W300" s="3414"/>
      <c r="X300" s="3414"/>
      <c r="Y300" s="3414"/>
      <c r="Z300" s="3414"/>
      <c r="AA300" s="3414"/>
      <c r="AB300" s="3414"/>
      <c r="AC300" s="3414"/>
      <c r="AD300" s="3414"/>
      <c r="AE300" s="3414"/>
      <c r="AF300" s="185"/>
      <c r="AG300" s="156"/>
      <c r="AH300" s="156"/>
      <c r="AI300" s="156"/>
      <c r="AJ300" s="156"/>
      <c r="AK300" s="597"/>
      <c r="AL300" s="3414"/>
      <c r="AM300" s="3414"/>
      <c r="AN300" s="3414"/>
      <c r="AO300" s="3414"/>
      <c r="AP300" s="3414"/>
      <c r="AQ300" s="3414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</row>
    <row r="301" spans="2:59" ht="13.5" customHeight="1">
      <c r="B301" s="1328" t="str">
        <f>'7-11л. МЕНЮ '!J305</f>
        <v>Пром.пр.</v>
      </c>
      <c r="C301" s="243" t="str">
        <f>'7-11л. МЕНЮ '!C305</f>
        <v>Хлеб пшеничный</v>
      </c>
      <c r="D301" s="242">
        <f>'7-11л. МЕНЮ '!D305</f>
        <v>40</v>
      </c>
      <c r="E301" s="2457">
        <f>'7-11л. МЕНЮ '!E305</f>
        <v>0.8024</v>
      </c>
      <c r="F301" s="1492">
        <f>'7-11л. МЕНЮ '!F305</f>
        <v>0.52</v>
      </c>
      <c r="G301" s="1492">
        <f>'7-11л. МЕНЮ '!G305</f>
        <v>20.68</v>
      </c>
      <c r="H301" s="2018">
        <f>'7-11л. МЕНЮ '!H305</f>
        <v>94.6096</v>
      </c>
      <c r="I301" s="1204">
        <v>0</v>
      </c>
      <c r="J301" s="1204">
        <v>4.3999999999999997E-2</v>
      </c>
      <c r="K301" s="1204">
        <v>1.6E-2</v>
      </c>
      <c r="L301" s="707">
        <v>0</v>
      </c>
      <c r="M301" s="1204">
        <v>8</v>
      </c>
      <c r="N301" s="1204">
        <v>2.6</v>
      </c>
      <c r="O301" s="1204">
        <v>0.56000000000000005</v>
      </c>
      <c r="P301" s="1780">
        <v>4.3999999999999997E-2</v>
      </c>
      <c r="Q301" s="1534">
        <f>'7-11л. МЕНЮ '!I305</f>
        <v>18</v>
      </c>
      <c r="R301" s="11"/>
      <c r="S301" s="3414"/>
      <c r="T301" s="3414"/>
      <c r="U301" s="3414"/>
      <c r="V301" s="3414"/>
      <c r="W301" s="3414"/>
      <c r="X301" s="3414"/>
      <c r="Y301" s="3414"/>
      <c r="Z301" s="3414"/>
      <c r="AA301" s="3414"/>
      <c r="AB301" s="3414"/>
      <c r="AC301" s="514"/>
      <c r="AD301" s="514"/>
      <c r="AE301" s="514"/>
      <c r="AF301" s="514"/>
      <c r="AG301" s="515"/>
      <c r="AH301" s="515"/>
      <c r="AI301" s="514"/>
      <c r="AJ301" s="514"/>
      <c r="AK301" s="549"/>
      <c r="AL301" s="3414"/>
      <c r="AM301" s="3414"/>
      <c r="AN301" s="3414"/>
      <c r="AO301" s="3414"/>
      <c r="AP301" s="3414"/>
      <c r="AQ301" s="3414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</row>
    <row r="302" spans="2:59" ht="14.25" customHeight="1">
      <c r="B302" s="1532" t="str">
        <f>'7-11л. МЕНЮ '!J306</f>
        <v>Пром.пр.</v>
      </c>
      <c r="C302" s="256" t="str">
        <f>'7-11л. МЕНЮ '!C306</f>
        <v>Хлеб ржаной</v>
      </c>
      <c r="D302" s="175">
        <f>'7-11л. МЕНЮ '!D306</f>
        <v>30</v>
      </c>
      <c r="E302" s="1490">
        <f>'7-11л. МЕНЮ '!E306</f>
        <v>1.4</v>
      </c>
      <c r="F302" s="1491">
        <f>'7-11л. МЕНЮ '!F306</f>
        <v>0.495</v>
      </c>
      <c r="G302" s="1491">
        <f>'7-11л. МЕНЮ '!G306</f>
        <v>13.031000000000001</v>
      </c>
      <c r="H302" s="1340">
        <f>'7-11л. МЕНЮ '!H306</f>
        <v>62.174999999999997</v>
      </c>
      <c r="I302" s="2532">
        <v>0</v>
      </c>
      <c r="J302" s="2532">
        <v>7.4999999999999997E-2</v>
      </c>
      <c r="K302" s="2532">
        <v>7.4999999999999997E-2</v>
      </c>
      <c r="L302" s="2543">
        <v>0</v>
      </c>
      <c r="M302" s="2532">
        <v>9.9</v>
      </c>
      <c r="N302" s="2532">
        <v>7.02</v>
      </c>
      <c r="O302" s="2532">
        <v>1.98</v>
      </c>
      <c r="P302" s="2542">
        <v>4.2000000000000003E-2</v>
      </c>
      <c r="Q302" s="1534">
        <f>'7-11л. МЕНЮ '!I306</f>
        <v>19</v>
      </c>
      <c r="R302" s="11"/>
      <c r="S302" s="3414"/>
      <c r="T302" s="3414"/>
      <c r="U302" s="3414"/>
      <c r="V302" s="3414"/>
      <c r="W302" s="3414"/>
      <c r="X302" s="3414"/>
      <c r="Y302" s="3414"/>
      <c r="Z302" s="3414"/>
      <c r="AA302" s="3414"/>
      <c r="AB302" s="3414"/>
      <c r="AC302" s="823"/>
      <c r="AD302" s="823"/>
      <c r="AE302" s="823"/>
      <c r="AF302" s="823"/>
      <c r="AG302" s="824"/>
      <c r="AH302" s="824"/>
      <c r="AI302" s="824"/>
      <c r="AJ302" s="823"/>
      <c r="AK302" s="549"/>
      <c r="AL302" s="3414"/>
      <c r="AM302" s="3414"/>
      <c r="AN302" s="3414"/>
      <c r="AO302" s="3414"/>
      <c r="AP302" s="3414"/>
      <c r="AQ302" s="3414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</row>
    <row r="303" spans="2:59" ht="16.5" customHeight="1" thickBot="1">
      <c r="B303" s="1533" t="str">
        <f>'7-11л. МЕНЮ '!J307</f>
        <v>749 / 22</v>
      </c>
      <c r="C303" s="196" t="str">
        <f>'7-11л. МЕНЮ '!C307</f>
        <v xml:space="preserve">Плоды свежие (яблоко) </v>
      </c>
      <c r="D303" s="1546">
        <f>'7-11л. МЕНЮ '!D307</f>
        <v>100</v>
      </c>
      <c r="E303" s="1490">
        <f>'7-11л. МЕНЮ '!E307</f>
        <v>0.4</v>
      </c>
      <c r="F303" s="1491">
        <f>'7-11л. МЕНЮ '!F307</f>
        <v>0.4</v>
      </c>
      <c r="G303" s="1491">
        <f>'7-11л. МЕНЮ '!G307</f>
        <v>9.8000000000000007</v>
      </c>
      <c r="H303" s="1340">
        <f>'7-11л. МЕНЮ '!H307</f>
        <v>47</v>
      </c>
      <c r="I303" s="1204">
        <v>10</v>
      </c>
      <c r="J303" s="1204">
        <v>0.03</v>
      </c>
      <c r="K303" s="1204">
        <v>0.02</v>
      </c>
      <c r="L303" s="712">
        <v>0</v>
      </c>
      <c r="M303" s="1204">
        <v>16</v>
      </c>
      <c r="N303" s="1204">
        <v>11</v>
      </c>
      <c r="O303" s="1204">
        <v>9</v>
      </c>
      <c r="P303" s="1204">
        <v>2.2000000000000002</v>
      </c>
      <c r="Q303" s="1534">
        <f>'7-11л. МЕНЮ '!I307</f>
        <v>105</v>
      </c>
      <c r="R303" s="482"/>
      <c r="S303" s="3414"/>
      <c r="T303" s="3414"/>
      <c r="U303" s="3414"/>
      <c r="V303" s="3414"/>
      <c r="W303" s="3414"/>
      <c r="X303" s="3414"/>
      <c r="Y303" s="3414"/>
      <c r="Z303" s="3414"/>
      <c r="AA303" s="3414"/>
      <c r="AB303" s="3414"/>
      <c r="AC303" s="156"/>
      <c r="AD303" s="156"/>
      <c r="AE303" s="156"/>
      <c r="AF303" s="156"/>
      <c r="AG303" s="156"/>
      <c r="AH303" s="156"/>
      <c r="AI303" s="156"/>
      <c r="AJ303" s="156"/>
      <c r="AK303" s="549"/>
      <c r="AL303" s="3414"/>
      <c r="AM303" s="3414"/>
      <c r="AN303" s="3414"/>
      <c r="AO303" s="3414"/>
      <c r="AP303" s="3414"/>
      <c r="AQ303" s="3414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</row>
    <row r="304" spans="2:59" ht="12.75" customHeight="1">
      <c r="B304" s="426" t="s">
        <v>158</v>
      </c>
      <c r="C304" s="719"/>
      <c r="D304" s="2459">
        <f>'7-11л. МЕНЮ '!D308</f>
        <v>880</v>
      </c>
      <c r="E304" s="1957">
        <f>'7-11л. МЕНЮ '!E308</f>
        <v>42.202999999999996</v>
      </c>
      <c r="F304" s="1961">
        <f>'7-11л. МЕНЮ '!F308</f>
        <v>25.7957</v>
      </c>
      <c r="G304" s="1961">
        <f>'7-11л. МЕНЮ '!G308</f>
        <v>114.2332</v>
      </c>
      <c r="H304" s="1958">
        <f>'7-11л. МЕНЮ '!H308</f>
        <v>851.59</v>
      </c>
      <c r="I304" s="2054">
        <f>SUM(I296:I303)</f>
        <v>21.7698</v>
      </c>
      <c r="J304" s="2054">
        <f t="shared" ref="J304:O304" si="75">SUM(J296:J303)</f>
        <v>0.39623900000000001</v>
      </c>
      <c r="K304" s="2054">
        <f t="shared" si="75"/>
        <v>0.49652000000000002</v>
      </c>
      <c r="L304" s="2054">
        <f t="shared" si="75"/>
        <v>227.69221999999999</v>
      </c>
      <c r="M304" s="2140">
        <f>SUM(M296:M303)</f>
        <v>710.14869999999996</v>
      </c>
      <c r="N304" s="2140">
        <f t="shared" si="75"/>
        <v>430.89279999999997</v>
      </c>
      <c r="O304" s="2140">
        <f t="shared" si="75"/>
        <v>90.925899999999999</v>
      </c>
      <c r="P304" s="743">
        <f>SUM(P296:P303)</f>
        <v>5.0537600000000005</v>
      </c>
      <c r="Q304" s="776"/>
      <c r="R304" s="11"/>
      <c r="S304" s="2253"/>
      <c r="T304" s="3411"/>
      <c r="U304" s="3409"/>
      <c r="V304" s="120"/>
      <c r="W304" s="120"/>
      <c r="X304" s="120"/>
      <c r="Y304" s="1335"/>
      <c r="Z304" s="536"/>
      <c r="AA304" s="3414"/>
      <c r="AB304" s="120"/>
      <c r="AC304" s="293"/>
      <c r="AD304" s="293"/>
      <c r="AE304" s="284"/>
      <c r="AF304" s="293"/>
      <c r="AG304" s="293"/>
      <c r="AH304" s="293"/>
      <c r="AI304" s="293"/>
      <c r="AJ304" s="2712"/>
      <c r="AK304" s="549"/>
      <c r="AL304" s="3414"/>
      <c r="AM304" s="3414"/>
      <c r="AN304" s="3414"/>
      <c r="AO304" s="3414"/>
      <c r="AP304" s="3414"/>
      <c r="AQ304" s="3414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</row>
    <row r="305" spans="2:59">
      <c r="B305" s="738"/>
      <c r="C305" s="739" t="s">
        <v>10</v>
      </c>
      <c r="D305" s="1166">
        <v>0.35</v>
      </c>
      <c r="E305" s="1959">
        <f>'7-11л. МЕНЮ '!E309</f>
        <v>26.95</v>
      </c>
      <c r="F305" s="1962">
        <f>'7-11л. МЕНЮ '!F309</f>
        <v>27.65</v>
      </c>
      <c r="G305" s="1962">
        <f>'7-11л. МЕНЮ '!G309</f>
        <v>117.25</v>
      </c>
      <c r="H305" s="1960">
        <f>'7-11л. МЕНЮ '!H309</f>
        <v>822.5</v>
      </c>
      <c r="I305" s="2060">
        <f t="shared" ref="I305:P305" si="76">I625</f>
        <v>21</v>
      </c>
      <c r="J305" s="2060">
        <f t="shared" si="76"/>
        <v>0.42</v>
      </c>
      <c r="K305" s="2060">
        <f t="shared" si="76"/>
        <v>0.49</v>
      </c>
      <c r="L305" s="2060">
        <f t="shared" si="76"/>
        <v>245</v>
      </c>
      <c r="M305" s="2141">
        <f t="shared" si="76"/>
        <v>385</v>
      </c>
      <c r="N305" s="2141">
        <f t="shared" si="76"/>
        <v>385</v>
      </c>
      <c r="O305" s="2060">
        <f t="shared" si="76"/>
        <v>87.5</v>
      </c>
      <c r="P305" s="1960">
        <f t="shared" si="76"/>
        <v>4.2</v>
      </c>
      <c r="Q305" s="776"/>
      <c r="R305" s="178"/>
      <c r="S305" s="497"/>
      <c r="T305" s="3414"/>
      <c r="U305" s="621"/>
      <c r="V305" s="514"/>
      <c r="W305" s="827"/>
      <c r="X305" s="828"/>
      <c r="Y305" s="829"/>
      <c r="Z305" s="222"/>
      <c r="AA305" s="366"/>
      <c r="AB305" s="227"/>
      <c r="AC305" s="339"/>
      <c r="AD305" s="339"/>
      <c r="AE305" s="339"/>
      <c r="AF305" s="185"/>
      <c r="AG305" s="526"/>
      <c r="AH305" s="526"/>
      <c r="AI305" s="156"/>
      <c r="AJ305" s="156"/>
      <c r="AK305" s="597"/>
      <c r="AL305" s="3414"/>
      <c r="AM305" s="3414"/>
      <c r="AN305" s="3414"/>
      <c r="AO305" s="3414"/>
      <c r="AP305" s="3414"/>
      <c r="AQ305" s="3414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</row>
    <row r="306" spans="2:59" ht="15.75" thickBot="1">
      <c r="B306" s="240"/>
      <c r="C306" s="736" t="s">
        <v>331</v>
      </c>
      <c r="D306" s="758"/>
      <c r="E306" s="1955">
        <f>'7-11л. МЕНЮ '!E310</f>
        <v>19.809090909090898</v>
      </c>
      <c r="F306" s="1963">
        <f>'7-11л. МЕНЮ '!F310</f>
        <v>-2.3472151898734168</v>
      </c>
      <c r="G306" s="1963">
        <f>'7-11л. МЕНЮ '!G310</f>
        <v>-0.90053731343283516</v>
      </c>
      <c r="H306" s="1956">
        <f>'7-11л. МЕНЮ '!H310</f>
        <v>1.2378723404255325</v>
      </c>
      <c r="I306" s="1972">
        <f t="shared" ref="I306:P306" si="77">(I304*100/I619)-35</f>
        <v>1.2830000000000013</v>
      </c>
      <c r="J306" s="1972">
        <f t="shared" si="77"/>
        <v>-1.980083333333333</v>
      </c>
      <c r="K306" s="1972">
        <f t="shared" si="77"/>
        <v>0.46571428571429152</v>
      </c>
      <c r="L306" s="1972">
        <f t="shared" si="77"/>
        <v>-2.4725400000000022</v>
      </c>
      <c r="M306" s="1972">
        <f t="shared" si="77"/>
        <v>29.558972727272717</v>
      </c>
      <c r="N306" s="1972">
        <f t="shared" si="77"/>
        <v>4.1720727272727274</v>
      </c>
      <c r="O306" s="1972">
        <f t="shared" si="77"/>
        <v>1.370359999999998</v>
      </c>
      <c r="P306" s="2179">
        <f t="shared" si="77"/>
        <v>7.1146666666666718</v>
      </c>
      <c r="Q306" s="780"/>
      <c r="R306" s="563"/>
      <c r="S306" s="156"/>
      <c r="T306" s="360"/>
      <c r="U306" s="360"/>
      <c r="V306" s="360"/>
      <c r="W306" s="360"/>
      <c r="X306" s="360"/>
      <c r="Y306" s="360"/>
      <c r="Z306" s="360"/>
      <c r="AA306" s="360"/>
      <c r="AB306" s="3414"/>
      <c r="AC306" s="339"/>
      <c r="AD306" s="339"/>
      <c r="AE306" s="339"/>
      <c r="AF306" s="185"/>
      <c r="AG306" s="156"/>
      <c r="AH306" s="526"/>
      <c r="AI306" s="156"/>
      <c r="AJ306" s="156"/>
      <c r="AK306" s="597"/>
      <c r="AL306" s="3414"/>
      <c r="AM306" s="3414"/>
      <c r="AN306" s="3414"/>
      <c r="AO306" s="3414"/>
      <c r="AP306" s="3414"/>
      <c r="AQ306" s="3414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</row>
    <row r="307" spans="2:59" ht="13.5" customHeight="1">
      <c r="B307" s="691"/>
      <c r="C307" s="559" t="s">
        <v>196</v>
      </c>
      <c r="D307" s="61"/>
      <c r="E307" s="2119"/>
      <c r="F307" s="2120"/>
      <c r="G307" s="2120"/>
      <c r="H307" s="2120"/>
      <c r="I307" s="2149"/>
      <c r="J307" s="2149"/>
      <c r="K307" s="1225"/>
      <c r="L307" s="2149"/>
      <c r="M307" s="2149"/>
      <c r="N307" s="2149"/>
      <c r="O307" s="2149"/>
      <c r="P307" s="2226"/>
      <c r="Q307" s="779"/>
      <c r="R307" s="564"/>
      <c r="S307" s="266"/>
      <c r="T307" s="156"/>
      <c r="U307" s="156"/>
      <c r="V307" s="156"/>
      <c r="W307" s="185"/>
      <c r="X307" s="156"/>
      <c r="Y307" s="156"/>
      <c r="Z307" s="156"/>
      <c r="AA307" s="156"/>
      <c r="AB307" s="356"/>
      <c r="AC307" s="339"/>
      <c r="AD307" s="339"/>
      <c r="AE307" s="339"/>
      <c r="AF307" s="185"/>
      <c r="AG307" s="156"/>
      <c r="AH307" s="156"/>
      <c r="AI307" s="156"/>
      <c r="AJ307" s="156"/>
      <c r="AK307" s="597"/>
      <c r="AL307" s="3414"/>
      <c r="AM307" s="3414"/>
      <c r="AN307" s="3414"/>
      <c r="AO307" s="3414"/>
      <c r="AP307" s="3414"/>
      <c r="AQ307" s="3414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</row>
    <row r="308" spans="2:59" ht="13.5" customHeight="1">
      <c r="B308" s="1206" t="str">
        <f>'7-11л. МЕНЮ '!J312</f>
        <v>827/22</v>
      </c>
      <c r="C308" s="269" t="str">
        <f>'7-11л. МЕНЮ '!C312</f>
        <v>Компот из яблок с лимоном</v>
      </c>
      <c r="D308" s="259">
        <f>'7-11л. МЕНЮ '!D312</f>
        <v>200</v>
      </c>
      <c r="E308" s="1954">
        <f>'7-11л. МЕНЮ '!E312</f>
        <v>0.28999999999999998</v>
      </c>
      <c r="F308" s="1496">
        <f>'7-11л. МЕНЮ '!F312</f>
        <v>0.22</v>
      </c>
      <c r="G308" s="1496">
        <f>'7-11л. МЕНЮ '!G312</f>
        <v>9.2799999999999994</v>
      </c>
      <c r="H308" s="1496">
        <f>'7-11л. МЕНЮ '!H312</f>
        <v>39.15</v>
      </c>
      <c r="I308" s="333">
        <v>2.8</v>
      </c>
      <c r="J308" s="333">
        <v>4.0000000000000001E-3</v>
      </c>
      <c r="K308" s="333">
        <v>4.0000000000000001E-3</v>
      </c>
      <c r="L308" s="707">
        <v>1.56</v>
      </c>
      <c r="M308" s="1204">
        <v>8.81</v>
      </c>
      <c r="N308" s="1204">
        <v>5.71</v>
      </c>
      <c r="O308" s="1204">
        <v>4.41</v>
      </c>
      <c r="P308" s="1780">
        <v>0.64</v>
      </c>
      <c r="Q308" s="447">
        <f>'7-11л. МЕНЮ '!I312</f>
        <v>93</v>
      </c>
      <c r="R308" s="565"/>
      <c r="S308" s="2741"/>
      <c r="T308" s="3422"/>
      <c r="U308" s="3422"/>
      <c r="V308" s="3422"/>
      <c r="W308" s="3422"/>
      <c r="X308" s="3422"/>
      <c r="Y308" s="3422"/>
      <c r="Z308" s="3422"/>
      <c r="AA308" s="3422"/>
      <c r="AB308" s="125"/>
      <c r="AC308" s="514"/>
      <c r="AD308" s="514"/>
      <c r="AE308" s="514"/>
      <c r="AF308" s="514"/>
      <c r="AG308" s="515"/>
      <c r="AH308" s="515"/>
      <c r="AI308" s="514"/>
      <c r="AJ308" s="514"/>
      <c r="AK308" s="549"/>
      <c r="AL308" s="3414"/>
      <c r="AM308" s="3414"/>
      <c r="AN308" s="3414"/>
      <c r="AO308" s="3414"/>
      <c r="AP308" s="3414"/>
      <c r="AQ308" s="3414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</row>
    <row r="309" spans="2:59" ht="14.25" customHeight="1">
      <c r="B309" s="1206" t="str">
        <f>'7-11л. МЕНЮ '!J313</f>
        <v>301 / 21</v>
      </c>
      <c r="C309" s="269" t="str">
        <f>'7-11л. МЕНЮ '!C313</f>
        <v>Рыба, запечённая с яйцом</v>
      </c>
      <c r="D309" s="259">
        <f>'7-11л. МЕНЮ '!D313</f>
        <v>90</v>
      </c>
      <c r="E309" s="1954">
        <f>'7-11л. МЕНЮ '!E313</f>
        <v>11.550700000000001</v>
      </c>
      <c r="F309" s="1496">
        <f>'7-11л. МЕНЮ '!F313</f>
        <v>5.0755999999999997</v>
      </c>
      <c r="G309" s="1496">
        <f>'7-11л. МЕНЮ '!G313</f>
        <v>5.9802999999999997</v>
      </c>
      <c r="H309" s="1496">
        <f>'7-11л. МЕНЮ '!H313</f>
        <v>115.84399999999999</v>
      </c>
      <c r="I309" s="1283">
        <v>0.85</v>
      </c>
      <c r="J309" s="334">
        <v>8.4000000000000005E-2</v>
      </c>
      <c r="K309" s="1283">
        <v>4.3999999999999997E-2</v>
      </c>
      <c r="L309" s="741">
        <v>29.44</v>
      </c>
      <c r="M309" s="1192">
        <v>28.84</v>
      </c>
      <c r="N309" s="1503">
        <v>124.89</v>
      </c>
      <c r="O309" s="1192">
        <v>17.7</v>
      </c>
      <c r="P309" s="1306">
        <v>0.77500000000000002</v>
      </c>
      <c r="Q309" s="447">
        <f>'7-11л. МЕНЮ '!I313</f>
        <v>77</v>
      </c>
      <c r="R309" s="11"/>
      <c r="S309" s="3422"/>
      <c r="T309" s="1940"/>
      <c r="U309" s="1940"/>
      <c r="V309" s="1940"/>
      <c r="W309" s="1940"/>
      <c r="X309" s="1940"/>
      <c r="Y309" s="1940"/>
      <c r="Z309" s="1940"/>
      <c r="AA309" s="1940"/>
      <c r="AB309" s="477"/>
      <c r="AC309" s="823"/>
      <c r="AD309" s="823"/>
      <c r="AE309" s="823"/>
      <c r="AF309" s="823"/>
      <c r="AG309" s="824"/>
      <c r="AH309" s="824"/>
      <c r="AI309" s="823"/>
      <c r="AJ309" s="823"/>
      <c r="AK309" s="549"/>
      <c r="AL309" s="3414"/>
      <c r="AM309" s="3414"/>
      <c r="AN309" s="3414"/>
      <c r="AO309" s="3414"/>
      <c r="AP309" s="3414"/>
      <c r="AQ309" s="3414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</row>
    <row r="310" spans="2:59" ht="16.5" customHeight="1" thickBot="1">
      <c r="B310" s="1533" t="str">
        <f>'7-11л. МЕНЮ '!J314</f>
        <v>Пром.пр.</v>
      </c>
      <c r="C310" s="1333" t="str">
        <f>'7-11л. МЕНЮ '!C314</f>
        <v>Хлеб пшеничный</v>
      </c>
      <c r="D310" s="350">
        <f>'7-11л. МЕНЮ '!D314</f>
        <v>20</v>
      </c>
      <c r="E310" s="1954">
        <f>'7-11л. МЕНЮ '!E314</f>
        <v>0.4012</v>
      </c>
      <c r="F310" s="1496">
        <f>'7-11л. МЕНЮ '!F314</f>
        <v>0.26</v>
      </c>
      <c r="G310" s="1496">
        <f>'7-11л. МЕНЮ '!G314</f>
        <v>10.84</v>
      </c>
      <c r="H310" s="1496">
        <f>'7-11л. МЕНЮ '!H314</f>
        <v>47.3048</v>
      </c>
      <c r="I310" s="2026">
        <v>0</v>
      </c>
      <c r="J310" s="440">
        <v>2.1999999999999999E-2</v>
      </c>
      <c r="K310" s="1836">
        <v>8.0000000000000002E-3</v>
      </c>
      <c r="L310" s="784">
        <v>0</v>
      </c>
      <c r="M310" s="1914">
        <v>4</v>
      </c>
      <c r="N310" s="748">
        <v>1.3</v>
      </c>
      <c r="O310" s="1914">
        <v>0.28000000000000003</v>
      </c>
      <c r="P310" s="2179">
        <v>2.1999999999999999E-2</v>
      </c>
      <c r="Q310" s="447">
        <f>'7-11л. МЕНЮ '!I314</f>
        <v>18</v>
      </c>
      <c r="R310" s="11"/>
      <c r="S310" s="3414"/>
      <c r="T310" s="355"/>
      <c r="U310" s="355"/>
      <c r="V310" s="355"/>
      <c r="W310" s="355"/>
      <c r="X310" s="355"/>
      <c r="Y310" s="355"/>
      <c r="Z310" s="355"/>
      <c r="AA310" s="355"/>
      <c r="AB310" s="487"/>
      <c r="AC310" s="156"/>
      <c r="AD310" s="156"/>
      <c r="AE310" s="156"/>
      <c r="AF310" s="156"/>
      <c r="AG310" s="156"/>
      <c r="AH310" s="156"/>
      <c r="AI310" s="156"/>
      <c r="AJ310" s="156"/>
      <c r="AK310" s="549"/>
      <c r="AL310" s="3414"/>
      <c r="AM310" s="3414"/>
      <c r="AN310" s="3414"/>
      <c r="AO310" s="3414"/>
      <c r="AP310" s="3414"/>
      <c r="AQ310" s="3414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</row>
    <row r="311" spans="2:59" ht="14.25" customHeight="1">
      <c r="B311" s="426" t="s">
        <v>203</v>
      </c>
      <c r="C311" s="578"/>
      <c r="D311" s="2445">
        <f>'7-11л. МЕНЮ '!D315</f>
        <v>310</v>
      </c>
      <c r="E311" s="2168">
        <f>'7-11л. МЕНЮ '!E315</f>
        <v>12.241899999999999</v>
      </c>
      <c r="F311" s="2159">
        <f>'7-11л. МЕНЮ '!F315</f>
        <v>5.5555999999999992</v>
      </c>
      <c r="G311" s="2159">
        <f>'7-11л. МЕНЮ '!G315</f>
        <v>26.100299999999997</v>
      </c>
      <c r="H311" s="2169">
        <f>'7-11л. МЕНЮ '!H315</f>
        <v>202.2988</v>
      </c>
      <c r="I311" s="2076">
        <f t="shared" ref="I311:P311" si="78">SUM(I308:I310)</f>
        <v>3.65</v>
      </c>
      <c r="J311" s="2076">
        <f t="shared" si="78"/>
        <v>0.11000000000000001</v>
      </c>
      <c r="K311" s="2076">
        <f t="shared" si="78"/>
        <v>5.6000000000000001E-2</v>
      </c>
      <c r="L311" s="2076">
        <f t="shared" si="78"/>
        <v>31</v>
      </c>
      <c r="M311" s="2147">
        <f t="shared" si="78"/>
        <v>41.65</v>
      </c>
      <c r="N311" s="2147">
        <f t="shared" si="78"/>
        <v>131.9</v>
      </c>
      <c r="O311" s="2076">
        <f t="shared" si="78"/>
        <v>22.39</v>
      </c>
      <c r="P311" s="2177">
        <f t="shared" si="78"/>
        <v>1.4370000000000001</v>
      </c>
      <c r="Q311" s="684"/>
      <c r="S311" s="3756"/>
      <c r="T311" s="120"/>
      <c r="U311" s="120"/>
      <c r="V311" s="120"/>
      <c r="W311" s="185"/>
      <c r="X311" s="184"/>
      <c r="Y311" s="184"/>
      <c r="Z311" s="120"/>
      <c r="AA311" s="184"/>
      <c r="AB311" s="125"/>
      <c r="AC311" s="293"/>
      <c r="AD311" s="293"/>
      <c r="AE311" s="293"/>
      <c r="AF311" s="293"/>
      <c r="AG311" s="293"/>
      <c r="AH311" s="293"/>
      <c r="AI311" s="293"/>
      <c r="AJ311" s="293"/>
      <c r="AK311" s="3414"/>
      <c r="AL311" s="3414"/>
      <c r="AM311" s="3414"/>
      <c r="AN311" s="3414"/>
      <c r="AO311" s="3414"/>
      <c r="AP311" s="3414"/>
      <c r="AQ311" s="3414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</row>
    <row r="312" spans="2:59" ht="12.75" customHeight="1">
      <c r="B312" s="738"/>
      <c r="C312" s="739" t="s">
        <v>10</v>
      </c>
      <c r="D312" s="1166">
        <v>0.1</v>
      </c>
      <c r="E312" s="1840">
        <f>'7-11л. МЕНЮ '!E316</f>
        <v>7.7</v>
      </c>
      <c r="F312" s="1841">
        <f>'7-11л. МЕНЮ '!F316</f>
        <v>7.9</v>
      </c>
      <c r="G312" s="1841">
        <f>'7-11л. МЕНЮ '!G316</f>
        <v>33.5</v>
      </c>
      <c r="H312" s="1953">
        <f>'7-11л. МЕНЮ '!H316</f>
        <v>235</v>
      </c>
      <c r="I312" s="1921">
        <f t="shared" ref="I312:P312" si="79">I629</f>
        <v>6</v>
      </c>
      <c r="J312" s="1921">
        <f t="shared" si="79"/>
        <v>0.12</v>
      </c>
      <c r="K312" s="1921">
        <f t="shared" si="79"/>
        <v>0.14000000000000001</v>
      </c>
      <c r="L312" s="1921">
        <f t="shared" si="79"/>
        <v>70</v>
      </c>
      <c r="M312" s="1922">
        <f t="shared" si="79"/>
        <v>110</v>
      </c>
      <c r="N312" s="1922">
        <f t="shared" si="79"/>
        <v>110</v>
      </c>
      <c r="O312" s="1921">
        <f t="shared" si="79"/>
        <v>25</v>
      </c>
      <c r="P312" s="2178">
        <f t="shared" si="79"/>
        <v>1.2</v>
      </c>
      <c r="Q312" s="776"/>
      <c r="S312" s="3752"/>
      <c r="T312" s="3414"/>
      <c r="U312" s="621"/>
      <c r="V312" s="514"/>
      <c r="W312" s="827"/>
      <c r="X312" s="828"/>
      <c r="Y312" s="829"/>
      <c r="Z312" s="222"/>
      <c r="AA312" s="366"/>
      <c r="AB312" s="489"/>
      <c r="AC312" s="125"/>
      <c r="AD312" s="125"/>
      <c r="AE312" s="125"/>
      <c r="AF312" s="125"/>
      <c r="AG312" s="125"/>
      <c r="AH312" s="125"/>
      <c r="AI312" s="125"/>
      <c r="AJ312" s="125"/>
      <c r="AK312" s="3414"/>
      <c r="AL312" s="3414"/>
      <c r="AM312" s="3414"/>
      <c r="AN312" s="3414"/>
      <c r="AO312" s="3414"/>
      <c r="AP312" s="3414"/>
      <c r="AQ312" s="3414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</row>
    <row r="313" spans="2:59" ht="15.75" customHeight="1" thickBot="1">
      <c r="B313" s="240"/>
      <c r="C313" s="736" t="s">
        <v>331</v>
      </c>
      <c r="D313" s="758"/>
      <c r="E313" s="1835">
        <f>'7-11л. МЕНЮ '!E317</f>
        <v>5.8985714285714259</v>
      </c>
      <c r="F313" s="440">
        <f>'7-11л. МЕНЮ '!F317</f>
        <v>-2.9675949367088617</v>
      </c>
      <c r="G313" s="440">
        <f>'7-11л. МЕНЮ '!G317</f>
        <v>-2.2088656716417914</v>
      </c>
      <c r="H313" s="784">
        <f>'7-11л. МЕНЮ '!H317</f>
        <v>-1.3915404255319146</v>
      </c>
      <c r="I313" s="748">
        <f t="shared" ref="I313:P313" si="80">(I311*100/I619)-10</f>
        <v>-3.916666666666667</v>
      </c>
      <c r="J313" s="748">
        <f t="shared" si="80"/>
        <v>-0.83333333333333215</v>
      </c>
      <c r="K313" s="748">
        <f t="shared" si="80"/>
        <v>-5.9999999999999991</v>
      </c>
      <c r="L313" s="748">
        <f t="shared" si="80"/>
        <v>-5.5714285714285712</v>
      </c>
      <c r="M313" s="748">
        <f t="shared" si="80"/>
        <v>-6.2136363636363638</v>
      </c>
      <c r="N313" s="748">
        <f t="shared" si="80"/>
        <v>1.9909090909090903</v>
      </c>
      <c r="O313" s="748">
        <f t="shared" si="80"/>
        <v>-1.0440000000000005</v>
      </c>
      <c r="P313" s="2179">
        <f t="shared" si="80"/>
        <v>1.9750000000000014</v>
      </c>
      <c r="Q313" s="780"/>
      <c r="S313" s="3787"/>
      <c r="T313" s="360"/>
      <c r="U313" s="360"/>
      <c r="V313" s="360"/>
      <c r="W313" s="360"/>
      <c r="X313" s="360"/>
      <c r="Y313" s="360"/>
      <c r="Z313" s="360"/>
      <c r="AA313" s="360"/>
      <c r="AB313" s="234"/>
      <c r="AC313" s="293"/>
      <c r="AD313" s="293"/>
      <c r="AE313" s="293"/>
      <c r="AF313" s="293"/>
      <c r="AG313" s="293"/>
      <c r="AH313" s="293"/>
      <c r="AI313" s="293"/>
      <c r="AJ313" s="293"/>
      <c r="AK313" s="549"/>
      <c r="AL313" s="3414"/>
      <c r="AM313" s="3414"/>
      <c r="AN313" s="3414"/>
      <c r="AO313" s="3414"/>
      <c r="AP313" s="3414"/>
      <c r="AQ313" s="3414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</row>
    <row r="314" spans="2:59" ht="14.25" customHeight="1">
      <c r="I314" s="762"/>
      <c r="S314" s="3788"/>
      <c r="T314" s="339"/>
      <c r="U314" s="339"/>
      <c r="V314" s="339"/>
      <c r="W314" s="185"/>
      <c r="X314" s="156"/>
      <c r="Y314" s="156"/>
      <c r="Z314" s="339"/>
      <c r="AA314" s="156"/>
      <c r="AB314" s="234"/>
      <c r="AC314" s="514"/>
      <c r="AD314" s="514"/>
      <c r="AE314" s="514"/>
      <c r="AF314" s="514"/>
      <c r="AG314" s="2733"/>
      <c r="AH314" s="515"/>
      <c r="AI314" s="515"/>
      <c r="AJ314" s="514"/>
      <c r="AK314" s="549"/>
      <c r="AL314" s="3414"/>
      <c r="AM314" s="3414"/>
      <c r="AN314" s="3414"/>
      <c r="AO314" s="3414"/>
      <c r="AP314" s="3414"/>
      <c r="AQ314" s="3414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</row>
    <row r="315" spans="2:59" ht="15.75" thickBot="1">
      <c r="E315" s="1932"/>
      <c r="F315" s="1932"/>
      <c r="G315" s="1932"/>
      <c r="H315" s="1932"/>
      <c r="I315" s="1932"/>
      <c r="J315" s="1932"/>
      <c r="K315" s="1932"/>
      <c r="L315" s="1932"/>
      <c r="M315" s="1932"/>
      <c r="N315" s="1932"/>
      <c r="O315" s="1932"/>
      <c r="P315" s="1932"/>
      <c r="Q315" s="298"/>
      <c r="S315" s="3789"/>
      <c r="T315" s="3422"/>
      <c r="U315" s="3422"/>
      <c r="V315" s="3422"/>
      <c r="W315" s="3422"/>
      <c r="X315" s="3422"/>
      <c r="Y315" s="3422"/>
      <c r="Z315" s="3422"/>
      <c r="AA315" s="3422"/>
      <c r="AB315" s="120"/>
      <c r="AC315" s="823"/>
      <c r="AD315" s="823"/>
      <c r="AE315" s="823"/>
      <c r="AF315" s="823"/>
      <c r="AG315" s="824"/>
      <c r="AH315" s="824"/>
      <c r="AI315" s="824"/>
      <c r="AJ315" s="823"/>
      <c r="AK315" s="549"/>
      <c r="AL315" s="3414"/>
      <c r="AM315" s="3414"/>
      <c r="AN315" s="3414"/>
      <c r="AO315" s="3414"/>
      <c r="AP315" s="3414"/>
      <c r="AQ315" s="3414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</row>
    <row r="316" spans="2:59">
      <c r="B316" s="662"/>
      <c r="C316" s="42" t="s">
        <v>231</v>
      </c>
      <c r="D316" s="43"/>
      <c r="E316" s="151">
        <f t="shared" ref="E316:P316" si="81">E292+E304</f>
        <v>61.161699999999996</v>
      </c>
      <c r="F316" s="246">
        <f t="shared" si="81"/>
        <v>38.941940000000002</v>
      </c>
      <c r="G316" s="246">
        <f t="shared" si="81"/>
        <v>206.11150000000001</v>
      </c>
      <c r="H316" s="246">
        <f t="shared" si="81"/>
        <v>1412.6582000000003</v>
      </c>
      <c r="I316" s="246">
        <f t="shared" si="81"/>
        <v>47.865499999999997</v>
      </c>
      <c r="J316" s="246">
        <f t="shared" si="81"/>
        <v>0.627139</v>
      </c>
      <c r="K316" s="246">
        <f t="shared" si="81"/>
        <v>0.78232000000000002</v>
      </c>
      <c r="L316" s="246">
        <f t="shared" si="81"/>
        <v>290.05896000000001</v>
      </c>
      <c r="M316" s="709">
        <f t="shared" si="81"/>
        <v>843.97259999999994</v>
      </c>
      <c r="N316" s="710">
        <f t="shared" si="81"/>
        <v>656.18049999999994</v>
      </c>
      <c r="O316" s="710">
        <f t="shared" si="81"/>
        <v>150.43469999999999</v>
      </c>
      <c r="P316" s="663">
        <f t="shared" si="81"/>
        <v>6.6620600000000003</v>
      </c>
      <c r="Q316" s="298"/>
      <c r="S316" s="3422"/>
      <c r="T316" s="2496"/>
      <c r="U316" s="2496"/>
      <c r="V316" s="2496"/>
      <c r="W316" s="2496"/>
      <c r="X316" s="2496"/>
      <c r="Y316" s="2496"/>
      <c r="Z316" s="2496"/>
      <c r="AA316" s="2496"/>
      <c r="AB316" s="120"/>
      <c r="AC316" s="156"/>
      <c r="AD316" s="156"/>
      <c r="AE316" s="156"/>
      <c r="AF316" s="156"/>
      <c r="AG316" s="156"/>
      <c r="AH316" s="156"/>
      <c r="AI316" s="156"/>
      <c r="AJ316" s="156"/>
      <c r="AK316" s="549"/>
      <c r="AL316" s="3414"/>
      <c r="AM316" s="3414"/>
      <c r="AN316" s="3414"/>
      <c r="AO316" s="3414"/>
      <c r="AP316" s="3414"/>
      <c r="AQ316" s="3414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</row>
    <row r="317" spans="2:59">
      <c r="B317" s="392"/>
      <c r="C317" s="687" t="s">
        <v>10</v>
      </c>
      <c r="D317" s="1166">
        <v>0.6</v>
      </c>
      <c r="E317" s="1925">
        <f t="shared" ref="E317:P317" si="82">E633</f>
        <v>46.2</v>
      </c>
      <c r="F317" s="1921">
        <f t="shared" si="82"/>
        <v>47.4</v>
      </c>
      <c r="G317" s="1921">
        <f t="shared" si="82"/>
        <v>201</v>
      </c>
      <c r="H317" s="1921">
        <f t="shared" si="82"/>
        <v>1410</v>
      </c>
      <c r="I317" s="1921">
        <f t="shared" si="82"/>
        <v>36</v>
      </c>
      <c r="J317" s="1921">
        <f t="shared" si="82"/>
        <v>0.72</v>
      </c>
      <c r="K317" s="1921">
        <f t="shared" si="82"/>
        <v>0.84</v>
      </c>
      <c r="L317" s="1921">
        <f t="shared" si="82"/>
        <v>420</v>
      </c>
      <c r="M317" s="1922">
        <f t="shared" si="82"/>
        <v>660</v>
      </c>
      <c r="N317" s="1922">
        <f t="shared" si="82"/>
        <v>660</v>
      </c>
      <c r="O317" s="1922">
        <f t="shared" si="82"/>
        <v>150</v>
      </c>
      <c r="P317" s="1924">
        <f t="shared" si="82"/>
        <v>7.2</v>
      </c>
      <c r="Q317" s="298"/>
      <c r="S317" s="3414"/>
      <c r="T317" s="355"/>
      <c r="U317" s="355"/>
      <c r="V317" s="355"/>
      <c r="W317" s="355"/>
      <c r="X317" s="355"/>
      <c r="Y317" s="355"/>
      <c r="Z317" s="355"/>
      <c r="AA317" s="355"/>
      <c r="AB317" s="227"/>
      <c r="AC317" s="293"/>
      <c r="AD317" s="293"/>
      <c r="AE317" s="293"/>
      <c r="AF317" s="293"/>
      <c r="AG317" s="293"/>
      <c r="AH317" s="293"/>
      <c r="AI317" s="293"/>
      <c r="AJ317" s="293"/>
      <c r="AK317" s="549"/>
      <c r="AL317" s="3414"/>
      <c r="AM317" s="3414"/>
      <c r="AN317" s="3414"/>
      <c r="AO317" s="3414"/>
      <c r="AP317" s="3414"/>
      <c r="AQ317" s="3414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</row>
    <row r="318" spans="2:59" ht="16.5" customHeight="1" thickBot="1">
      <c r="B318" s="240"/>
      <c r="C318" s="736" t="s">
        <v>331</v>
      </c>
      <c r="D318" s="758"/>
      <c r="E318" s="747">
        <f t="shared" ref="E318:P318" si="83">(E316*100/E619)-60</f>
        <v>19.430779220779215</v>
      </c>
      <c r="F318" s="748">
        <f t="shared" si="83"/>
        <v>-10.706405063291136</v>
      </c>
      <c r="G318" s="748">
        <f t="shared" si="83"/>
        <v>1.5258208955223935</v>
      </c>
      <c r="H318" s="748">
        <f t="shared" si="83"/>
        <v>0.11311489361703764</v>
      </c>
      <c r="I318" s="748">
        <f t="shared" si="83"/>
        <v>19.775833333333324</v>
      </c>
      <c r="J318" s="748">
        <f t="shared" si="83"/>
        <v>-7.7384166666666658</v>
      </c>
      <c r="K318" s="748">
        <f t="shared" si="83"/>
        <v>-4.1199999999999974</v>
      </c>
      <c r="L318" s="748">
        <f t="shared" si="83"/>
        <v>-18.563005714285715</v>
      </c>
      <c r="M318" s="748">
        <f t="shared" si="83"/>
        <v>16.72478181818181</v>
      </c>
      <c r="N318" s="748">
        <f t="shared" si="83"/>
        <v>-0.34722727272728093</v>
      </c>
      <c r="O318" s="748">
        <f t="shared" si="83"/>
        <v>0.17387999999999693</v>
      </c>
      <c r="P318" s="752">
        <f t="shared" si="83"/>
        <v>-4.4828333333333319</v>
      </c>
      <c r="Q318" s="298"/>
      <c r="S318" s="3414"/>
      <c r="T318" s="3414"/>
      <c r="U318" s="3414"/>
      <c r="V318" s="3414"/>
      <c r="W318" s="3414"/>
      <c r="X318" s="3414"/>
      <c r="Y318" s="3414"/>
      <c r="Z318" s="3414"/>
      <c r="AA318" s="125"/>
      <c r="AB318" s="125"/>
      <c r="AC318" s="514"/>
      <c r="AD318" s="514"/>
      <c r="AE318" s="514"/>
      <c r="AF318" s="514"/>
      <c r="AG318" s="2733"/>
      <c r="AH318" s="515"/>
      <c r="AI318" s="515"/>
      <c r="AJ318" s="514"/>
      <c r="AK318" s="549"/>
      <c r="AL318" s="3414"/>
      <c r="AM318" s="3414"/>
      <c r="AN318" s="3414"/>
      <c r="AO318" s="3414"/>
      <c r="AP318" s="3414"/>
      <c r="AQ318" s="3414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</row>
    <row r="319" spans="2:59" ht="16.5" customHeight="1" thickBot="1">
      <c r="E319" s="1932"/>
      <c r="F319" s="1932"/>
      <c r="G319" s="1932"/>
      <c r="H319" s="1932"/>
      <c r="I319" s="1932"/>
      <c r="J319" s="1932"/>
      <c r="K319" s="1932"/>
      <c r="L319" s="1932"/>
      <c r="M319" s="1932"/>
      <c r="N319" s="1932"/>
      <c r="O319" s="1932"/>
      <c r="P319" s="1932"/>
      <c r="Q319" s="298"/>
      <c r="S319" s="3414"/>
      <c r="T319" s="3414"/>
      <c r="U319" s="3414"/>
      <c r="V319" s="3414"/>
      <c r="W319" s="3414"/>
      <c r="X319" s="3414"/>
      <c r="Y319" s="3414"/>
      <c r="Z319" s="3414"/>
      <c r="AA319" s="526"/>
      <c r="AB319" s="156"/>
      <c r="AC319" s="823"/>
      <c r="AD319" s="823"/>
      <c r="AE319" s="823"/>
      <c r="AF319" s="823"/>
      <c r="AG319" s="824"/>
      <c r="AH319" s="824"/>
      <c r="AI319" s="824"/>
      <c r="AJ319" s="823"/>
      <c r="AK319" s="549"/>
      <c r="AL319" s="3414"/>
      <c r="AM319" s="3414"/>
      <c r="AN319" s="3414"/>
      <c r="AO319" s="3414"/>
      <c r="AP319" s="3414"/>
      <c r="AQ319" s="3414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</row>
    <row r="320" spans="2:59" ht="15.75" customHeight="1">
      <c r="B320" s="662"/>
      <c r="C320" s="42" t="s">
        <v>230</v>
      </c>
      <c r="D320" s="43"/>
      <c r="E320" s="151">
        <f t="shared" ref="E320:P320" si="84">E304+E311</f>
        <v>54.444899999999997</v>
      </c>
      <c r="F320" s="246">
        <f t="shared" si="84"/>
        <v>31.351299999999998</v>
      </c>
      <c r="G320" s="246">
        <f t="shared" si="84"/>
        <v>140.33349999999999</v>
      </c>
      <c r="H320" s="246">
        <f t="shared" si="84"/>
        <v>1053.8887999999999</v>
      </c>
      <c r="I320" s="246">
        <f t="shared" si="84"/>
        <v>25.419799999999999</v>
      </c>
      <c r="J320" s="246">
        <f t="shared" si="84"/>
        <v>0.50623899999999999</v>
      </c>
      <c r="K320" s="246">
        <f t="shared" si="84"/>
        <v>0.55252000000000001</v>
      </c>
      <c r="L320" s="246">
        <f t="shared" si="84"/>
        <v>258.69222000000002</v>
      </c>
      <c r="M320" s="709">
        <f t="shared" si="84"/>
        <v>751.79869999999994</v>
      </c>
      <c r="N320" s="710">
        <f t="shared" si="84"/>
        <v>562.79279999999994</v>
      </c>
      <c r="O320" s="710">
        <f t="shared" si="84"/>
        <v>113.3159</v>
      </c>
      <c r="P320" s="663">
        <f t="shared" si="84"/>
        <v>6.4907600000000008</v>
      </c>
      <c r="Q320" s="298"/>
      <c r="S320" s="3414"/>
      <c r="T320" s="3414"/>
      <c r="U320" s="3414"/>
      <c r="V320" s="3414"/>
      <c r="W320" s="3414"/>
      <c r="X320" s="3414"/>
      <c r="Y320" s="3414"/>
      <c r="Z320" s="3414"/>
      <c r="AA320" s="184"/>
      <c r="AB320" s="184"/>
      <c r="AC320" s="156"/>
      <c r="AD320" s="156"/>
      <c r="AE320" s="156"/>
      <c r="AF320" s="156"/>
      <c r="AG320" s="156"/>
      <c r="AH320" s="156"/>
      <c r="AI320" s="156"/>
      <c r="AJ320" s="156"/>
      <c r="AK320" s="549"/>
      <c r="AL320" s="3414"/>
      <c r="AM320" s="3414"/>
      <c r="AN320" s="3414"/>
      <c r="AO320" s="3414"/>
      <c r="AP320" s="3414"/>
      <c r="AQ320" s="3414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</row>
    <row r="321" spans="2:59" ht="14.25" customHeight="1">
      <c r="B321" s="392"/>
      <c r="C321" s="687" t="s">
        <v>10</v>
      </c>
      <c r="D321" s="1166">
        <v>0.45</v>
      </c>
      <c r="E321" s="1925">
        <f t="shared" ref="E321:P321" si="85">E637</f>
        <v>34.65</v>
      </c>
      <c r="F321" s="1921">
        <f t="shared" si="85"/>
        <v>35.549999999999997</v>
      </c>
      <c r="G321" s="1921">
        <f t="shared" si="85"/>
        <v>150.75</v>
      </c>
      <c r="H321" s="1921">
        <f t="shared" si="85"/>
        <v>1057.5</v>
      </c>
      <c r="I321" s="1921">
        <f t="shared" si="85"/>
        <v>27</v>
      </c>
      <c r="J321" s="1921">
        <f t="shared" si="85"/>
        <v>0.54</v>
      </c>
      <c r="K321" s="1921">
        <f t="shared" si="85"/>
        <v>0.63</v>
      </c>
      <c r="L321" s="1921">
        <f t="shared" si="85"/>
        <v>315</v>
      </c>
      <c r="M321" s="1922">
        <f t="shared" si="85"/>
        <v>495</v>
      </c>
      <c r="N321" s="1922">
        <f t="shared" si="85"/>
        <v>495</v>
      </c>
      <c r="O321" s="1922">
        <f t="shared" si="85"/>
        <v>112.5</v>
      </c>
      <c r="P321" s="1924">
        <f t="shared" si="85"/>
        <v>5.4</v>
      </c>
      <c r="Q321" s="298"/>
      <c r="S321" s="3414"/>
      <c r="T321" s="3414"/>
      <c r="U321" s="3414"/>
      <c r="V321" s="3414"/>
      <c r="W321" s="3414"/>
      <c r="X321" s="3414"/>
      <c r="Y321" s="3414"/>
      <c r="Z321" s="3414"/>
      <c r="AA321" s="120"/>
      <c r="AB321" s="120"/>
      <c r="AC321" s="293"/>
      <c r="AD321" s="293"/>
      <c r="AE321" s="293"/>
      <c r="AF321" s="293"/>
      <c r="AG321" s="293"/>
      <c r="AH321" s="293"/>
      <c r="AI321" s="293"/>
      <c r="AJ321" s="2712"/>
      <c r="AK321" s="549"/>
      <c r="AL321" s="3414"/>
      <c r="AM321" s="3414"/>
      <c r="AN321" s="3414"/>
      <c r="AO321" s="3414"/>
      <c r="AP321" s="3414"/>
      <c r="AQ321" s="3414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</row>
    <row r="322" spans="2:59" ht="15.75" thickBot="1">
      <c r="B322" s="240"/>
      <c r="C322" s="736" t="s">
        <v>331</v>
      </c>
      <c r="D322" s="758"/>
      <c r="E322" s="747">
        <f t="shared" ref="E322:P322" si="86">(E320*100/E619)-45</f>
        <v>25.707662337662342</v>
      </c>
      <c r="F322" s="748">
        <f t="shared" si="86"/>
        <v>-5.3148101265822802</v>
      </c>
      <c r="G322" s="748">
        <f t="shared" si="86"/>
        <v>-3.109402985074631</v>
      </c>
      <c r="H322" s="748">
        <f t="shared" si="86"/>
        <v>-0.15366808510638919</v>
      </c>
      <c r="I322" s="748">
        <f t="shared" si="86"/>
        <v>-2.633666666666663</v>
      </c>
      <c r="J322" s="748">
        <f t="shared" si="86"/>
        <v>-2.8134166666666687</v>
      </c>
      <c r="K322" s="748">
        <f t="shared" si="86"/>
        <v>-5.5342857142857085</v>
      </c>
      <c r="L322" s="748">
        <f t="shared" si="86"/>
        <v>-8.0439685714285716</v>
      </c>
      <c r="M322" s="748">
        <f t="shared" si="86"/>
        <v>23.345336363636363</v>
      </c>
      <c r="N322" s="748">
        <f t="shared" si="86"/>
        <v>6.1629818181818123</v>
      </c>
      <c r="O322" s="748">
        <f t="shared" si="86"/>
        <v>0.32636000000000109</v>
      </c>
      <c r="P322" s="752">
        <f t="shared" si="86"/>
        <v>9.0896666666666661</v>
      </c>
      <c r="Q322" s="298"/>
      <c r="S322" s="3414"/>
      <c r="T322" s="3414"/>
      <c r="U322" s="3414"/>
      <c r="V322" s="3414"/>
      <c r="W322" s="3414"/>
      <c r="X322" s="3414"/>
      <c r="Y322" s="3414"/>
      <c r="Z322" s="3414"/>
      <c r="AA322" s="339"/>
      <c r="AB322" s="339"/>
      <c r="AC322" s="2717"/>
      <c r="AD322" s="2717"/>
      <c r="AE322" s="2717"/>
      <c r="AF322" s="2718"/>
      <c r="AG322" s="2719"/>
      <c r="AH322" s="2718"/>
      <c r="AI322" s="2718"/>
      <c r="AJ322" s="2717"/>
      <c r="AK322" s="549"/>
      <c r="AL322" s="3414"/>
      <c r="AM322" s="3414"/>
      <c r="AN322" s="3414"/>
      <c r="AO322" s="3414"/>
      <c r="AP322" s="3414"/>
      <c r="AQ322" s="3414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</row>
    <row r="323" spans="2:59" ht="13.5" customHeight="1" thickBot="1">
      <c r="E323" s="1932"/>
      <c r="F323" s="1932"/>
      <c r="G323" s="1932"/>
      <c r="H323" s="1932"/>
      <c r="I323" s="1932"/>
      <c r="J323" s="1932"/>
      <c r="K323" s="1932"/>
      <c r="L323" s="1932"/>
      <c r="M323" s="1932"/>
      <c r="N323" s="1932"/>
      <c r="O323" s="1932"/>
      <c r="P323" s="1942"/>
      <c r="Q323" s="298"/>
      <c r="S323" s="3414"/>
      <c r="T323" s="3414"/>
      <c r="U323" s="3414"/>
      <c r="V323" s="3414"/>
      <c r="W323" s="3414"/>
      <c r="X323" s="3414"/>
      <c r="Y323" s="3414"/>
      <c r="Z323" s="3414"/>
      <c r="AA323" s="120"/>
      <c r="AB323" s="120"/>
      <c r="AC323" s="823"/>
      <c r="AD323" s="823"/>
      <c r="AE323" s="823"/>
      <c r="AF323" s="823"/>
      <c r="AG323" s="824"/>
      <c r="AH323" s="824"/>
      <c r="AI323" s="824"/>
      <c r="AJ323" s="823"/>
      <c r="AK323" s="549"/>
      <c r="AL323" s="205"/>
      <c r="AM323" s="192"/>
      <c r="AN323" s="192"/>
      <c r="AO323" s="205"/>
      <c r="AP323" s="497"/>
      <c r="AQ323" s="205"/>
      <c r="AR323" s="205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</row>
    <row r="324" spans="2:59" ht="13.5" customHeight="1">
      <c r="B324" s="737" t="s">
        <v>257</v>
      </c>
      <c r="C324" s="42"/>
      <c r="D324" s="43"/>
      <c r="E324" s="721">
        <f t="shared" ref="E324:P324" si="87">E292+E304+E311</f>
        <v>73.403599999999997</v>
      </c>
      <c r="F324" s="722">
        <f t="shared" si="87"/>
        <v>44.497540000000001</v>
      </c>
      <c r="G324" s="722">
        <f t="shared" si="87"/>
        <v>232.21180000000001</v>
      </c>
      <c r="H324" s="722">
        <f t="shared" si="87"/>
        <v>1614.9570000000003</v>
      </c>
      <c r="I324" s="722">
        <f t="shared" si="87"/>
        <v>51.515499999999996</v>
      </c>
      <c r="J324" s="722">
        <f t="shared" si="87"/>
        <v>0.73713899999999999</v>
      </c>
      <c r="K324" s="722">
        <f t="shared" si="87"/>
        <v>0.83832000000000007</v>
      </c>
      <c r="L324" s="1351">
        <f t="shared" si="87"/>
        <v>321.05896000000001</v>
      </c>
      <c r="M324" s="1454">
        <f t="shared" si="87"/>
        <v>885.62259999999992</v>
      </c>
      <c r="N324" s="1454">
        <f t="shared" si="87"/>
        <v>788.08049999999992</v>
      </c>
      <c r="O324" s="1351">
        <f t="shared" si="87"/>
        <v>172.82470000000001</v>
      </c>
      <c r="P324" s="757">
        <f t="shared" si="87"/>
        <v>8.0990599999999997</v>
      </c>
      <c r="Q324" s="298"/>
      <c r="S324" s="3414"/>
      <c r="T324" s="3414"/>
      <c r="U324" s="3414"/>
      <c r="V324" s="3414"/>
      <c r="W324" s="3414"/>
      <c r="X324" s="3414"/>
      <c r="Y324" s="3414"/>
      <c r="Z324" s="3414"/>
      <c r="AA324" s="120"/>
      <c r="AB324" s="120"/>
      <c r="AC324" s="156"/>
      <c r="AD324" s="156"/>
      <c r="AE324" s="156"/>
      <c r="AF324" s="156"/>
      <c r="AG324" s="156"/>
      <c r="AH324" s="156"/>
      <c r="AI324" s="156"/>
      <c r="AJ324" s="156"/>
      <c r="AK324" s="549"/>
      <c r="AL324" s="205"/>
      <c r="AM324" s="205"/>
      <c r="AN324" s="205"/>
      <c r="AO324" s="205"/>
      <c r="AP324" s="205"/>
      <c r="AQ324" s="205"/>
      <c r="AR324" s="205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</row>
    <row r="325" spans="2:59" ht="15" customHeight="1">
      <c r="B325" s="738"/>
      <c r="C325" s="739" t="s">
        <v>10</v>
      </c>
      <c r="D325" s="1166">
        <v>0.7</v>
      </c>
      <c r="E325" s="1925">
        <f t="shared" ref="E325:P325" si="88">E641</f>
        <v>53.9</v>
      </c>
      <c r="F325" s="1921">
        <f t="shared" si="88"/>
        <v>55.3</v>
      </c>
      <c r="G325" s="1921">
        <f t="shared" si="88"/>
        <v>234.5</v>
      </c>
      <c r="H325" s="1921">
        <f t="shared" si="88"/>
        <v>1645</v>
      </c>
      <c r="I325" s="1921">
        <f t="shared" si="88"/>
        <v>42</v>
      </c>
      <c r="J325" s="1921">
        <f t="shared" si="88"/>
        <v>0.84</v>
      </c>
      <c r="K325" s="1921">
        <f t="shared" si="88"/>
        <v>0.98</v>
      </c>
      <c r="L325" s="1921">
        <f t="shared" si="88"/>
        <v>490</v>
      </c>
      <c r="M325" s="1922">
        <f t="shared" si="88"/>
        <v>770</v>
      </c>
      <c r="N325" s="1923">
        <f t="shared" si="88"/>
        <v>770</v>
      </c>
      <c r="O325" s="1922">
        <f t="shared" si="88"/>
        <v>175</v>
      </c>
      <c r="P325" s="1924">
        <f t="shared" si="88"/>
        <v>8.4</v>
      </c>
      <c r="Q325" s="298"/>
      <c r="S325" s="3414"/>
      <c r="T325" s="3414"/>
      <c r="U325" s="3414"/>
      <c r="V325" s="3414"/>
      <c r="W325" s="3414"/>
      <c r="X325" s="3414"/>
      <c r="Y325" s="3414"/>
      <c r="Z325" s="3414"/>
      <c r="AA325" s="120"/>
      <c r="AB325" s="120"/>
      <c r="AC325" s="125"/>
      <c r="AD325" s="125"/>
      <c r="AE325" s="125"/>
      <c r="AF325" s="125"/>
      <c r="AG325" s="125"/>
      <c r="AH325" s="125"/>
      <c r="AI325" s="125"/>
      <c r="AJ325" s="125"/>
      <c r="AK325" s="549"/>
      <c r="AL325" s="3414"/>
      <c r="AM325" s="192"/>
      <c r="AN325" s="192"/>
      <c r="AO325" s="3414"/>
      <c r="AP325" s="3411"/>
      <c r="AQ325" s="3414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</row>
    <row r="326" spans="2:59" ht="14.25" customHeight="1" thickBot="1">
      <c r="B326" s="240"/>
      <c r="C326" s="736" t="s">
        <v>331</v>
      </c>
      <c r="D326" s="758"/>
      <c r="E326" s="747">
        <f t="shared" ref="E326:P326" si="89">(E324*100/E619)-70</f>
        <v>25.329350649350644</v>
      </c>
      <c r="F326" s="748">
        <f t="shared" si="89"/>
        <v>-13.673999999999999</v>
      </c>
      <c r="G326" s="748">
        <f t="shared" si="89"/>
        <v>-0.68304477611940229</v>
      </c>
      <c r="H326" s="748">
        <f t="shared" si="89"/>
        <v>-1.278425531914877</v>
      </c>
      <c r="I326" s="748">
        <f t="shared" si="89"/>
        <v>15.859166666666653</v>
      </c>
      <c r="J326" s="748">
        <f t="shared" si="89"/>
        <v>-8.5717500000000015</v>
      </c>
      <c r="K326" s="748">
        <f t="shared" si="89"/>
        <v>-10.11999999999999</v>
      </c>
      <c r="L326" s="748">
        <f t="shared" si="89"/>
        <v>-24.134434285714285</v>
      </c>
      <c r="M326" s="748">
        <f t="shared" si="89"/>
        <v>10.511145454545456</v>
      </c>
      <c r="N326" s="748">
        <f t="shared" si="89"/>
        <v>1.643681818181804</v>
      </c>
      <c r="O326" s="748">
        <f t="shared" si="89"/>
        <v>-0.87012</v>
      </c>
      <c r="P326" s="752">
        <f t="shared" si="89"/>
        <v>-2.5078333333333376</v>
      </c>
      <c r="Q326" s="298"/>
      <c r="S326" s="3414"/>
      <c r="T326" s="3414"/>
      <c r="U326" s="3414"/>
      <c r="V326" s="3414"/>
      <c r="W326" s="3414"/>
      <c r="X326" s="3414"/>
      <c r="Y326" s="3414"/>
      <c r="Z326" s="3414"/>
      <c r="AA326" s="379"/>
      <c r="AB326" s="227"/>
      <c r="AC326" s="125"/>
      <c r="AD326" s="125"/>
      <c r="AE326" s="125"/>
      <c r="AF326" s="125"/>
      <c r="AG326" s="125"/>
      <c r="AH326" s="125"/>
      <c r="AI326" s="125"/>
      <c r="AJ326" s="125"/>
      <c r="AK326" s="3414"/>
      <c r="AL326" s="505"/>
      <c r="AM326" s="505"/>
      <c r="AN326" s="505"/>
      <c r="AO326" s="505"/>
      <c r="AP326" s="505"/>
      <c r="AQ326" s="501"/>
      <c r="AR326" s="501"/>
      <c r="AS326" s="506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</row>
    <row r="327" spans="2:59">
      <c r="Q327" s="298"/>
      <c r="S327" s="3414"/>
      <c r="T327" s="3414"/>
      <c r="U327" s="3414"/>
      <c r="V327" s="3414"/>
      <c r="W327" s="3414"/>
      <c r="X327" s="3414"/>
      <c r="Y327" s="3414"/>
      <c r="Z327" s="3414"/>
      <c r="AA327" s="528"/>
      <c r="AB327" s="358"/>
      <c r="AC327" s="125"/>
      <c r="AD327" s="125"/>
      <c r="AE327" s="125"/>
      <c r="AF327" s="125"/>
      <c r="AG327" s="125"/>
      <c r="AH327" s="125"/>
      <c r="AI327" s="125"/>
      <c r="AJ327" s="125"/>
      <c r="AK327" s="549"/>
      <c r="AL327" s="216"/>
      <c r="AM327" s="216"/>
      <c r="AN327" s="216"/>
      <c r="AO327" s="216"/>
      <c r="AP327" s="216"/>
      <c r="AQ327" s="216"/>
      <c r="AR327" s="216"/>
      <c r="AS327" s="216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</row>
    <row r="328" spans="2:59">
      <c r="S328" s="3414"/>
      <c r="T328" s="3414"/>
      <c r="U328" s="3414"/>
      <c r="V328" s="3414"/>
      <c r="W328" s="3414"/>
      <c r="X328" s="3414"/>
      <c r="Y328" s="3414"/>
      <c r="Z328" s="3414"/>
      <c r="AA328" s="356"/>
      <c r="AB328" s="356"/>
      <c r="AC328" s="125"/>
      <c r="AD328" s="125"/>
      <c r="AE328" s="129"/>
      <c r="AF328" s="125"/>
      <c r="AG328" s="125"/>
      <c r="AH328" s="125"/>
      <c r="AI328" s="125"/>
      <c r="AJ328" s="3414"/>
      <c r="AK328" s="549"/>
      <c r="AL328" s="337"/>
      <c r="AM328" s="337"/>
      <c r="AN328" s="337"/>
      <c r="AO328" s="120"/>
      <c r="AP328" s="234"/>
      <c r="AQ328" s="120"/>
      <c r="AR328" s="120"/>
      <c r="AS328" s="184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</row>
    <row r="329" spans="2:59">
      <c r="Q329" s="298"/>
      <c r="S329" s="3414"/>
      <c r="T329" s="3414"/>
      <c r="U329" s="3414"/>
      <c r="V329" s="3414"/>
      <c r="W329" s="3414"/>
      <c r="X329" s="3414"/>
      <c r="Y329" s="3414"/>
      <c r="Z329" s="3414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3414"/>
      <c r="AL329" s="518"/>
      <c r="AM329" s="518"/>
      <c r="AN329" s="518"/>
      <c r="AO329" s="519"/>
      <c r="AP329" s="519"/>
      <c r="AQ329" s="518"/>
      <c r="AR329" s="518"/>
      <c r="AS329" s="518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</row>
    <row r="330" spans="2:59" ht="14.25" customHeight="1">
      <c r="K330" s="68"/>
      <c r="P330"/>
      <c r="Q330" s="298"/>
      <c r="S330" s="3414"/>
      <c r="T330" s="3414"/>
      <c r="U330" s="3414"/>
      <c r="V330" s="3414"/>
      <c r="W330" s="3414"/>
      <c r="X330" s="3414"/>
      <c r="Y330" s="3414"/>
      <c r="Z330" s="3414"/>
      <c r="AA330" s="125"/>
      <c r="AB330" s="125"/>
      <c r="AC330" s="213"/>
      <c r="AD330" s="213"/>
      <c r="AE330" s="213"/>
      <c r="AF330" s="213"/>
      <c r="AG330" s="213"/>
      <c r="AH330" s="213"/>
      <c r="AI330" s="213"/>
      <c r="AJ330" s="213"/>
      <c r="AK330" s="3414"/>
      <c r="AL330" s="3414"/>
      <c r="AM330" s="3414"/>
      <c r="AN330" s="3414"/>
      <c r="AO330" s="3414"/>
      <c r="AP330" s="3414"/>
      <c r="AQ330" s="3414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</row>
    <row r="331" spans="2:59" ht="13.5" customHeight="1">
      <c r="Q331" s="2520"/>
      <c r="S331" s="3414"/>
      <c r="T331" s="3414"/>
      <c r="U331" s="3414"/>
      <c r="V331" s="3414"/>
      <c r="W331" s="3414"/>
      <c r="X331" s="3414"/>
      <c r="Y331" s="3414"/>
      <c r="Z331" s="3414"/>
      <c r="AA331" s="211"/>
      <c r="AB331" s="130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3414"/>
      <c r="AM331" s="3414"/>
      <c r="AN331" s="3414"/>
      <c r="AO331" s="3414"/>
      <c r="AP331" s="3414"/>
      <c r="AQ331" s="3414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</row>
    <row r="332" spans="2:59" ht="13.5" customHeight="1">
      <c r="I332" s="735"/>
      <c r="J332" s="3550"/>
      <c r="K332" s="3550"/>
      <c r="L332" s="735"/>
      <c r="M332" s="735"/>
      <c r="N332" s="735"/>
      <c r="O332" s="735"/>
      <c r="P332" s="735"/>
      <c r="Q332" s="110"/>
      <c r="S332" s="3414"/>
      <c r="T332" s="3414"/>
      <c r="U332" s="3414"/>
      <c r="V332" s="3414"/>
      <c r="W332" s="3414"/>
      <c r="X332" s="3414"/>
      <c r="Y332" s="3414"/>
      <c r="Z332" s="3414"/>
      <c r="AA332" s="3414"/>
      <c r="AB332" s="366"/>
      <c r="AC332" s="3414"/>
      <c r="AD332" s="3414"/>
      <c r="AE332" s="130"/>
      <c r="AF332" s="130"/>
      <c r="AG332" s="3414"/>
      <c r="AH332" s="3414"/>
      <c r="AI332" s="3414"/>
      <c r="AJ332" s="3414"/>
      <c r="AK332" s="3414"/>
      <c r="AL332" s="3414"/>
      <c r="AM332" s="3414"/>
      <c r="AN332" s="3414"/>
      <c r="AO332" s="3414"/>
      <c r="AP332" s="3414"/>
      <c r="AQ332" s="3414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</row>
    <row r="333" spans="2:59" ht="12.75" customHeight="1">
      <c r="C333" s="689"/>
      <c r="D333" s="12" t="str">
        <f>D58</f>
        <v xml:space="preserve">Россия Краснодарский край </v>
      </c>
      <c r="E333" s="300"/>
      <c r="I333" s="762"/>
      <c r="J333" s="762"/>
      <c r="K333" s="762"/>
      <c r="L333" s="762"/>
      <c r="M333" s="762"/>
      <c r="N333" s="762"/>
      <c r="O333" s="762"/>
      <c r="P333" s="762"/>
      <c r="Q333" s="1"/>
      <c r="S333" s="3414"/>
      <c r="T333" s="3414"/>
      <c r="U333" s="3414"/>
      <c r="V333" s="3414"/>
      <c r="W333" s="3414"/>
      <c r="X333" s="3414"/>
      <c r="Y333" s="3414"/>
      <c r="Z333" s="3414"/>
      <c r="AA333" s="3414"/>
      <c r="AB333" s="3414"/>
      <c r="AC333" s="3414"/>
      <c r="AD333" s="3414"/>
      <c r="AE333" s="3414"/>
      <c r="AF333" s="125"/>
      <c r="AG333" s="125"/>
      <c r="AH333" s="125"/>
      <c r="AI333" s="125"/>
      <c r="AJ333" s="125"/>
      <c r="AK333" s="3414"/>
      <c r="AL333" s="3414"/>
      <c r="AM333" s="3414"/>
      <c r="AN333" s="3414"/>
      <c r="AO333" s="3414"/>
      <c r="AP333" s="3414"/>
      <c r="AQ333" s="3414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</row>
    <row r="334" spans="2:59" ht="12.75" customHeight="1">
      <c r="C334" s="13" t="str">
        <f>C59</f>
        <v xml:space="preserve">                            ПРИЛОЖЕНИЕ К  ДЕСЯТИДНЕВНОМУ  МЕНЮ ПРИГОТОВЛЯЕМЫХ БЛЮД </v>
      </c>
      <c r="D334" s="153"/>
      <c r="E334" s="2"/>
      <c r="F334"/>
      <c r="I334"/>
      <c r="J334"/>
      <c r="K334" s="26"/>
      <c r="L334" s="26"/>
      <c r="M334"/>
      <c r="N334"/>
      <c r="O334"/>
      <c r="P334"/>
      <c r="Q334" s="110"/>
      <c r="S334" s="3414"/>
      <c r="T334" s="3414"/>
      <c r="U334" s="3414"/>
      <c r="V334" s="3414"/>
      <c r="W334" s="3414"/>
      <c r="X334" s="3414"/>
      <c r="Y334" s="3414"/>
      <c r="Z334" s="3414"/>
      <c r="AA334" s="3414"/>
      <c r="AB334" s="3414"/>
      <c r="AC334" s="3414"/>
      <c r="AD334" s="3414"/>
      <c r="AE334" s="3414"/>
      <c r="AF334" s="125"/>
      <c r="AG334" s="125"/>
      <c r="AH334" s="125"/>
      <c r="AI334" s="125"/>
      <c r="AJ334" s="125"/>
      <c r="AK334" s="3414"/>
      <c r="AL334" s="3414"/>
      <c r="AM334" s="3414"/>
      <c r="AN334" s="3414"/>
      <c r="AO334" s="3414"/>
      <c r="AP334" s="3414"/>
      <c r="AQ334" s="3414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</row>
    <row r="335" spans="2:59" ht="16.5" customHeight="1">
      <c r="B335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335" s="25"/>
      <c r="I335" s="767"/>
      <c r="N335" s="5"/>
      <c r="S335" s="3414"/>
      <c r="T335" s="3414"/>
      <c r="U335" s="3414"/>
      <c r="V335" s="3414"/>
      <c r="W335" s="3414"/>
      <c r="X335" s="3414"/>
      <c r="Y335" s="3414"/>
      <c r="Z335" s="3414"/>
      <c r="AA335" s="3414"/>
      <c r="AB335" s="3414"/>
      <c r="AC335" s="3414"/>
      <c r="AD335" s="3414"/>
      <c r="AE335" s="3414"/>
      <c r="AF335" s="125"/>
      <c r="AG335" s="3411"/>
      <c r="AH335" s="523"/>
      <c r="AI335" s="125"/>
      <c r="AJ335" s="123"/>
      <c r="AK335" s="3414"/>
      <c r="AL335" s="3414"/>
      <c r="AM335" s="3414"/>
      <c r="AN335" s="3414"/>
      <c r="AO335" s="3414"/>
      <c r="AP335" s="3414"/>
      <c r="AQ335" s="3414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</row>
    <row r="336" spans="2:59" ht="14.25" customHeight="1">
      <c r="C336" s="689" t="str">
        <f>C61</f>
        <v xml:space="preserve">                                    ТАБЛИЦА   ПОТРЕБНОСТИ ПИЩЕВЫХ ВЕЩЕСТВ,   ВИТАМИНОВ  И  МИНЕРАЛЬНЫХ ВЕЩЕСТВ</v>
      </c>
      <c r="S336" s="3414"/>
      <c r="T336" s="3414"/>
      <c r="U336" s="3414"/>
      <c r="V336" s="3414"/>
      <c r="W336" s="3414"/>
      <c r="X336" s="3414"/>
      <c r="Y336" s="3414"/>
      <c r="Z336" s="3414"/>
      <c r="AA336" s="3414"/>
      <c r="AB336" s="3414"/>
      <c r="AC336" s="3414"/>
      <c r="AD336" s="3414"/>
      <c r="AE336" s="3414"/>
      <c r="AF336" s="125"/>
      <c r="AG336" s="616"/>
      <c r="AH336" s="125"/>
      <c r="AI336" s="125"/>
      <c r="AJ336" s="3414"/>
      <c r="AK336" s="2716"/>
      <c r="AL336" s="3414"/>
      <c r="AM336" s="3414"/>
      <c r="AN336" s="3414"/>
      <c r="AO336" s="3414"/>
      <c r="AP336" s="3414"/>
      <c r="AQ336" s="3414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</row>
    <row r="337" spans="2:59" ht="21.75" thickBot="1">
      <c r="B337" s="667" t="str">
        <f>B62</f>
        <v xml:space="preserve">  Возрастная категория: 7 - 11  лет </v>
      </c>
      <c r="C337" s="26"/>
      <c r="D337"/>
      <c r="F337" s="32" t="s">
        <v>432</v>
      </c>
      <c r="J337" s="3" t="str">
        <f>J62</f>
        <v>Сезон :   ЗИМА - ВЕСНА  2025 -____г.г.</v>
      </c>
      <c r="M337" s="82"/>
      <c r="N337" s="33"/>
      <c r="P337" s="123"/>
      <c r="S337" s="3414"/>
      <c r="T337" s="3414"/>
      <c r="U337" s="3414"/>
      <c r="V337" s="3414"/>
      <c r="W337" s="3414"/>
      <c r="X337" s="3414"/>
      <c r="Y337" s="3414"/>
      <c r="Z337" s="3414"/>
      <c r="AA337" s="3414"/>
      <c r="AB337" s="3414"/>
      <c r="AC337" s="3414"/>
      <c r="AD337" s="3414"/>
      <c r="AE337" s="3414"/>
      <c r="AF337" s="125"/>
      <c r="AG337" s="616"/>
      <c r="AH337" s="125"/>
      <c r="AI337" s="125"/>
      <c r="AJ337" s="125"/>
      <c r="AK337" s="198"/>
      <c r="AL337" s="3414"/>
      <c r="AM337" s="3414"/>
      <c r="AN337" s="3414"/>
      <c r="AO337" s="3414"/>
      <c r="AP337" s="3414"/>
      <c r="AQ337" s="3414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</row>
    <row r="338" spans="2:59" ht="15.75" thickBot="1">
      <c r="B338" s="794" t="s">
        <v>260</v>
      </c>
      <c r="C338" s="830" t="s">
        <v>378</v>
      </c>
      <c r="D338" s="792" t="s">
        <v>142</v>
      </c>
      <c r="E338" s="799" t="s">
        <v>143</v>
      </c>
      <c r="F338" s="341"/>
      <c r="G338" s="341"/>
      <c r="H338" s="39"/>
      <c r="I338" s="560" t="s">
        <v>241</v>
      </c>
      <c r="J338" s="39"/>
      <c r="K338" s="698"/>
      <c r="L338" s="451"/>
      <c r="M338" s="801" t="s">
        <v>269</v>
      </c>
      <c r="N338" s="39"/>
      <c r="O338" s="39"/>
      <c r="P338" s="73"/>
      <c r="Q338" s="734" t="s">
        <v>267</v>
      </c>
      <c r="S338" s="3414"/>
      <c r="T338" s="3414"/>
      <c r="U338" s="3414"/>
      <c r="V338" s="3414"/>
      <c r="W338" s="3414"/>
      <c r="X338" s="3414"/>
      <c r="Y338" s="3414"/>
      <c r="Z338" s="3414"/>
      <c r="AA338" s="3414"/>
      <c r="AB338" s="3414"/>
      <c r="AC338" s="3414"/>
      <c r="AD338" s="3414"/>
      <c r="AE338" s="3414"/>
      <c r="AF338" s="125"/>
      <c r="AG338" s="818"/>
      <c r="AH338" s="818"/>
      <c r="AI338" s="818"/>
      <c r="AJ338" s="818"/>
      <c r="AK338" s="198"/>
      <c r="AL338" s="3414"/>
      <c r="AM338" s="3414"/>
      <c r="AN338" s="3414"/>
      <c r="AO338" s="3414"/>
      <c r="AP338" s="3414"/>
      <c r="AQ338" s="3414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</row>
    <row r="339" spans="2:59" ht="14.25" customHeight="1" thickBot="1">
      <c r="B339" s="795" t="s">
        <v>243</v>
      </c>
      <c r="C339" s="400"/>
      <c r="D339" s="796" t="s">
        <v>149</v>
      </c>
      <c r="E339" s="596"/>
      <c r="F339" s="798"/>
      <c r="G339" s="1362" t="s">
        <v>383</v>
      </c>
      <c r="H339" s="1296" t="s">
        <v>363</v>
      </c>
      <c r="I339" s="802"/>
      <c r="J339" s="802"/>
      <c r="K339" s="802"/>
      <c r="L339" s="803"/>
      <c r="M339" s="804" t="s">
        <v>268</v>
      </c>
      <c r="N339" s="802"/>
      <c r="O339" s="802"/>
      <c r="P339" s="803"/>
      <c r="Q339" s="775" t="s">
        <v>265</v>
      </c>
      <c r="S339" s="3414"/>
      <c r="T339" s="3414"/>
      <c r="U339" s="3414"/>
      <c r="V339" s="3414"/>
      <c r="W339" s="3414"/>
      <c r="X339" s="3414"/>
      <c r="Y339" s="3414"/>
      <c r="Z339" s="3414"/>
      <c r="AA339" s="3414"/>
      <c r="AB339" s="3414"/>
      <c r="AC339" s="3414"/>
      <c r="AD339" s="3414"/>
      <c r="AE339" s="3414"/>
      <c r="AF339" s="355"/>
      <c r="AG339" s="355"/>
      <c r="AH339" s="355"/>
      <c r="AI339" s="355"/>
      <c r="AJ339" s="355"/>
      <c r="AK339" s="3414"/>
      <c r="AL339" s="3414"/>
      <c r="AM339" s="3414"/>
      <c r="AN339" s="3414"/>
      <c r="AO339" s="3414"/>
      <c r="AP339" s="3414"/>
      <c r="AQ339" s="3414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</row>
    <row r="340" spans="2:59" ht="11.25" customHeight="1">
      <c r="B340" s="795" t="s">
        <v>252</v>
      </c>
      <c r="C340" s="400" t="s">
        <v>148</v>
      </c>
      <c r="D340" s="666"/>
      <c r="E340" s="796" t="s">
        <v>150</v>
      </c>
      <c r="F340" s="793" t="s">
        <v>53</v>
      </c>
      <c r="G340" s="1362" t="s">
        <v>384</v>
      </c>
      <c r="H340" s="1298" t="s">
        <v>153</v>
      </c>
      <c r="I340" s="596"/>
      <c r="J340" s="1310"/>
      <c r="K340" s="39"/>
      <c r="L340" s="1310"/>
      <c r="M340" s="1311" t="s">
        <v>253</v>
      </c>
      <c r="N340" s="1312" t="s">
        <v>254</v>
      </c>
      <c r="O340" s="1313" t="s">
        <v>255</v>
      </c>
      <c r="P340" s="1314" t="s">
        <v>256</v>
      </c>
      <c r="Q340" s="774" t="s">
        <v>233</v>
      </c>
      <c r="S340" s="3414"/>
      <c r="T340" s="3414"/>
      <c r="U340" s="3414"/>
      <c r="V340" s="3414"/>
      <c r="W340" s="3414"/>
      <c r="X340" s="3414"/>
      <c r="Y340" s="3414"/>
      <c r="Z340" s="3414"/>
      <c r="AA340" s="3414"/>
      <c r="AB340" s="3414"/>
      <c r="AC340" s="3414"/>
      <c r="AD340" s="3414"/>
      <c r="AE340" s="3414"/>
      <c r="AF340" s="184"/>
      <c r="AG340" s="184"/>
      <c r="AH340" s="184"/>
      <c r="AI340" s="184"/>
      <c r="AJ340" s="184"/>
      <c r="AK340" s="549"/>
      <c r="AL340" s="3414"/>
      <c r="AM340" s="3414"/>
      <c r="AN340" s="3414"/>
      <c r="AO340" s="3414"/>
      <c r="AP340" s="3414"/>
      <c r="AQ340" s="3414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</row>
    <row r="341" spans="2:59" ht="15.75" customHeight="1" thickBot="1">
      <c r="B341" s="63"/>
      <c r="C341" s="690"/>
      <c r="D341" s="429"/>
      <c r="E341" s="797" t="s">
        <v>5</v>
      </c>
      <c r="F341" s="408" t="s">
        <v>6</v>
      </c>
      <c r="G341" s="1249" t="s">
        <v>7</v>
      </c>
      <c r="H341" s="1297" t="s">
        <v>326</v>
      </c>
      <c r="I341" s="1315" t="s">
        <v>244</v>
      </c>
      <c r="J341" s="1316" t="s">
        <v>245</v>
      </c>
      <c r="K341" s="1317" t="s">
        <v>246</v>
      </c>
      <c r="L341" s="1316" t="s">
        <v>247</v>
      </c>
      <c r="M341" s="1318" t="s">
        <v>248</v>
      </c>
      <c r="N341" s="1316" t="s">
        <v>249</v>
      </c>
      <c r="O341" s="1317" t="s">
        <v>250</v>
      </c>
      <c r="P341" s="1319" t="s">
        <v>251</v>
      </c>
      <c r="Q341" s="690"/>
      <c r="S341" s="3414"/>
      <c r="T341" s="355"/>
      <c r="U341" s="355"/>
      <c r="V341" s="355"/>
      <c r="W341" s="355"/>
      <c r="X341" s="355"/>
      <c r="Y341" s="355"/>
      <c r="Z341" s="355"/>
      <c r="AA341" s="355"/>
      <c r="AB341" s="3414"/>
      <c r="AC341" s="3414"/>
      <c r="AD341" s="3414"/>
      <c r="AE341" s="3414"/>
      <c r="AF341" s="185"/>
      <c r="AG341" s="526"/>
      <c r="AH341" s="526"/>
      <c r="AI341" s="156"/>
      <c r="AJ341" s="156"/>
      <c r="AK341" s="597"/>
      <c r="AL341" s="3414"/>
      <c r="AM341" s="3414"/>
      <c r="AN341" s="3414"/>
      <c r="AO341" s="3414"/>
      <c r="AP341" s="3414"/>
      <c r="AQ341" s="3414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</row>
    <row r="342" spans="2:59" ht="15" customHeight="1">
      <c r="B342" s="86"/>
      <c r="C342" s="1321" t="s">
        <v>129</v>
      </c>
      <c r="D342" s="1191"/>
      <c r="E342" s="1539"/>
      <c r="F342" s="728"/>
      <c r="G342" s="728"/>
      <c r="H342" s="726"/>
      <c r="I342" s="718"/>
      <c r="J342" s="718"/>
      <c r="K342" s="1348"/>
      <c r="L342" s="718"/>
      <c r="M342" s="718"/>
      <c r="N342" s="718"/>
      <c r="O342" s="718"/>
      <c r="P342" s="778"/>
      <c r="Q342" s="779"/>
      <c r="S342" s="3414"/>
      <c r="T342" s="3414"/>
      <c r="U342" s="164"/>
      <c r="V342" s="164"/>
      <c r="W342" s="164"/>
      <c r="X342" s="164"/>
      <c r="Y342" s="164"/>
      <c r="Z342" s="164"/>
      <c r="AA342" s="164"/>
      <c r="AB342" s="3414"/>
      <c r="AC342" s="3414"/>
      <c r="AD342" s="3414"/>
      <c r="AE342" s="3414"/>
      <c r="AF342" s="185"/>
      <c r="AG342" s="156"/>
      <c r="AH342" s="156"/>
      <c r="AI342" s="156"/>
      <c r="AJ342" s="156"/>
      <c r="AK342" s="597"/>
      <c r="AL342" s="3414"/>
      <c r="AM342" s="3414"/>
      <c r="AN342" s="3414"/>
      <c r="AO342" s="3414"/>
      <c r="AP342" s="3414"/>
      <c r="AQ342" s="3414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</row>
    <row r="343" spans="2:59" ht="14.25" customHeight="1">
      <c r="B343" s="1532" t="str">
        <f>'7-11л. МЕНЮ '!J344</f>
        <v>268 / 21</v>
      </c>
      <c r="C343" s="2353" t="str">
        <f>'7-11л. МЕНЮ '!C344</f>
        <v>Омлет натуральный и /овощи</v>
      </c>
      <c r="D343" s="2227">
        <f>'7-11л. МЕНЮ '!D344</f>
        <v>140</v>
      </c>
      <c r="E343" s="1283">
        <f>'7-11л. МЕНЮ '!E344</f>
        <v>12.276300000000001</v>
      </c>
      <c r="F343" s="334">
        <f>'7-11л. МЕНЮ '!F344</f>
        <v>17.633849999999999</v>
      </c>
      <c r="G343" s="1283">
        <f>'7-11л. МЕНЮ '!G344</f>
        <v>3</v>
      </c>
      <c r="H343" s="741">
        <f>'7-11л. МЕНЮ '!H344</f>
        <v>219.81</v>
      </c>
      <c r="I343" s="1482">
        <v>0.41599999999999998</v>
      </c>
      <c r="J343" s="1192">
        <v>6.2300000000000001E-2</v>
      </c>
      <c r="K343" s="753">
        <v>0.376</v>
      </c>
      <c r="L343" s="1202">
        <v>257.53800000000001</v>
      </c>
      <c r="M343" s="1503">
        <v>103.8</v>
      </c>
      <c r="N343" s="2497">
        <v>201.46100000000001</v>
      </c>
      <c r="O343" s="753">
        <v>16.616</v>
      </c>
      <c r="P343" s="1192">
        <v>2.1806999999999999</v>
      </c>
      <c r="Q343" s="1548">
        <f>'7-11л. МЕНЮ '!I344</f>
        <v>51</v>
      </c>
      <c r="S343" s="289"/>
      <c r="T343" s="157"/>
      <c r="U343" s="157"/>
      <c r="V343" s="3806"/>
      <c r="W343" s="3807"/>
      <c r="X343" s="3808"/>
      <c r="Y343" s="3808"/>
      <c r="Z343" s="339"/>
      <c r="AA343" s="156"/>
      <c r="AB343" s="3414"/>
      <c r="AC343" s="3414"/>
      <c r="AD343" s="3414"/>
      <c r="AE343" s="3414"/>
      <c r="AF343" s="185"/>
      <c r="AG343" s="526"/>
      <c r="AH343" s="526"/>
      <c r="AI343" s="339"/>
      <c r="AJ343" s="156"/>
      <c r="AK343" s="597"/>
      <c r="AL343" s="3414"/>
      <c r="AM343" s="3414"/>
      <c r="AN343" s="3414"/>
      <c r="AO343" s="3414"/>
      <c r="AP343" s="3414"/>
      <c r="AQ343" s="3414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</row>
    <row r="344" spans="2:59">
      <c r="B344" s="1547" t="str">
        <f>'7-11л. МЕНЮ '!J345</f>
        <v>157 / 21</v>
      </c>
      <c r="C344" s="2655" t="str">
        <f>'7-11л. МЕНЮ '!C345</f>
        <v>консервированные отварные (сложный гарнир)</v>
      </c>
      <c r="D344" s="1235">
        <f>'7-11л. РАСКЛАДКА'!D298</f>
        <v>60</v>
      </c>
      <c r="E344" s="1781">
        <f>'7-11л. МЕНЮ '!E345</f>
        <v>1.7</v>
      </c>
      <c r="F344" s="1623">
        <f>'7-11л. МЕНЮ '!F345</f>
        <v>0.1</v>
      </c>
      <c r="G344" s="1781">
        <f>'7-11л. МЕНЮ '!G345</f>
        <v>3.5</v>
      </c>
      <c r="H344" s="1540">
        <f>'7-11л. МЕНЮ '!H345</f>
        <v>22.1</v>
      </c>
      <c r="I344" s="1783">
        <v>2.4</v>
      </c>
      <c r="J344" s="1781">
        <v>4.9800000000000001E-3</v>
      </c>
      <c r="K344" s="1623">
        <v>1.9400000000000001E-2</v>
      </c>
      <c r="L344" s="1353">
        <v>18</v>
      </c>
      <c r="M344" s="1620">
        <v>11</v>
      </c>
      <c r="N344" s="1782">
        <v>32</v>
      </c>
      <c r="O344" s="1620">
        <v>11</v>
      </c>
      <c r="P344" s="1782">
        <v>0.37</v>
      </c>
      <c r="Q344" s="3816">
        <f>'7-11л. МЕНЮ '!I345</f>
        <v>51</v>
      </c>
      <c r="S344" s="278"/>
      <c r="T344" s="3414"/>
      <c r="U344" s="3414"/>
      <c r="V344" s="3414"/>
      <c r="W344" s="3414"/>
      <c r="X344" s="3414"/>
      <c r="Y344" s="3414"/>
      <c r="Z344" s="3414"/>
      <c r="AA344" s="3414"/>
      <c r="AB344" s="3414"/>
      <c r="AC344" s="3414"/>
      <c r="AD344" s="3414"/>
      <c r="AE344" s="3414"/>
      <c r="AF344" s="185"/>
      <c r="AG344" s="156"/>
      <c r="AH344" s="156"/>
      <c r="AI344" s="156"/>
      <c r="AJ344" s="156"/>
      <c r="AK344" s="597"/>
      <c r="AL344" s="3414"/>
      <c r="AM344" s="3414"/>
      <c r="AN344" s="3414"/>
      <c r="AO344" s="3414"/>
      <c r="AP344" s="3414"/>
      <c r="AQ344" s="3414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</row>
    <row r="345" spans="2:59" ht="13.5" customHeight="1">
      <c r="B345" s="1547" t="str">
        <f>'7-11л. МЕНЮ '!J346</f>
        <v>460 / 21</v>
      </c>
      <c r="C345" s="609" t="str">
        <f>'7-11л. МЕНЮ '!C346</f>
        <v>Чай с молоком</v>
      </c>
      <c r="D345" s="272">
        <f>'7-11л. МЕНЮ '!D346</f>
        <v>180</v>
      </c>
      <c r="E345" s="1777">
        <f>'7-11л. МЕНЮ '!E346</f>
        <v>2.33</v>
      </c>
      <c r="F345" s="1788">
        <f>'7-11л. МЕНЮ '!F346</f>
        <v>1.76</v>
      </c>
      <c r="G345" s="1788">
        <f>'7-11л. МЕНЮ '!G346</f>
        <v>8.18</v>
      </c>
      <c r="H345" s="1483">
        <f>'7-11л. МЕНЮ '!H346</f>
        <v>57.89</v>
      </c>
      <c r="I345" s="1492">
        <v>0.45</v>
      </c>
      <c r="J345" s="1492">
        <v>2.4E-2</v>
      </c>
      <c r="K345" s="1492">
        <v>1.0500000000000001E-2</v>
      </c>
      <c r="L345" s="1486">
        <v>10.815</v>
      </c>
      <c r="M345" s="3372">
        <v>88.611000000000004</v>
      </c>
      <c r="N345" s="3373">
        <v>68.52</v>
      </c>
      <c r="O345" s="1493">
        <v>12.82</v>
      </c>
      <c r="P345" s="1494">
        <v>0.26500000000000001</v>
      </c>
      <c r="Q345" s="1549">
        <f>'7-11л. МЕНЮ '!I346</f>
        <v>89</v>
      </c>
      <c r="S345" s="3414"/>
      <c r="T345" s="3792"/>
      <c r="U345" s="3792"/>
      <c r="V345" s="3792"/>
      <c r="W345" s="3792"/>
      <c r="X345" s="3792"/>
      <c r="Y345" s="3792"/>
      <c r="Z345" s="3792"/>
      <c r="AA345" s="3792"/>
      <c r="AB345" s="120"/>
      <c r="AC345" s="339"/>
      <c r="AD345" s="339"/>
      <c r="AE345" s="339"/>
      <c r="AF345" s="185"/>
      <c r="AG345" s="156"/>
      <c r="AH345" s="156"/>
      <c r="AI345" s="339"/>
      <c r="AJ345" s="156"/>
      <c r="AK345" s="597"/>
      <c r="AL345" s="3414"/>
      <c r="AM345" s="3414"/>
      <c r="AN345" s="3414"/>
      <c r="AO345" s="3414"/>
      <c r="AP345" s="3414"/>
      <c r="AQ345" s="3414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</row>
    <row r="346" spans="2:59">
      <c r="B346" s="1547" t="str">
        <f>'7-11л. МЕНЮ '!J347</f>
        <v>54-1з/22</v>
      </c>
      <c r="C346" s="3385" t="str">
        <f>'7-11л. МЕНЮ '!C347</f>
        <v>Сыр твёрдых сортов в нарезке</v>
      </c>
      <c r="D346" s="3425">
        <f>'7-11л. МЕНЮ '!D347</f>
        <v>20</v>
      </c>
      <c r="E346" s="1282">
        <f>'7-11л. МЕНЮ '!E347</f>
        <v>4.6669999999999998</v>
      </c>
      <c r="F346" s="333">
        <f>'7-11л. МЕНЮ '!F347</f>
        <v>5.867</v>
      </c>
      <c r="G346" s="333">
        <f>'7-11л. МЕНЮ '!G347</f>
        <v>0</v>
      </c>
      <c r="H346" s="707">
        <f>'7-11л. МЕНЮ '!H347</f>
        <v>71.667000000000002</v>
      </c>
      <c r="I346" s="1780">
        <v>0.14668</v>
      </c>
      <c r="J346" s="1204">
        <v>6.0000000000000001E-3</v>
      </c>
      <c r="K346" s="1204">
        <v>0.06</v>
      </c>
      <c r="L346" s="707">
        <v>52</v>
      </c>
      <c r="M346" s="1785">
        <v>176</v>
      </c>
      <c r="N346" s="1363">
        <v>100</v>
      </c>
      <c r="O346" s="1204">
        <v>7.3339999999999996</v>
      </c>
      <c r="P346" s="1204">
        <v>0.2</v>
      </c>
      <c r="Q346" s="1534">
        <f>'7-11л. МЕНЮ '!I347</f>
        <v>13</v>
      </c>
      <c r="S346" s="3414"/>
      <c r="T346" s="3414"/>
      <c r="U346" s="3414"/>
      <c r="V346" s="3414"/>
      <c r="W346" s="3414"/>
      <c r="X346" s="3414"/>
      <c r="Y346" s="3414"/>
      <c r="Z346" s="3414"/>
      <c r="AA346" s="3414"/>
      <c r="AB346" s="120"/>
      <c r="AC346" s="339"/>
      <c r="AD346" s="339"/>
      <c r="AE346" s="339"/>
      <c r="AF346" s="185"/>
      <c r="AG346" s="156"/>
      <c r="AH346" s="156"/>
      <c r="AI346" s="339"/>
      <c r="AJ346" s="156"/>
      <c r="AK346" s="597"/>
      <c r="AL346" s="3414"/>
      <c r="AM346" s="3414"/>
      <c r="AN346" s="3414"/>
      <c r="AO346" s="3414"/>
      <c r="AP346" s="3414"/>
      <c r="AQ346" s="3414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</row>
    <row r="347" spans="2:59">
      <c r="B347" s="1328" t="str">
        <f>'7-11л. МЕНЮ '!J348</f>
        <v>Пром.пр.</v>
      </c>
      <c r="C347" s="342" t="str">
        <f>'7-11л. МЕНЮ '!C348</f>
        <v>Хлеб пшеничный</v>
      </c>
      <c r="D347" s="259">
        <f>'7-11л. МЕНЮ '!D348</f>
        <v>40</v>
      </c>
      <c r="E347" s="1366">
        <f>'7-11л. МЕНЮ '!E348</f>
        <v>0.8024</v>
      </c>
      <c r="F347" s="334">
        <f>'7-11л. МЕНЮ '!F348</f>
        <v>0.52</v>
      </c>
      <c r="G347" s="334">
        <f>'7-11л. МЕНЮ '!G348</f>
        <v>20.68</v>
      </c>
      <c r="H347" s="741">
        <f>'7-11л. МЕНЮ '!H348</f>
        <v>94.6096</v>
      </c>
      <c r="I347" s="1204">
        <v>0</v>
      </c>
      <c r="J347" s="1204">
        <v>4.3999999999999997E-2</v>
      </c>
      <c r="K347" s="1204">
        <v>1.6E-2</v>
      </c>
      <c r="L347" s="707">
        <v>0</v>
      </c>
      <c r="M347" s="1365">
        <v>8</v>
      </c>
      <c r="N347" s="1204">
        <v>2.6</v>
      </c>
      <c r="O347" s="1204">
        <v>0.56000000000000005</v>
      </c>
      <c r="P347" s="1780">
        <v>4.3999999999999997E-2</v>
      </c>
      <c r="Q347" s="1548">
        <f>'7-11л. МЕНЮ '!I348</f>
        <v>18</v>
      </c>
      <c r="S347" s="117"/>
      <c r="T347" s="3592"/>
      <c r="U347" s="3592"/>
      <c r="V347" s="3592"/>
      <c r="W347" s="3592"/>
      <c r="X347" s="3592"/>
      <c r="Y347" s="3592"/>
      <c r="Z347" s="3592"/>
      <c r="AA347" s="3592"/>
      <c r="AB347" s="120"/>
      <c r="AC347" s="514"/>
      <c r="AD347" s="514"/>
      <c r="AE347" s="514"/>
      <c r="AF347" s="514"/>
      <c r="AG347" s="515"/>
      <c r="AH347" s="515"/>
      <c r="AI347" s="514"/>
      <c r="AJ347" s="514"/>
      <c r="AK347" s="549"/>
      <c r="AL347" s="3414"/>
      <c r="AM347" s="3414"/>
      <c r="AN347" s="3414"/>
      <c r="AO347" s="3414"/>
      <c r="AP347" s="3414"/>
      <c r="AQ347" s="3414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</row>
    <row r="348" spans="2:59" ht="14.25" customHeight="1">
      <c r="B348" s="1328" t="str">
        <f>'7-11л. МЕНЮ '!J349</f>
        <v>Пром.пр.</v>
      </c>
      <c r="C348" s="342" t="str">
        <f>'7-11л. МЕНЮ '!C349</f>
        <v>Хлеб ржаной</v>
      </c>
      <c r="D348" s="259">
        <f>'7-11л. МЕНЮ '!D349</f>
        <v>20</v>
      </c>
      <c r="E348" s="1366">
        <f>'7-11л. МЕНЮ '!E349</f>
        <v>0.93300000000000005</v>
      </c>
      <c r="F348" s="334">
        <f>'7-11л. МЕНЮ '!F349</f>
        <v>0.33</v>
      </c>
      <c r="G348" s="334">
        <f>'7-11л. МЕНЮ '!G349</f>
        <v>8.6869999999999994</v>
      </c>
      <c r="H348" s="741">
        <f>'7-11л. МЕНЮ '!H349</f>
        <v>41.45</v>
      </c>
      <c r="I348" s="1204">
        <v>0</v>
      </c>
      <c r="J348" s="1204">
        <v>0.05</v>
      </c>
      <c r="K348" s="1204">
        <v>4.5999999999999999E-2</v>
      </c>
      <c r="L348" s="707">
        <v>0</v>
      </c>
      <c r="M348" s="1204">
        <v>6.6</v>
      </c>
      <c r="N348" s="1204">
        <v>4.68</v>
      </c>
      <c r="O348" s="1204">
        <v>1.32</v>
      </c>
      <c r="P348" s="1204">
        <v>2.8000000000000001E-2</v>
      </c>
      <c r="Q348" s="1548">
        <f>'7-11л. МЕНЮ '!I349</f>
        <v>19</v>
      </c>
      <c r="S348" s="123"/>
      <c r="T348" s="3411"/>
      <c r="U348" s="3408"/>
      <c r="V348" s="3414"/>
      <c r="W348" s="3414"/>
      <c r="X348" s="3414"/>
      <c r="Y348" s="3414"/>
      <c r="Z348" s="3414"/>
      <c r="AA348" s="3414"/>
      <c r="AB348" s="3414"/>
      <c r="AC348" s="823"/>
      <c r="AD348" s="823"/>
      <c r="AE348" s="823"/>
      <c r="AF348" s="823"/>
      <c r="AG348" s="824"/>
      <c r="AH348" s="824"/>
      <c r="AI348" s="823"/>
      <c r="AJ348" s="823"/>
      <c r="AK348" s="549"/>
      <c r="AL348" s="3414"/>
      <c r="AM348" s="3414"/>
      <c r="AN348" s="3414"/>
      <c r="AO348" s="3414"/>
      <c r="AP348" s="3414"/>
      <c r="AQ348" s="3414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</row>
    <row r="349" spans="2:59" ht="13.5" customHeight="1" thickBot="1">
      <c r="B349" s="1533" t="str">
        <f>'7-11л. МЕНЮ '!J350</f>
        <v>749 / 22</v>
      </c>
      <c r="C349" s="1285" t="str">
        <f>'7-11л. МЕНЮ '!C350</f>
        <v>Фрукты свежие (яблоко)</v>
      </c>
      <c r="D349" s="350">
        <f>'7-11л. МЕНЮ '!D350</f>
        <v>100</v>
      </c>
      <c r="E349" s="1366">
        <f>'7-11л. МЕНЮ '!E350</f>
        <v>0.4</v>
      </c>
      <c r="F349" s="334">
        <f>'7-11л. МЕНЮ '!F350</f>
        <v>0.4</v>
      </c>
      <c r="G349" s="334">
        <f>'7-11л. МЕНЮ '!G350</f>
        <v>9.8000000000000007</v>
      </c>
      <c r="H349" s="741">
        <f>'7-11л. МЕНЮ '!H350</f>
        <v>47</v>
      </c>
      <c r="I349" s="1204">
        <v>10</v>
      </c>
      <c r="J349" s="1204">
        <v>0.03</v>
      </c>
      <c r="K349" s="1204">
        <v>0.02</v>
      </c>
      <c r="L349" s="712">
        <v>0</v>
      </c>
      <c r="M349" s="1204">
        <v>16</v>
      </c>
      <c r="N349" s="1204">
        <v>11</v>
      </c>
      <c r="O349" s="1204">
        <v>9</v>
      </c>
      <c r="P349" s="1204">
        <v>2.2000000000000002</v>
      </c>
      <c r="Q349" s="1551">
        <f>'7-11л. МЕНЮ '!I350</f>
        <v>105</v>
      </c>
      <c r="R349" s="11"/>
      <c r="S349" s="3414"/>
      <c r="T349" s="3414"/>
      <c r="U349" s="3414"/>
      <c r="V349" s="3414"/>
      <c r="W349" s="3414"/>
      <c r="X349" s="3414"/>
      <c r="Y349" s="3414"/>
      <c r="Z349" s="3414"/>
      <c r="AA349" s="3414"/>
      <c r="AB349" s="361"/>
      <c r="AC349" s="156"/>
      <c r="AD349" s="156"/>
      <c r="AE349" s="156"/>
      <c r="AF349" s="156"/>
      <c r="AG349" s="156"/>
      <c r="AH349" s="156"/>
      <c r="AI349" s="156"/>
      <c r="AJ349" s="156"/>
      <c r="AK349" s="3414"/>
      <c r="AL349" s="3414"/>
      <c r="AM349" s="3414"/>
      <c r="AN349" s="3414"/>
      <c r="AO349" s="3414"/>
      <c r="AP349" s="3414"/>
      <c r="AQ349" s="3414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</row>
    <row r="350" spans="2:59" ht="12.75" customHeight="1">
      <c r="B350" s="426" t="s">
        <v>170</v>
      </c>
      <c r="D350" s="1542">
        <f>'7-11л. МЕНЮ '!D351</f>
        <v>560</v>
      </c>
      <c r="E350" s="1900">
        <f>'7-11л. МЕНЮ '!E351</f>
        <v>23.108699999999999</v>
      </c>
      <c r="F350" s="1838">
        <f>'7-11л. МЕНЮ '!F351</f>
        <v>26.610849999999999</v>
      </c>
      <c r="G350" s="1838">
        <f>'7-11л. МЕНЮ '!G351</f>
        <v>53.846999999999994</v>
      </c>
      <c r="H350" s="1952">
        <f>'7-11л. МЕНЮ '!H351</f>
        <v>554.52659999999992</v>
      </c>
      <c r="I350" s="246">
        <f t="shared" ref="I350:P350" si="90">SUM(I343:I349)</f>
        <v>13.41268</v>
      </c>
      <c r="J350" s="708">
        <f t="shared" si="90"/>
        <v>0.22128</v>
      </c>
      <c r="K350" s="708">
        <f t="shared" si="90"/>
        <v>0.54790000000000005</v>
      </c>
      <c r="L350" s="708">
        <f t="shared" si="90"/>
        <v>338.35300000000001</v>
      </c>
      <c r="M350" s="745">
        <f t="shared" si="90"/>
        <v>410.01100000000002</v>
      </c>
      <c r="N350" s="745">
        <f t="shared" si="90"/>
        <v>420.26100000000002</v>
      </c>
      <c r="O350" s="708">
        <f t="shared" si="90"/>
        <v>58.65</v>
      </c>
      <c r="P350" s="746">
        <f t="shared" si="90"/>
        <v>5.287700000000001</v>
      </c>
      <c r="Q350" s="1530"/>
      <c r="R350" s="7"/>
      <c r="S350" s="3411"/>
      <c r="T350" s="339"/>
      <c r="U350" s="339"/>
      <c r="V350" s="339"/>
      <c r="W350" s="185"/>
      <c r="X350" s="156"/>
      <c r="Y350" s="156"/>
      <c r="Z350" s="339"/>
      <c r="AA350" s="156"/>
      <c r="AB350" s="125"/>
      <c r="AC350" s="156"/>
      <c r="AD350" s="156"/>
      <c r="AE350" s="156"/>
      <c r="AF350" s="156"/>
      <c r="AG350" s="156"/>
      <c r="AH350" s="156"/>
      <c r="AI350" s="156"/>
      <c r="AJ350" s="156"/>
      <c r="AK350" s="549"/>
      <c r="AL350" s="3414"/>
      <c r="AM350" s="3414"/>
      <c r="AN350" s="3414"/>
      <c r="AO350" s="3414"/>
      <c r="AP350" s="3414"/>
      <c r="AQ350" s="3414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</row>
    <row r="351" spans="2:59" ht="13.5" customHeight="1">
      <c r="B351" s="392"/>
      <c r="C351" s="687" t="s">
        <v>10</v>
      </c>
      <c r="D351" s="1166">
        <v>0.25</v>
      </c>
      <c r="E351" s="1901">
        <f>'7-11л. МЕНЮ '!E352</f>
        <v>19.25</v>
      </c>
      <c r="F351" s="1841">
        <f>'7-11л. МЕНЮ '!F352</f>
        <v>19.75</v>
      </c>
      <c r="G351" s="1841">
        <f>'7-11л. МЕНЮ '!G352</f>
        <v>83.75</v>
      </c>
      <c r="H351" s="1953">
        <f>'7-11л. МЕНЮ '!H352</f>
        <v>587.5</v>
      </c>
      <c r="I351" s="1921">
        <f t="shared" ref="I351:P351" si="91">I621</f>
        <v>15</v>
      </c>
      <c r="J351" s="1921">
        <f t="shared" si="91"/>
        <v>0.3</v>
      </c>
      <c r="K351" s="1921">
        <f t="shared" si="91"/>
        <v>0.35</v>
      </c>
      <c r="L351" s="1921">
        <f t="shared" si="91"/>
        <v>175</v>
      </c>
      <c r="M351" s="1922">
        <f t="shared" si="91"/>
        <v>275</v>
      </c>
      <c r="N351" s="1922">
        <f t="shared" si="91"/>
        <v>275</v>
      </c>
      <c r="O351" s="1921">
        <f t="shared" si="91"/>
        <v>62.5</v>
      </c>
      <c r="P351" s="1924">
        <f t="shared" si="91"/>
        <v>3</v>
      </c>
      <c r="Q351" s="783"/>
      <c r="R351" s="7"/>
      <c r="S351" s="278"/>
      <c r="T351" s="3414"/>
      <c r="U351" s="3414"/>
      <c r="V351" s="3414"/>
      <c r="W351" s="3414"/>
      <c r="X351" s="3414"/>
      <c r="Y351" s="3414"/>
      <c r="Z351" s="3414"/>
      <c r="AA351" s="3414"/>
      <c r="AB351" s="125"/>
      <c r="AC351" s="156"/>
      <c r="AD351" s="156"/>
      <c r="AE351" s="156"/>
      <c r="AF351" s="156"/>
      <c r="AG351" s="156"/>
      <c r="AH351" s="156"/>
      <c r="AI351" s="156"/>
      <c r="AJ351" s="156"/>
      <c r="AK351" s="597"/>
      <c r="AL351" s="3414"/>
      <c r="AM351" s="3414"/>
      <c r="AN351" s="3414"/>
      <c r="AO351" s="3414"/>
      <c r="AP351" s="3414"/>
      <c r="AQ351" s="3414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</row>
    <row r="352" spans="2:59" ht="15.75" thickBot="1">
      <c r="B352" s="240"/>
      <c r="C352" s="736" t="s">
        <v>331</v>
      </c>
      <c r="D352" s="758"/>
      <c r="E352" s="1525">
        <f>'7-11л. МЕНЮ '!E353</f>
        <v>5.0112987012986991</v>
      </c>
      <c r="F352" s="440">
        <f>'7-11л. МЕНЮ '!F353</f>
        <v>8.6846202531645602</v>
      </c>
      <c r="G352" s="440">
        <f>'7-11л. МЕНЮ '!G353</f>
        <v>-8.9262686567164202</v>
      </c>
      <c r="H352" s="784">
        <f>'7-11л. МЕНЮ '!H353</f>
        <v>-1.4031234042553251</v>
      </c>
      <c r="I352" s="748">
        <f t="shared" ref="I352:P352" si="92">(I350*100/I679)-25</f>
        <v>-2.6455333333333328</v>
      </c>
      <c r="J352" s="748">
        <f t="shared" si="92"/>
        <v>-6.5599999999999987</v>
      </c>
      <c r="K352" s="748">
        <f t="shared" si="92"/>
        <v>14.135714285714293</v>
      </c>
      <c r="L352" s="748">
        <f t="shared" si="92"/>
        <v>23.33614285714286</v>
      </c>
      <c r="M352" s="748">
        <f t="shared" si="92"/>
        <v>12.273727272727278</v>
      </c>
      <c r="N352" s="748">
        <f t="shared" si="92"/>
        <v>13.205545454545458</v>
      </c>
      <c r="O352" s="748">
        <f t="shared" si="92"/>
        <v>-1.5399999999999991</v>
      </c>
      <c r="P352" s="752">
        <f t="shared" si="92"/>
        <v>19.064166666666672</v>
      </c>
      <c r="Q352" s="78"/>
      <c r="R352" s="105"/>
      <c r="S352" s="3414"/>
      <c r="T352" s="3803"/>
      <c r="U352" s="3592"/>
      <c r="V352" s="3592"/>
      <c r="W352" s="3592"/>
      <c r="X352" s="3592"/>
      <c r="Y352" s="3592"/>
      <c r="Z352" s="3592"/>
      <c r="AA352" s="3592"/>
      <c r="AB352" s="125"/>
      <c r="AC352" s="293"/>
      <c r="AD352" s="293"/>
      <c r="AE352" s="293"/>
      <c r="AF352" s="293"/>
      <c r="AG352" s="293"/>
      <c r="AH352" s="293"/>
      <c r="AI352" s="293"/>
      <c r="AJ352" s="293"/>
      <c r="AK352" s="3414"/>
      <c r="AL352" s="3414"/>
      <c r="AM352" s="3414"/>
      <c r="AN352" s="3414"/>
      <c r="AO352" s="3414"/>
      <c r="AP352" s="3414"/>
      <c r="AQ352" s="3414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</row>
    <row r="353" spans="2:59">
      <c r="B353" s="86"/>
      <c r="C353" s="559" t="s">
        <v>106</v>
      </c>
      <c r="D353" s="61"/>
      <c r="E353" s="1230"/>
      <c r="F353" s="1902"/>
      <c r="G353" s="1902"/>
      <c r="H353" s="1158"/>
      <c r="I353" s="1158"/>
      <c r="J353" s="1158"/>
      <c r="K353" s="1158"/>
      <c r="L353" s="1158"/>
      <c r="M353" s="1158"/>
      <c r="N353" s="1158"/>
      <c r="O353" s="1158"/>
      <c r="P353" s="1902"/>
      <c r="Q353" s="779"/>
      <c r="R353" s="7"/>
      <c r="S353" s="3414"/>
      <c r="T353" s="621"/>
      <c r="U353" s="514"/>
      <c r="V353" s="827"/>
      <c r="W353" s="828"/>
      <c r="X353" s="828"/>
      <c r="Y353" s="222"/>
      <c r="Z353" s="366"/>
      <c r="AA353" s="366"/>
      <c r="AB353" s="125"/>
      <c r="AC353" s="339"/>
      <c r="AD353" s="339"/>
      <c r="AE353" s="339"/>
      <c r="AF353" s="185"/>
      <c r="AG353" s="156"/>
      <c r="AH353" s="156"/>
      <c r="AI353" s="339"/>
      <c r="AJ353" s="156"/>
      <c r="AK353" s="597"/>
      <c r="AL353" s="3414"/>
      <c r="AM353" s="3414"/>
      <c r="AN353" s="3414"/>
      <c r="AO353" s="3414"/>
      <c r="AP353" s="3414"/>
      <c r="AQ353" s="3414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</row>
    <row r="354" spans="2:59" ht="13.5" customHeight="1">
      <c r="B354" s="1206" t="str">
        <f>'7-11л. МЕНЮ '!J355</f>
        <v>68 /22</v>
      </c>
      <c r="C354" s="342" t="str">
        <f>'7-11л. МЕНЮ '!C355</f>
        <v xml:space="preserve">Морковь по-корейски </v>
      </c>
      <c r="D354" s="259">
        <f>'7-11л. МЕНЮ '!D355</f>
        <v>60</v>
      </c>
      <c r="E354" s="1192">
        <f>'7-11л. МЕНЮ '!E355</f>
        <v>0.66</v>
      </c>
      <c r="F354" s="753">
        <f>'7-11л. МЕНЮ '!F355</f>
        <v>3.7109999999999999</v>
      </c>
      <c r="G354" s="1192">
        <f>'7-11л. МЕНЮ '!G355</f>
        <v>4.0193000000000003</v>
      </c>
      <c r="H354" s="741">
        <f>'7-11л. МЕНЮ '!H355</f>
        <v>52.792000000000002</v>
      </c>
      <c r="I354" s="1204">
        <v>1.5362</v>
      </c>
      <c r="J354" s="1204">
        <v>2.07E-2</v>
      </c>
      <c r="K354" s="1204">
        <v>3.0300000000000001E-2</v>
      </c>
      <c r="L354" s="1204">
        <v>357.6</v>
      </c>
      <c r="M354" s="1204">
        <v>14.3864</v>
      </c>
      <c r="N354" s="1204">
        <v>26.555099999999999</v>
      </c>
      <c r="O354" s="1204">
        <v>17.206600000000002</v>
      </c>
      <c r="P354" s="1780">
        <v>0.34489999999999998</v>
      </c>
      <c r="Q354" s="1548">
        <f>'7-11л. МЕНЮ '!I355</f>
        <v>8</v>
      </c>
      <c r="R354" s="230"/>
      <c r="S354" s="3414"/>
      <c r="T354" s="3414"/>
      <c r="U354" s="3414"/>
      <c r="V354" s="3414"/>
      <c r="W354" s="3414"/>
      <c r="X354" s="3414"/>
      <c r="Y354" s="3414"/>
      <c r="Z354" s="3414"/>
      <c r="AA354" s="3414"/>
      <c r="AB354" s="3411"/>
      <c r="AC354" s="2724"/>
      <c r="AD354" s="2724"/>
      <c r="AE354" s="2724"/>
      <c r="AF354" s="2725"/>
      <c r="AG354" s="2726"/>
      <c r="AH354" s="2726"/>
      <c r="AI354" s="2724"/>
      <c r="AJ354" s="2727"/>
      <c r="AK354" s="597"/>
      <c r="AL354" s="3414"/>
      <c r="AM354" s="3414"/>
      <c r="AN354" s="3414"/>
      <c r="AO354" s="3414"/>
      <c r="AP354" s="3414"/>
      <c r="AQ354" s="3414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</row>
    <row r="355" spans="2:59" ht="13.5" customHeight="1">
      <c r="B355" s="1354" t="str">
        <f>'7-11л. МЕНЮ '!J356</f>
        <v>95 / 21</v>
      </c>
      <c r="C355" s="2420" t="str">
        <f>'7-11л. МЕНЮ '!C356</f>
        <v>Борщ с капустой и</v>
      </c>
      <c r="D355" s="259">
        <f>'7-11л. МЕНЮ '!D356</f>
        <v>200</v>
      </c>
      <c r="E355" s="1482">
        <f>'7-11л. МЕНЮ '!E356</f>
        <v>1.6240000000000001</v>
      </c>
      <c r="F355" s="1192">
        <f>'7-11л. МЕНЮ '!F356</f>
        <v>4.3319999999999999</v>
      </c>
      <c r="G355" s="753">
        <f>'7-11л. МЕНЮ '!G356</f>
        <v>5.7519999999999998</v>
      </c>
      <c r="H355" s="1482">
        <f>'7-11л. МЕНЮ '!H356</f>
        <v>78.495999999999995</v>
      </c>
      <c r="I355" s="1192">
        <v>6.54</v>
      </c>
      <c r="J355" s="753">
        <v>3.5200000000000002E-2</v>
      </c>
      <c r="K355" s="1192">
        <v>3.9800000000000002E-2</v>
      </c>
      <c r="L355" s="753">
        <v>3.8519999999999999</v>
      </c>
      <c r="M355" s="1192">
        <v>34.08</v>
      </c>
      <c r="N355" s="753">
        <v>42.32</v>
      </c>
      <c r="O355" s="1192">
        <v>19.068000000000001</v>
      </c>
      <c r="P355" s="1306">
        <v>0.89280000000000004</v>
      </c>
      <c r="Q355" s="1548">
        <f>'7-11л. МЕНЮ '!I356</f>
        <v>22</v>
      </c>
      <c r="R355" s="7"/>
      <c r="S355" s="3411"/>
      <c r="T355" s="339"/>
      <c r="U355" s="339"/>
      <c r="V355" s="339"/>
      <c r="W355" s="185"/>
      <c r="X355" s="156"/>
      <c r="Y355" s="156"/>
      <c r="Z355" s="339"/>
      <c r="AA355" s="156"/>
      <c r="AB355" s="3409"/>
      <c r="AC355" s="156"/>
      <c r="AD355" s="156"/>
      <c r="AE355" s="156"/>
      <c r="AF355" s="156"/>
      <c r="AG355" s="156"/>
      <c r="AH355" s="156"/>
      <c r="AI355" s="156"/>
      <c r="AJ355" s="156"/>
      <c r="AK355" s="597"/>
      <c r="AL355" s="3414"/>
      <c r="AM355" s="3414"/>
      <c r="AN355" s="3414"/>
      <c r="AO355" s="3414"/>
      <c r="AP355" s="3414"/>
      <c r="AQ355" s="3414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</row>
    <row r="356" spans="2:59" ht="10.5" customHeight="1">
      <c r="B356" s="2482">
        <f>'7-11л. МЕНЮ '!J357</f>
        <v>0</v>
      </c>
      <c r="C356" s="3217" t="str">
        <f>'7-11л. МЕНЮ '!C357</f>
        <v xml:space="preserve"> картофелем со сметаной</v>
      </c>
      <c r="D356" s="3178">
        <f>'7-11л. МЕНЮ '!D357</f>
        <v>0</v>
      </c>
      <c r="E356" s="3213">
        <f>'7-11л. МЕНЮ '!E357</f>
        <v>0</v>
      </c>
      <c r="F356" s="3214">
        <f>'7-11л. МЕНЮ '!F357</f>
        <v>0</v>
      </c>
      <c r="G356" s="3215">
        <f>'7-11л. МЕНЮ '!G357</f>
        <v>0</v>
      </c>
      <c r="H356" s="3216">
        <f>'7-11л. МЕНЮ '!H357</f>
        <v>0</v>
      </c>
      <c r="I356" s="1938"/>
      <c r="J356" s="1934"/>
      <c r="K356" s="1938"/>
      <c r="L356" s="1934"/>
      <c r="M356" s="1938"/>
      <c r="N356" s="1934"/>
      <c r="O356" s="1938"/>
      <c r="P356" s="3296"/>
      <c r="Q356" s="3297"/>
      <c r="R356" s="105"/>
      <c r="S356" s="278"/>
      <c r="T356" s="3414"/>
      <c r="U356" s="3414"/>
      <c r="V356" s="3414"/>
      <c r="W356" s="3414"/>
      <c r="X356" s="3414"/>
      <c r="Y356" s="3414"/>
      <c r="Z356" s="3414"/>
      <c r="AA356" s="3414"/>
      <c r="AB356" s="125"/>
      <c r="AC356" s="339"/>
      <c r="AD356" s="339"/>
      <c r="AE356" s="339"/>
      <c r="AF356" s="185"/>
      <c r="AG356" s="156"/>
      <c r="AH356" s="156"/>
      <c r="AI356" s="156"/>
      <c r="AJ356" s="156"/>
      <c r="AK356" s="597"/>
      <c r="AL356" s="3414"/>
      <c r="AM356" s="3414"/>
      <c r="AN356" s="3414"/>
      <c r="AO356" s="3414"/>
      <c r="AP356" s="3414"/>
      <c r="AQ356" s="3414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</row>
    <row r="357" spans="2:59" ht="15" customHeight="1">
      <c r="B357" s="3212" t="str">
        <f>'7-11л. МЕНЮ '!J358</f>
        <v>546/22</v>
      </c>
      <c r="C357" s="609" t="str">
        <f>'7-11л. МЕНЮ '!C358</f>
        <v>Тефтели из говядины с соусом</v>
      </c>
      <c r="D357" s="272">
        <f>'7-11л. МЕНЮ '!D358</f>
        <v>100</v>
      </c>
      <c r="E357" s="1618">
        <f>'7-11л. МЕНЮ '!E358</f>
        <v>9.0356000000000005</v>
      </c>
      <c r="F357" s="1620">
        <f>'7-11л. МЕНЮ '!F358</f>
        <v>9.0580999999999996</v>
      </c>
      <c r="G357" s="1620">
        <f>'7-11л. МЕНЮ '!G358</f>
        <v>17.604199999999999</v>
      </c>
      <c r="H357" s="763">
        <f>'7-11л. МЕНЮ '!H358</f>
        <v>193.44499999999999</v>
      </c>
      <c r="I357" s="1780">
        <v>1.0239</v>
      </c>
      <c r="J357" s="1204">
        <v>2.9100000000000001E-2</v>
      </c>
      <c r="K357" s="1204">
        <v>6.3100000000000003E-2</v>
      </c>
      <c r="L357" s="707">
        <v>40.320799999999998</v>
      </c>
      <c r="M357" s="1785">
        <v>45.97</v>
      </c>
      <c r="N357" s="1363">
        <v>101.49</v>
      </c>
      <c r="O357" s="1204">
        <v>14.1778</v>
      </c>
      <c r="P357" s="1204">
        <v>0.52249999999999996</v>
      </c>
      <c r="Q357" s="1534">
        <f>'7-11л. МЕНЮ '!I358</f>
        <v>67</v>
      </c>
      <c r="R357" s="105"/>
      <c r="S357" s="3414"/>
      <c r="T357" s="3803"/>
      <c r="U357" s="3592"/>
      <c r="V357" s="3592"/>
      <c r="W357" s="3592"/>
      <c r="X357" s="3592"/>
      <c r="Y357" s="3592"/>
      <c r="Z357" s="3592"/>
      <c r="AA357" s="3592"/>
      <c r="AB357" s="3414"/>
      <c r="AC357" s="156"/>
      <c r="AD357" s="156"/>
      <c r="AE357" s="156"/>
      <c r="AF357" s="185"/>
      <c r="AG357" s="156"/>
      <c r="AH357" s="156"/>
      <c r="AI357" s="156"/>
      <c r="AJ357" s="156"/>
      <c r="AK357" s="597"/>
      <c r="AL357" s="3414"/>
      <c r="AM357" s="3414"/>
      <c r="AN357" s="3414"/>
      <c r="AO357" s="3414"/>
      <c r="AP357" s="3414"/>
      <c r="AQ357" s="3414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</row>
    <row r="358" spans="2:59" ht="15" customHeight="1">
      <c r="B358" s="1206" t="str">
        <f>'7-11л. МЕНЮ '!J359</f>
        <v>103/17</v>
      </c>
      <c r="C358" s="342" t="str">
        <f>'7-11л. МЕНЮ '!C359</f>
        <v>Каша вязкая (ячневая)</v>
      </c>
      <c r="D358" s="259">
        <f>'7-11л. МЕНЮ '!D359</f>
        <v>150</v>
      </c>
      <c r="E358" s="1365">
        <f>'7-11л. МЕНЮ '!E359</f>
        <v>3.5381</v>
      </c>
      <c r="F358" s="1204">
        <f>'7-11л. МЕНЮ '!F359</f>
        <v>4.7253100000000003</v>
      </c>
      <c r="G358" s="1204">
        <f>'7-11л. МЕНЮ '!G359</f>
        <v>23.994309999999999</v>
      </c>
      <c r="H358" s="712">
        <f>'7-11л. МЕНЮ '!H359</f>
        <v>152.65700000000001</v>
      </c>
      <c r="I358" s="1204">
        <v>0</v>
      </c>
      <c r="J358" s="1204">
        <v>7.4999999999999997E-2</v>
      </c>
      <c r="K358" s="1204">
        <v>2.5000000000000001E-2</v>
      </c>
      <c r="L358" s="1204">
        <v>0</v>
      </c>
      <c r="M358" s="1204">
        <v>26.88</v>
      </c>
      <c r="N358" s="1363">
        <v>111.22499999999999</v>
      </c>
      <c r="O358" s="1204">
        <v>15.99</v>
      </c>
      <c r="P358" s="1780">
        <v>0.40699999999999997</v>
      </c>
      <c r="Q358" s="1534">
        <f>'7-11л. МЕНЮ '!I359</f>
        <v>35</v>
      </c>
      <c r="R358" s="105"/>
      <c r="S358" s="2253"/>
      <c r="T358" s="130"/>
      <c r="U358" s="3409"/>
      <c r="V358" s="3414"/>
      <c r="W358" s="3414"/>
      <c r="X358" s="3414"/>
      <c r="Y358" s="3414"/>
      <c r="Z358" s="3414"/>
      <c r="AA358" s="3414"/>
      <c r="AB358" s="3414"/>
      <c r="AC358" s="156"/>
      <c r="AD358" s="156"/>
      <c r="AE358" s="156"/>
      <c r="AF358" s="185"/>
      <c r="AG358" s="156"/>
      <c r="AH358" s="156"/>
      <c r="AI358" s="156"/>
      <c r="AJ358" s="156"/>
      <c r="AK358" s="597"/>
      <c r="AL358" s="3414"/>
      <c r="AM358" s="3414"/>
      <c r="AN358" s="3414"/>
      <c r="AO358" s="3414"/>
      <c r="AP358" s="3414"/>
      <c r="AQ358" s="3414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</row>
    <row r="359" spans="2:59" ht="13.5" customHeight="1">
      <c r="B359" s="1206" t="str">
        <f>'7-11л. МЕНЮ '!J360</f>
        <v>501 /21</v>
      </c>
      <c r="C359" s="342" t="str">
        <f>'7-11л. МЕНЮ '!C360</f>
        <v>Сок фруктовый (персиковый)</v>
      </c>
      <c r="D359" s="259">
        <f>'7-11л. МЕНЮ '!D360</f>
        <v>200</v>
      </c>
      <c r="E359" s="1365">
        <f>'7-11л. МЕНЮ '!E360</f>
        <v>1</v>
      </c>
      <c r="F359" s="1204">
        <f>'7-11л. МЕНЮ '!F360</f>
        <v>0</v>
      </c>
      <c r="G359" s="1204">
        <f>'7-11л. МЕНЮ '!G360</f>
        <v>23.4</v>
      </c>
      <c r="H359" s="712">
        <f>'7-11л. МЕНЮ '!H360</f>
        <v>97.6</v>
      </c>
      <c r="I359" s="1204">
        <v>1.2</v>
      </c>
      <c r="J359" s="1204">
        <v>4.0000000000000001E-3</v>
      </c>
      <c r="K359" s="1204">
        <v>4.0000000000000001E-3</v>
      </c>
      <c r="L359" s="707">
        <v>0</v>
      </c>
      <c r="M359" s="1204">
        <v>30.4</v>
      </c>
      <c r="N359" s="1204">
        <v>36</v>
      </c>
      <c r="O359" s="1204">
        <v>1.8</v>
      </c>
      <c r="P359" s="1204">
        <v>0.8</v>
      </c>
      <c r="Q359" s="1534">
        <f>'7-11л. МЕНЮ '!I360</f>
        <v>104</v>
      </c>
      <c r="R359" s="11"/>
      <c r="S359" s="3414"/>
      <c r="T359" s="3415"/>
      <c r="U359" s="3414"/>
      <c r="V359" s="3414"/>
      <c r="W359" s="3414"/>
      <c r="X359" s="3414"/>
      <c r="Y359" s="3414"/>
      <c r="Z359" s="3414"/>
      <c r="AA359" s="3414"/>
      <c r="AB359" s="3414"/>
      <c r="AC359" s="514"/>
      <c r="AD359" s="514"/>
      <c r="AE359" s="514"/>
      <c r="AF359" s="514"/>
      <c r="AG359" s="515"/>
      <c r="AH359" s="515"/>
      <c r="AI359" s="515"/>
      <c r="AJ359" s="514"/>
      <c r="AK359" s="549"/>
      <c r="AL359" s="3414"/>
      <c r="AM359" s="3414"/>
      <c r="AN359" s="3414"/>
      <c r="AO359" s="3414"/>
      <c r="AP359" s="3414"/>
      <c r="AQ359" s="3414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</row>
    <row r="360" spans="2:59" ht="14.25" customHeight="1">
      <c r="B360" s="1532" t="str">
        <f>'7-11л. МЕНЮ '!J361</f>
        <v>Пром.пр.</v>
      </c>
      <c r="C360" s="342" t="str">
        <f>'7-11л. МЕНЮ '!C361</f>
        <v>Хлеб пшеничный</v>
      </c>
      <c r="D360" s="259">
        <f>'7-11л. МЕНЮ '!D361</f>
        <v>50</v>
      </c>
      <c r="E360" s="1365">
        <f>'7-11л. МЕНЮ '!E361</f>
        <v>1.0029999999999999</v>
      </c>
      <c r="F360" s="1204">
        <f>'7-11л. МЕНЮ '!F361</f>
        <v>0.65</v>
      </c>
      <c r="G360" s="1204">
        <f>'7-11л. МЕНЮ '!G361</f>
        <v>27.1</v>
      </c>
      <c r="H360" s="712">
        <f>'7-11л. МЕНЮ '!H361</f>
        <v>118.262</v>
      </c>
      <c r="I360" s="1204">
        <v>0</v>
      </c>
      <c r="J360" s="1204">
        <v>5.5E-2</v>
      </c>
      <c r="K360" s="1204">
        <v>0.02</v>
      </c>
      <c r="L360" s="707">
        <v>0</v>
      </c>
      <c r="M360" s="1204">
        <v>10</v>
      </c>
      <c r="N360" s="1204">
        <v>3.25</v>
      </c>
      <c r="O360" s="1204">
        <v>0.7</v>
      </c>
      <c r="P360" s="1204">
        <v>5.5E-2</v>
      </c>
      <c r="Q360" s="1534">
        <f>'7-11л. МЕНЮ '!I361</f>
        <v>18</v>
      </c>
      <c r="S360" s="497"/>
      <c r="T360" s="3414"/>
      <c r="U360" s="621"/>
      <c r="V360" s="514"/>
      <c r="W360" s="827"/>
      <c r="X360" s="828"/>
      <c r="Y360" s="829"/>
      <c r="Z360" s="222"/>
      <c r="AA360" s="366"/>
      <c r="AB360" s="227"/>
      <c r="AC360" s="823"/>
      <c r="AD360" s="823"/>
      <c r="AE360" s="823"/>
      <c r="AF360" s="823"/>
      <c r="AG360" s="824"/>
      <c r="AH360" s="824"/>
      <c r="AI360" s="824"/>
      <c r="AJ360" s="823"/>
      <c r="AK360" s="549"/>
      <c r="AL360" s="3414"/>
      <c r="AM360" s="3414"/>
      <c r="AN360" s="3414"/>
      <c r="AO360" s="3414"/>
      <c r="AP360" s="3414"/>
      <c r="AQ360" s="3414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</row>
    <row r="361" spans="2:59" ht="15.75" customHeight="1" thickBot="1">
      <c r="B361" s="1533" t="str">
        <f>'7-11л. МЕНЮ '!J362</f>
        <v>Пром.пр.</v>
      </c>
      <c r="C361" s="1285" t="str">
        <f>'7-11л. МЕНЮ '!C362</f>
        <v>Хлеб ржаной</v>
      </c>
      <c r="D361" s="350">
        <f>'7-11л. МЕНЮ '!D362</f>
        <v>30</v>
      </c>
      <c r="E361" s="1365">
        <f>'7-11л. МЕНЮ '!E362</f>
        <v>1.4</v>
      </c>
      <c r="F361" s="1204">
        <f>'7-11л. МЕНЮ '!F362</f>
        <v>0.495</v>
      </c>
      <c r="G361" s="1204">
        <f>'7-11л. МЕНЮ '!G362</f>
        <v>13.031000000000001</v>
      </c>
      <c r="H361" s="712">
        <f>'7-11л. МЕНЮ '!H362</f>
        <v>62.174999999999997</v>
      </c>
      <c r="I361" s="2532">
        <v>0</v>
      </c>
      <c r="J361" s="2532">
        <v>7.4999999999999997E-2</v>
      </c>
      <c r="K361" s="2532">
        <v>7.4999999999999997E-2</v>
      </c>
      <c r="L361" s="2543">
        <v>0</v>
      </c>
      <c r="M361" s="2532">
        <v>9.9</v>
      </c>
      <c r="N361" s="2532">
        <v>7.02</v>
      </c>
      <c r="O361" s="2532">
        <v>1.98</v>
      </c>
      <c r="P361" s="2532">
        <v>4.2000000000000003E-2</v>
      </c>
      <c r="Q361" s="1534">
        <f>'7-11л. МЕНЮ '!I362</f>
        <v>19</v>
      </c>
      <c r="S361" s="156"/>
      <c r="T361" s="360"/>
      <c r="U361" s="360"/>
      <c r="V361" s="360"/>
      <c r="W361" s="360"/>
      <c r="X361" s="360"/>
      <c r="Y361" s="360"/>
      <c r="Z361" s="360"/>
      <c r="AA361" s="360"/>
      <c r="AB361" s="3414"/>
      <c r="AC361" s="156"/>
      <c r="AD361" s="156"/>
      <c r="AE361" s="156"/>
      <c r="AF361" s="156"/>
      <c r="AG361" s="156"/>
      <c r="AH361" s="156"/>
      <c r="AI361" s="156"/>
      <c r="AJ361" s="156"/>
      <c r="AK361" s="549"/>
      <c r="AL361" s="3414"/>
      <c r="AM361" s="3414"/>
      <c r="AN361" s="3414"/>
      <c r="AO361" s="3414"/>
      <c r="AP361" s="3414"/>
      <c r="AQ361" s="3414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</row>
    <row r="362" spans="2:59">
      <c r="B362" s="426" t="s">
        <v>158</v>
      </c>
      <c r="C362" s="719"/>
      <c r="D362" s="1542">
        <f>'7-11л. МЕНЮ '!D363</f>
        <v>790</v>
      </c>
      <c r="E362" s="433">
        <f t="shared" ref="E362:P362" si="93">SUM(E354:E361)</f>
        <v>18.2607</v>
      </c>
      <c r="F362" s="708">
        <f t="shared" si="93"/>
        <v>22.971409999999999</v>
      </c>
      <c r="G362" s="708">
        <f t="shared" si="93"/>
        <v>114.90081000000001</v>
      </c>
      <c r="H362" s="743">
        <f t="shared" si="93"/>
        <v>755.42699999999991</v>
      </c>
      <c r="I362" s="708">
        <f>SUM(I354:I361)</f>
        <v>10.300099999999999</v>
      </c>
      <c r="J362" s="708">
        <f t="shared" si="93"/>
        <v>0.29399999999999998</v>
      </c>
      <c r="K362" s="708">
        <f t="shared" si="93"/>
        <v>0.25719999999999998</v>
      </c>
      <c r="L362" s="708">
        <f t="shared" si="93"/>
        <v>401.77280000000002</v>
      </c>
      <c r="M362" s="745">
        <f t="shared" si="93"/>
        <v>171.6164</v>
      </c>
      <c r="N362" s="745">
        <f t="shared" si="93"/>
        <v>327.86009999999999</v>
      </c>
      <c r="O362" s="745">
        <f t="shared" si="93"/>
        <v>70.92240000000001</v>
      </c>
      <c r="P362" s="743">
        <f t="shared" si="93"/>
        <v>3.0642</v>
      </c>
      <c r="Q362" s="776"/>
      <c r="S362" s="266"/>
      <c r="T362" s="156"/>
      <c r="U362" s="156"/>
      <c r="V362" s="156"/>
      <c r="W362" s="185"/>
      <c r="X362" s="156"/>
      <c r="Y362" s="156"/>
      <c r="Z362" s="156"/>
      <c r="AA362" s="156"/>
      <c r="AB362" s="356"/>
      <c r="AC362" s="293"/>
      <c r="AD362" s="293"/>
      <c r="AE362" s="2712"/>
      <c r="AF362" s="293"/>
      <c r="AG362" s="293"/>
      <c r="AH362" s="293"/>
      <c r="AI362" s="293"/>
      <c r="AJ362" s="2712"/>
      <c r="AK362" s="549"/>
      <c r="AL362" s="3414"/>
      <c r="AM362" s="3414"/>
      <c r="AN362" s="3414"/>
      <c r="AO362" s="3414"/>
      <c r="AP362" s="3414"/>
      <c r="AQ362" s="3414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</row>
    <row r="363" spans="2:59" ht="14.25" customHeight="1">
      <c r="B363" s="738"/>
      <c r="C363" s="739" t="s">
        <v>10</v>
      </c>
      <c r="D363" s="1166">
        <v>0.35</v>
      </c>
      <c r="E363" s="1925">
        <f>(E679/100)*35</f>
        <v>26.95</v>
      </c>
      <c r="F363" s="1921">
        <f>(F679/100)*35</f>
        <v>27.650000000000002</v>
      </c>
      <c r="G363" s="1921">
        <f>(G679/100)*35</f>
        <v>117.25</v>
      </c>
      <c r="H363" s="1921">
        <f>(H679/100)*35</f>
        <v>822.5</v>
      </c>
      <c r="I363" s="1921">
        <f t="shared" ref="I363:P363" si="94">I625</f>
        <v>21</v>
      </c>
      <c r="J363" s="1921">
        <f t="shared" si="94"/>
        <v>0.42</v>
      </c>
      <c r="K363" s="1921">
        <f t="shared" si="94"/>
        <v>0.49</v>
      </c>
      <c r="L363" s="1921">
        <f t="shared" si="94"/>
        <v>245</v>
      </c>
      <c r="M363" s="1922">
        <f t="shared" si="94"/>
        <v>385</v>
      </c>
      <c r="N363" s="1922">
        <f t="shared" si="94"/>
        <v>385</v>
      </c>
      <c r="O363" s="1921">
        <f t="shared" si="94"/>
        <v>87.5</v>
      </c>
      <c r="P363" s="2178">
        <f t="shared" si="94"/>
        <v>4.2</v>
      </c>
      <c r="Q363" s="776"/>
      <c r="S363" s="2741"/>
      <c r="T363" s="3422"/>
      <c r="U363" s="3422"/>
      <c r="V363" s="3422"/>
      <c r="W363" s="3422"/>
      <c r="X363" s="3422"/>
      <c r="Y363" s="3422"/>
      <c r="Z363" s="3422"/>
      <c r="AA363" s="3422"/>
      <c r="AB363" s="125"/>
      <c r="AC363" s="156"/>
      <c r="AD363" s="156"/>
      <c r="AE363" s="156"/>
      <c r="AF363" s="156"/>
      <c r="AG363" s="156"/>
      <c r="AH363" s="156"/>
      <c r="AI363" s="156"/>
      <c r="AJ363" s="156"/>
      <c r="AK363" s="597"/>
      <c r="AL363" s="3414"/>
      <c r="AM363" s="3414"/>
      <c r="AN363" s="3414"/>
      <c r="AO363" s="3414"/>
      <c r="AP363" s="3414"/>
      <c r="AQ363" s="3414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</row>
    <row r="364" spans="2:59" ht="15.75" thickBot="1">
      <c r="B364" s="240"/>
      <c r="C364" s="736" t="s">
        <v>331</v>
      </c>
      <c r="D364" s="758"/>
      <c r="E364" s="747">
        <f t="shared" ref="E364:P364" si="95">(E362*100/E679)-35</f>
        <v>-11.284805194805195</v>
      </c>
      <c r="F364" s="748">
        <f t="shared" si="95"/>
        <v>-5.9222658227848086</v>
      </c>
      <c r="G364" s="748">
        <f t="shared" si="95"/>
        <v>-0.70125074626865569</v>
      </c>
      <c r="H364" s="748">
        <f t="shared" si="95"/>
        <v>-2.8541702127659576</v>
      </c>
      <c r="I364" s="748">
        <f t="shared" si="95"/>
        <v>-17.833166666666671</v>
      </c>
      <c r="J364" s="748">
        <f t="shared" si="95"/>
        <v>-10.5</v>
      </c>
      <c r="K364" s="748">
        <f t="shared" si="95"/>
        <v>-16.62857142857143</v>
      </c>
      <c r="L364" s="748">
        <f t="shared" si="95"/>
        <v>22.396114285714283</v>
      </c>
      <c r="M364" s="748">
        <f t="shared" si="95"/>
        <v>-19.398509090909091</v>
      </c>
      <c r="N364" s="748">
        <f t="shared" si="95"/>
        <v>-5.1945363636363631</v>
      </c>
      <c r="O364" s="748">
        <f t="shared" si="95"/>
        <v>-6.6310399999999987</v>
      </c>
      <c r="P364" s="2179">
        <f t="shared" si="95"/>
        <v>-9.4649999999999999</v>
      </c>
      <c r="Q364" s="780"/>
      <c r="S364" s="3422"/>
      <c r="T364" s="1940"/>
      <c r="U364" s="1940"/>
      <c r="V364" s="1940"/>
      <c r="W364" s="1940"/>
      <c r="X364" s="1940"/>
      <c r="Y364" s="1940"/>
      <c r="Z364" s="1940"/>
      <c r="AA364" s="1940"/>
      <c r="AB364" s="477"/>
      <c r="AC364" s="156"/>
      <c r="AD364" s="156"/>
      <c r="AE364" s="339"/>
      <c r="AF364" s="156"/>
      <c r="AG364" s="156"/>
      <c r="AH364" s="156"/>
      <c r="AI364" s="156"/>
      <c r="AJ364" s="156"/>
      <c r="AK364" s="597"/>
      <c r="AL364" s="3414"/>
      <c r="AM364" s="3414"/>
      <c r="AN364" s="3414"/>
      <c r="AO364" s="3414"/>
      <c r="AP364" s="3414"/>
      <c r="AQ364" s="3414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</row>
    <row r="365" spans="2:59">
      <c r="B365" s="86"/>
      <c r="C365" s="1329" t="s">
        <v>196</v>
      </c>
      <c r="D365" s="1330"/>
      <c r="E365" s="1931"/>
      <c r="F365" s="1933"/>
      <c r="G365" s="1933"/>
      <c r="H365" s="1934"/>
      <c r="I365" s="1934"/>
      <c r="J365" s="1934"/>
      <c r="K365" s="1899"/>
      <c r="L365" s="1934"/>
      <c r="M365" s="1934"/>
      <c r="N365" s="1934"/>
      <c r="O365" s="1934"/>
      <c r="P365" s="1898"/>
      <c r="Q365" s="779"/>
      <c r="S365" s="3414"/>
      <c r="T365" s="355"/>
      <c r="U365" s="355"/>
      <c r="V365" s="355"/>
      <c r="W365" s="355"/>
      <c r="X365" s="355"/>
      <c r="Y365" s="355"/>
      <c r="Z365" s="355"/>
      <c r="AA365" s="355"/>
      <c r="AB365" s="487"/>
      <c r="AC365" s="339"/>
      <c r="AD365" s="339"/>
      <c r="AE365" s="339"/>
      <c r="AF365" s="185"/>
      <c r="AG365" s="156"/>
      <c r="AH365" s="156"/>
      <c r="AI365" s="339"/>
      <c r="AJ365" s="156"/>
      <c r="AK365" s="597"/>
      <c r="AL365" s="3414"/>
      <c r="AM365" s="3414"/>
      <c r="AN365" s="3414"/>
      <c r="AO365" s="3414"/>
      <c r="AP365" s="3414"/>
      <c r="AQ365" s="3414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</row>
    <row r="366" spans="2:59" ht="12.75" customHeight="1">
      <c r="B366" s="1349" t="str">
        <f>'7-11л. МЕНЮ '!J367</f>
        <v>783 /22</v>
      </c>
      <c r="C366" s="1167" t="str">
        <f>'7-11л. МЕНЮ '!C367</f>
        <v>Чай фруктовый</v>
      </c>
      <c r="D366" s="1331">
        <f>'7-11л. МЕНЮ '!D367</f>
        <v>180</v>
      </c>
      <c r="E366" s="1366">
        <f>'7-11л. МЕНЮ '!E367</f>
        <v>0.2</v>
      </c>
      <c r="F366" s="334">
        <f>'7-11л. МЕНЮ '!F367</f>
        <v>0</v>
      </c>
      <c r="G366" s="334">
        <f>'7-11л. МЕНЮ '!G367</f>
        <v>6.86</v>
      </c>
      <c r="H366" s="713">
        <f>'7-11л. МЕНЮ '!H367</f>
        <v>28.16</v>
      </c>
      <c r="I366" s="3722">
        <v>0.49919999999999998</v>
      </c>
      <c r="J366" s="334">
        <v>0</v>
      </c>
      <c r="K366" s="3722">
        <v>5.0000000000000001E-3</v>
      </c>
      <c r="L366" s="2657">
        <v>0.53300000000000003</v>
      </c>
      <c r="M366" s="1482">
        <v>3.919</v>
      </c>
      <c r="N366" s="753">
        <v>4.75</v>
      </c>
      <c r="O366" s="753">
        <v>2.7629999999999999</v>
      </c>
      <c r="P366" s="1306">
        <v>0.56399999999999995</v>
      </c>
      <c r="Q366" s="447">
        <f>'7-11л. МЕНЮ '!I367</f>
        <v>87</v>
      </c>
      <c r="S366" s="3756"/>
      <c r="T366" s="120"/>
      <c r="U366" s="120"/>
      <c r="V366" s="120"/>
      <c r="W366" s="185"/>
      <c r="X366" s="184"/>
      <c r="Y366" s="184"/>
      <c r="Z366" s="120"/>
      <c r="AA366" s="184"/>
      <c r="AB366" s="125"/>
      <c r="AC366" s="156"/>
      <c r="AD366" s="156"/>
      <c r="AE366" s="339"/>
      <c r="AF366" s="156"/>
      <c r="AG366" s="156"/>
      <c r="AH366" s="156"/>
      <c r="AI366" s="156"/>
      <c r="AJ366" s="156"/>
      <c r="AK366" s="597"/>
      <c r="AL366" s="3414"/>
      <c r="AM366" s="3414"/>
      <c r="AN366" s="3414"/>
      <c r="AO366" s="3414"/>
      <c r="AP366" s="3414"/>
      <c r="AQ366" s="3414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</row>
    <row r="367" spans="2:59" ht="12" customHeight="1">
      <c r="B367" s="1349" t="str">
        <f>'7-11л. МЕНЮ '!J368</f>
        <v>3 / 17</v>
      </c>
      <c r="C367" s="256" t="str">
        <f>'7-11л. МЕНЮ '!C368</f>
        <v>Бутерброд с сыром (сыр твердых сортов</v>
      </c>
      <c r="D367" s="259">
        <f>'7-11л. МЕНЮ '!D368</f>
        <v>10</v>
      </c>
      <c r="E367" s="1283">
        <f>'7-11л. МЕНЮ '!E368</f>
        <v>2.3334000000000001</v>
      </c>
      <c r="F367" s="334">
        <f>'7-11л. МЕНЮ '!F368</f>
        <v>2.9333999999999998</v>
      </c>
      <c r="G367" s="1283">
        <f>'7-11л. МЕНЮ '!G368</f>
        <v>0</v>
      </c>
      <c r="H367" s="741">
        <f>'7-11л. МЕНЮ '!H368</f>
        <v>35.866999999999997</v>
      </c>
      <c r="I367" s="1482">
        <v>7.3340000000000002E-2</v>
      </c>
      <c r="J367" s="1192">
        <v>3.0000000000000001E-3</v>
      </c>
      <c r="K367" s="334">
        <v>0.03</v>
      </c>
      <c r="L367" s="1192">
        <v>26</v>
      </c>
      <c r="M367" s="753">
        <v>88</v>
      </c>
      <c r="N367" s="1192">
        <v>50</v>
      </c>
      <c r="O367" s="753">
        <v>3.67</v>
      </c>
      <c r="P367" s="1306">
        <v>0.1</v>
      </c>
      <c r="Q367" s="3818">
        <f>'7-11л. МЕНЮ '!I368</f>
        <v>14</v>
      </c>
      <c r="S367" s="3752"/>
      <c r="T367" s="3414"/>
      <c r="U367" s="621"/>
      <c r="V367" s="514"/>
      <c r="W367" s="827"/>
      <c r="X367" s="828"/>
      <c r="Y367" s="829"/>
      <c r="Z367" s="222"/>
      <c r="AA367" s="366"/>
      <c r="AB367" s="489"/>
      <c r="AC367" s="339"/>
      <c r="AD367" s="339"/>
      <c r="AE367" s="339"/>
      <c r="AF367" s="185"/>
      <c r="AG367" s="156"/>
      <c r="AH367" s="156"/>
      <c r="AI367" s="339"/>
      <c r="AJ367" s="156"/>
      <c r="AK367" s="597"/>
      <c r="AL367" s="3414"/>
      <c r="AM367" s="3414"/>
      <c r="AN367" s="3414"/>
      <c r="AO367" s="3414"/>
      <c r="AP367" s="3414"/>
      <c r="AQ367" s="3414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</row>
    <row r="368" spans="2:59" ht="12.75" customHeight="1">
      <c r="B368" s="3211">
        <f>'7-11л. МЕНЮ '!J369</f>
        <v>0</v>
      </c>
      <c r="C368" s="2213" t="str">
        <f>'7-11л. МЕНЮ '!C369</f>
        <v>масло сливочное</v>
      </c>
      <c r="D368" s="272">
        <f>'7-11л. МЕНЮ '!D369</f>
        <v>5</v>
      </c>
      <c r="E368" s="161">
        <f>'7-11л. МЕНЮ '!E369</f>
        <v>0.05</v>
      </c>
      <c r="F368" s="1788">
        <f>'7-11л. МЕНЮ '!F369</f>
        <v>3.6</v>
      </c>
      <c r="G368" s="161">
        <f>'7-11л. МЕНЮ '!G369</f>
        <v>0.05</v>
      </c>
      <c r="H368" s="1483">
        <f>'7-11л. МЕНЮ '!H369</f>
        <v>33.049999999999997</v>
      </c>
      <c r="I368" s="2145">
        <v>0</v>
      </c>
      <c r="J368" s="339">
        <v>0</v>
      </c>
      <c r="K368" s="2143">
        <v>5.0000000000000001E-3</v>
      </c>
      <c r="L368" s="534">
        <v>22.5</v>
      </c>
      <c r="M368" s="2039">
        <v>1.2</v>
      </c>
      <c r="N368" s="156">
        <v>1.5</v>
      </c>
      <c r="O368" s="2143">
        <v>0</v>
      </c>
      <c r="P368" s="1902">
        <v>0.01</v>
      </c>
      <c r="Q368" s="2637">
        <f>'7-11л. МЕНЮ '!I369</f>
        <v>14</v>
      </c>
      <c r="S368" s="3787"/>
      <c r="T368" s="360"/>
      <c r="U368" s="360"/>
      <c r="V368" s="360"/>
      <c r="W368" s="360"/>
      <c r="X368" s="360"/>
      <c r="Y368" s="360"/>
      <c r="Z368" s="360"/>
      <c r="AA368" s="360"/>
      <c r="AB368" s="234"/>
      <c r="AC368" s="514"/>
      <c r="AD368" s="514"/>
      <c r="AE368" s="514"/>
      <c r="AF368" s="514"/>
      <c r="AG368" s="515"/>
      <c r="AH368" s="515"/>
      <c r="AI368" s="514"/>
      <c r="AJ368" s="514"/>
      <c r="AK368" s="549"/>
      <c r="AL368" s="3414"/>
      <c r="AM368" s="3414"/>
      <c r="AN368" s="3414"/>
      <c r="AO368" s="3414"/>
      <c r="AP368" s="3414"/>
      <c r="AQ368" s="3414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</row>
    <row r="369" spans="2:59" ht="15" customHeight="1">
      <c r="B369" s="2515">
        <f>'7-11л. МЕНЮ '!J370</f>
        <v>0</v>
      </c>
      <c r="C369" s="327" t="str">
        <f>'7-11л. МЕНЮ '!C370</f>
        <v>хлеб пшеничный)</v>
      </c>
      <c r="D369" s="351">
        <f>'7-11л. МЕНЮ '!D370</f>
        <v>20</v>
      </c>
      <c r="E369" s="1781">
        <f>'7-11л. МЕНЮ '!E370</f>
        <v>0.4012</v>
      </c>
      <c r="F369" s="1623">
        <f>'7-11л. МЕНЮ '!F370</f>
        <v>0.26</v>
      </c>
      <c r="G369" s="1781">
        <f>'7-11л. МЕНЮ '!G370</f>
        <v>10.84</v>
      </c>
      <c r="H369" s="1540">
        <f>'7-11л. МЕНЮ '!H370</f>
        <v>47.3048</v>
      </c>
      <c r="I369" s="1618">
        <v>0</v>
      </c>
      <c r="J369" s="1782">
        <v>2.1999999999999999E-2</v>
      </c>
      <c r="K369" s="1623">
        <v>8.0000000000000002E-3</v>
      </c>
      <c r="L369" s="1782">
        <v>0</v>
      </c>
      <c r="M369" s="1620">
        <v>4</v>
      </c>
      <c r="N369" s="1782">
        <v>1.3</v>
      </c>
      <c r="O369" s="1620">
        <v>0.28000000000000003</v>
      </c>
      <c r="P369" s="1779">
        <v>2.1999999999999999E-2</v>
      </c>
      <c r="Q369" s="3817">
        <f>'7-11л. МЕНЮ '!I370</f>
        <v>14</v>
      </c>
      <c r="S369" s="3788"/>
      <c r="T369" s="339"/>
      <c r="U369" s="339"/>
      <c r="V369" s="339"/>
      <c r="W369" s="185"/>
      <c r="X369" s="156"/>
      <c r="Y369" s="156"/>
      <c r="Z369" s="339"/>
      <c r="AA369" s="156"/>
      <c r="AB369" s="234"/>
      <c r="AC369" s="823"/>
      <c r="AD369" s="823"/>
      <c r="AE369" s="823"/>
      <c r="AF369" s="823"/>
      <c r="AG369" s="824"/>
      <c r="AH369" s="824"/>
      <c r="AI369" s="823"/>
      <c r="AJ369" s="823"/>
      <c r="AK369" s="3414"/>
      <c r="AL369" s="3414"/>
      <c r="AM369" s="3414"/>
      <c r="AN369" s="3414"/>
      <c r="AO369" s="3414"/>
      <c r="AP369" s="3414"/>
      <c r="AQ369" s="3414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</row>
    <row r="370" spans="2:59" ht="15" customHeight="1">
      <c r="B370" s="2230" t="str">
        <f>'7-11л. МЕНЮ '!J371</f>
        <v>Пром.пр.</v>
      </c>
      <c r="C370" s="2213" t="str">
        <f>'7-11л. МЕНЮ '!C371</f>
        <v>Кондитерское изделие (печенье)</v>
      </c>
      <c r="D370" s="1235">
        <f>'7-11л. МЕНЮ '!D371</f>
        <v>10</v>
      </c>
      <c r="E370" s="1777">
        <f>'7-11л. МЕНЮ '!E371</f>
        <v>0.85533999999999999</v>
      </c>
      <c r="F370" s="1788">
        <f>'7-11л. МЕНЮ '!F371</f>
        <v>2.4670000000000001</v>
      </c>
      <c r="G370" s="1788">
        <f>'7-11л. МЕНЮ '!G371</f>
        <v>10.9871</v>
      </c>
      <c r="H370" s="3210">
        <f>'7-11л. МЕНЮ '!H371</f>
        <v>55.706400000000002</v>
      </c>
      <c r="I370" s="1204">
        <v>0</v>
      </c>
      <c r="J370" s="1204">
        <v>6.4999999999999997E-3</v>
      </c>
      <c r="K370" s="1204">
        <v>0</v>
      </c>
      <c r="L370" s="1204">
        <v>1.5</v>
      </c>
      <c r="M370" s="1204">
        <v>4.3499999999999996</v>
      </c>
      <c r="N370" s="1204">
        <v>0</v>
      </c>
      <c r="O370" s="1204">
        <v>0.03</v>
      </c>
      <c r="P370" s="1204">
        <v>3.1329999999999997E-2</v>
      </c>
      <c r="Q370" s="1538">
        <f>'7-11л. МЕНЮ '!I371</f>
        <v>15</v>
      </c>
      <c r="S370" s="3789"/>
      <c r="T370" s="3422"/>
      <c r="U370" s="3422"/>
      <c r="V370" s="3422"/>
      <c r="W370" s="3422"/>
      <c r="X370" s="3422"/>
      <c r="Y370" s="3422"/>
      <c r="Z370" s="3422"/>
      <c r="AA370" s="3422"/>
      <c r="AB370" s="120"/>
      <c r="AC370" s="156"/>
      <c r="AD370" s="156"/>
      <c r="AE370" s="156"/>
      <c r="AF370" s="156"/>
      <c r="AG370" s="156"/>
      <c r="AH370" s="156"/>
      <c r="AI370" s="156"/>
      <c r="AJ370" s="156"/>
      <c r="AK370" s="549"/>
      <c r="AL370" s="3414"/>
      <c r="AM370" s="3414"/>
      <c r="AN370" s="3414"/>
      <c r="AO370" s="3414"/>
      <c r="AP370" s="3414"/>
      <c r="AQ370" s="3414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</row>
    <row r="371" spans="2:59" ht="15" customHeight="1" thickBot="1">
      <c r="B371" s="1350" t="str">
        <f>'7-11л. МЕНЮ '!J372</f>
        <v>749 / 22</v>
      </c>
      <c r="C371" s="1967" t="str">
        <f>'7-11л. МЕНЮ '!C372</f>
        <v>Фрукты свежие (яблоко)</v>
      </c>
      <c r="D371" s="1332">
        <f>'7-11л. МЕНЮ '!D372</f>
        <v>100</v>
      </c>
      <c r="E371" s="1366">
        <f>'7-11л. МЕНЮ '!E372</f>
        <v>0.4</v>
      </c>
      <c r="F371" s="334">
        <f>'7-11л. МЕНЮ '!F372</f>
        <v>0.4</v>
      </c>
      <c r="G371" s="334">
        <f>'7-11л. МЕНЮ '!G372</f>
        <v>9.8000000000000007</v>
      </c>
      <c r="H371" s="713">
        <f>'7-11л. МЕНЮ '!H372</f>
        <v>47</v>
      </c>
      <c r="I371" s="1204">
        <v>10</v>
      </c>
      <c r="J371" s="1204">
        <v>0.03</v>
      </c>
      <c r="K371" s="1204">
        <v>0.02</v>
      </c>
      <c r="L371" s="712">
        <v>0</v>
      </c>
      <c r="M371" s="1204">
        <v>16</v>
      </c>
      <c r="N371" s="1204">
        <v>11</v>
      </c>
      <c r="O371" s="1204">
        <v>9</v>
      </c>
      <c r="P371" s="1204">
        <v>2.2000000000000002</v>
      </c>
      <c r="Q371" s="447">
        <f>'7-11л. МЕНЮ '!I372</f>
        <v>105</v>
      </c>
      <c r="S371" s="3422"/>
      <c r="T371" s="2496"/>
      <c r="U371" s="2496"/>
      <c r="V371" s="2496"/>
      <c r="W371" s="2496"/>
      <c r="X371" s="2496"/>
      <c r="Y371" s="2496"/>
      <c r="Z371" s="2496"/>
      <c r="AA371" s="2496"/>
      <c r="AB371" s="120"/>
      <c r="AC371" s="293"/>
      <c r="AD371" s="293"/>
      <c r="AE371" s="293"/>
      <c r="AF371" s="293"/>
      <c r="AG371" s="293"/>
      <c r="AH371" s="293"/>
      <c r="AI371" s="293"/>
      <c r="AJ371" s="293"/>
      <c r="AK371" s="549"/>
      <c r="AL371" s="3414"/>
      <c r="AM371" s="3414"/>
      <c r="AN371" s="3414"/>
      <c r="AO371" s="3414"/>
      <c r="AP371" s="3414"/>
      <c r="AQ371" s="3414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</row>
    <row r="372" spans="2:59" ht="14.25" customHeight="1">
      <c r="B372" s="426" t="s">
        <v>203</v>
      </c>
      <c r="C372" s="578"/>
      <c r="D372" s="2455">
        <f>'7-11л. МЕНЮ '!D373</f>
        <v>325</v>
      </c>
      <c r="E372" s="721">
        <f>'7-11л. МЕНЮ '!E373</f>
        <v>4.2399400000000007</v>
      </c>
      <c r="F372" s="722">
        <f>'7-11л. МЕНЮ '!F373</f>
        <v>9.660400000000001</v>
      </c>
      <c r="G372" s="722">
        <f>'7-11л. МЕНЮ '!G373</f>
        <v>38.537099999999995</v>
      </c>
      <c r="H372" s="1843">
        <f>'7-11л. МЕНЮ '!H373</f>
        <v>247.0882</v>
      </c>
      <c r="I372" s="246">
        <f t="shared" ref="I372:P372" si="96">SUM(I366:I371)</f>
        <v>10.57254</v>
      </c>
      <c r="J372" s="708">
        <f t="shared" si="96"/>
        <v>6.1499999999999999E-2</v>
      </c>
      <c r="K372" s="708">
        <f t="shared" si="96"/>
        <v>6.7999999999999991E-2</v>
      </c>
      <c r="L372" s="708">
        <f t="shared" si="96"/>
        <v>50.533000000000001</v>
      </c>
      <c r="M372" s="745">
        <f t="shared" si="96"/>
        <v>117.46899999999999</v>
      </c>
      <c r="N372" s="745">
        <f t="shared" si="96"/>
        <v>68.55</v>
      </c>
      <c r="O372" s="708">
        <f t="shared" si="96"/>
        <v>15.743</v>
      </c>
      <c r="P372" s="743">
        <f t="shared" si="96"/>
        <v>2.92733</v>
      </c>
      <c r="Q372" s="684"/>
      <c r="S372" s="3414"/>
      <c r="T372" s="355"/>
      <c r="U372" s="355"/>
      <c r="V372" s="355"/>
      <c r="W372" s="355"/>
      <c r="X372" s="355"/>
      <c r="Y372" s="355"/>
      <c r="Z372" s="355"/>
      <c r="AA372" s="355"/>
      <c r="AB372" s="227"/>
      <c r="AC372" s="514"/>
      <c r="AD372" s="514"/>
      <c r="AE372" s="514"/>
      <c r="AF372" s="514"/>
      <c r="AG372" s="515"/>
      <c r="AH372" s="515"/>
      <c r="AI372" s="515"/>
      <c r="AJ372" s="514"/>
      <c r="AK372" s="549"/>
      <c r="AL372" s="3414"/>
      <c r="AM372" s="3414"/>
      <c r="AN372" s="3414"/>
      <c r="AO372" s="3414"/>
      <c r="AP372" s="3414"/>
      <c r="AQ372" s="3414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</row>
    <row r="373" spans="2:59" ht="12.75" customHeight="1">
      <c r="B373" s="738"/>
      <c r="C373" s="739" t="s">
        <v>10</v>
      </c>
      <c r="D373" s="1284">
        <v>0.1</v>
      </c>
      <c r="E373" s="1833">
        <f>'7-11л. МЕНЮ '!E374</f>
        <v>7.7</v>
      </c>
      <c r="F373" s="1834">
        <f>'7-11л. МЕНЮ '!F374</f>
        <v>7.9</v>
      </c>
      <c r="G373" s="1834">
        <f>'7-11л. МЕНЮ '!G374</f>
        <v>33.5</v>
      </c>
      <c r="H373" s="1844">
        <f>'7-11л. МЕНЮ '!H374</f>
        <v>235</v>
      </c>
      <c r="I373" s="1921">
        <f t="shared" ref="I373:P373" si="97">I629</f>
        <v>6</v>
      </c>
      <c r="J373" s="1921">
        <f t="shared" si="97"/>
        <v>0.12</v>
      </c>
      <c r="K373" s="1921">
        <f t="shared" si="97"/>
        <v>0.14000000000000001</v>
      </c>
      <c r="L373" s="1921">
        <f t="shared" si="97"/>
        <v>70</v>
      </c>
      <c r="M373" s="1922">
        <f t="shared" si="97"/>
        <v>110</v>
      </c>
      <c r="N373" s="1922">
        <f t="shared" si="97"/>
        <v>110</v>
      </c>
      <c r="O373" s="1921">
        <f t="shared" si="97"/>
        <v>25</v>
      </c>
      <c r="P373" s="2178">
        <f t="shared" si="97"/>
        <v>1.2</v>
      </c>
      <c r="Q373" s="87"/>
      <c r="S373" s="3414"/>
      <c r="T373" s="3414"/>
      <c r="U373" s="3414"/>
      <c r="V373" s="3414"/>
      <c r="W373" s="3414"/>
      <c r="X373" s="3414"/>
      <c r="Y373" s="3414"/>
      <c r="Z373" s="3414"/>
      <c r="AA373" s="3414"/>
      <c r="AB373" s="3414"/>
      <c r="AC373" s="823"/>
      <c r="AD373" s="823"/>
      <c r="AE373" s="823"/>
      <c r="AF373" s="823"/>
      <c r="AG373" s="824"/>
      <c r="AH373" s="824"/>
      <c r="AI373" s="824"/>
      <c r="AJ373" s="823"/>
      <c r="AK373" s="549"/>
      <c r="AL373" s="3414"/>
      <c r="AM373" s="3414"/>
      <c r="AN373" s="3414"/>
      <c r="AO373" s="3414"/>
      <c r="AP373" s="3414"/>
      <c r="AQ373" s="3414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</row>
    <row r="374" spans="2:59" ht="15.75" thickBot="1">
      <c r="B374" s="240"/>
      <c r="C374" s="736" t="s">
        <v>331</v>
      </c>
      <c r="D374" s="758"/>
      <c r="E374" s="1525">
        <f>'7-11л. МЕНЮ '!E375</f>
        <v>-4.4935844155844142</v>
      </c>
      <c r="F374" s="440">
        <f>'7-11л. МЕНЮ '!F375</f>
        <v>2.2283544303797473</v>
      </c>
      <c r="G374" s="440">
        <f>'7-11л. МЕНЮ '!G375</f>
        <v>1.5036119402985069</v>
      </c>
      <c r="H374" s="1227">
        <f>'7-11л. МЕНЮ '!H375</f>
        <v>0.5143914893617012</v>
      </c>
      <c r="I374" s="748">
        <f t="shared" ref="I374:P374" si="98">(I372*100/I679)-10</f>
        <v>7.6208999999999989</v>
      </c>
      <c r="J374" s="748">
        <f t="shared" si="98"/>
        <v>-4.8749999999999991</v>
      </c>
      <c r="K374" s="748">
        <f t="shared" si="98"/>
        <v>-5.1428571428571432</v>
      </c>
      <c r="L374" s="748">
        <f t="shared" si="98"/>
        <v>-2.7809999999999997</v>
      </c>
      <c r="M374" s="748">
        <f t="shared" si="98"/>
        <v>0.67900000000000027</v>
      </c>
      <c r="N374" s="748">
        <f t="shared" si="98"/>
        <v>-3.7681818181818185</v>
      </c>
      <c r="O374" s="748">
        <f t="shared" si="98"/>
        <v>-3.7027999999999999</v>
      </c>
      <c r="P374" s="2179">
        <f t="shared" si="98"/>
        <v>14.394416666666668</v>
      </c>
      <c r="Q374" s="780"/>
      <c r="S374" s="3414"/>
      <c r="T374" s="3414"/>
      <c r="U374" s="3414"/>
      <c r="V374" s="3414"/>
      <c r="W374" s="3414"/>
      <c r="X374" s="3414"/>
      <c r="Y374" s="3414"/>
      <c r="Z374" s="3414"/>
      <c r="AA374" s="3414"/>
      <c r="AB374" s="3414"/>
      <c r="AC374" s="156"/>
      <c r="AD374" s="156"/>
      <c r="AE374" s="156"/>
      <c r="AF374" s="156"/>
      <c r="AG374" s="156"/>
      <c r="AH374" s="156"/>
      <c r="AI374" s="156"/>
      <c r="AJ374" s="156"/>
      <c r="AK374" s="549"/>
      <c r="AL374" s="3414"/>
      <c r="AM374" s="3414"/>
      <c r="AN374" s="3414"/>
      <c r="AO374" s="3414"/>
      <c r="AP374" s="3414"/>
      <c r="AQ374" s="3414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</row>
    <row r="375" spans="2:59" ht="13.5" customHeight="1" thickBot="1">
      <c r="E375" s="1932"/>
      <c r="F375" s="1932"/>
      <c r="G375" s="1932"/>
      <c r="H375" s="1932"/>
      <c r="I375" s="1932"/>
      <c r="J375" s="1932"/>
      <c r="K375" s="1932"/>
      <c r="L375" s="1932"/>
      <c r="M375" s="1932"/>
      <c r="N375" s="1932"/>
      <c r="O375" s="1932"/>
      <c r="P375" s="1932"/>
      <c r="Q375" s="298"/>
      <c r="S375" s="3414"/>
      <c r="T375" s="3414"/>
      <c r="U375" s="3414"/>
      <c r="V375" s="3414"/>
      <c r="W375" s="3414"/>
      <c r="X375" s="3414"/>
      <c r="Y375" s="3414"/>
      <c r="Z375" s="3414"/>
      <c r="AA375" s="3414"/>
      <c r="AB375" s="3414"/>
      <c r="AC375" s="293"/>
      <c r="AD375" s="293"/>
      <c r="AE375" s="293"/>
      <c r="AF375" s="293"/>
      <c r="AG375" s="293"/>
      <c r="AH375" s="293"/>
      <c r="AI375" s="293"/>
      <c r="AJ375" s="293"/>
      <c r="AK375" s="549"/>
      <c r="AL375" s="3414"/>
      <c r="AM375" s="3414"/>
      <c r="AN375" s="3414"/>
      <c r="AO375" s="3414"/>
      <c r="AP375" s="3414"/>
      <c r="AQ375" s="3414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</row>
    <row r="376" spans="2:59" ht="13.5" customHeight="1">
      <c r="B376" s="662"/>
      <c r="C376" s="42" t="s">
        <v>231</v>
      </c>
      <c r="D376" s="43"/>
      <c r="E376" s="151">
        <f t="shared" ref="E376:P376" si="99">E350+E362</f>
        <v>41.369399999999999</v>
      </c>
      <c r="F376" s="246">
        <f t="shared" si="99"/>
        <v>49.582259999999998</v>
      </c>
      <c r="G376" s="246">
        <f t="shared" si="99"/>
        <v>168.74781000000002</v>
      </c>
      <c r="H376" s="246">
        <f t="shared" si="99"/>
        <v>1309.9535999999998</v>
      </c>
      <c r="I376" s="246">
        <f t="shared" si="99"/>
        <v>23.712779999999999</v>
      </c>
      <c r="J376" s="246">
        <f t="shared" si="99"/>
        <v>0.51527999999999996</v>
      </c>
      <c r="K376" s="246">
        <f t="shared" si="99"/>
        <v>0.80510000000000004</v>
      </c>
      <c r="L376" s="246">
        <f t="shared" si="99"/>
        <v>740.12580000000003</v>
      </c>
      <c r="M376" s="710">
        <f t="shared" si="99"/>
        <v>581.62740000000008</v>
      </c>
      <c r="N376" s="710">
        <f t="shared" si="99"/>
        <v>748.12110000000007</v>
      </c>
      <c r="O376" s="710">
        <f t="shared" si="99"/>
        <v>129.57240000000002</v>
      </c>
      <c r="P376" s="663">
        <f t="shared" si="99"/>
        <v>8.3519000000000005</v>
      </c>
      <c r="Q376" s="298"/>
      <c r="S376" s="3414"/>
      <c r="T376" s="3414"/>
      <c r="U376" s="3414"/>
      <c r="V376" s="3414"/>
      <c r="W376" s="3414"/>
      <c r="X376" s="3414"/>
      <c r="Y376" s="3414"/>
      <c r="Z376" s="3414"/>
      <c r="AA376" s="3414"/>
      <c r="AB376" s="3414"/>
      <c r="AC376" s="514"/>
      <c r="AD376" s="514"/>
      <c r="AE376" s="514"/>
      <c r="AF376" s="514"/>
      <c r="AG376" s="515"/>
      <c r="AH376" s="515"/>
      <c r="AI376" s="515"/>
      <c r="AJ376" s="514"/>
      <c r="AK376" s="549"/>
      <c r="AL376" s="3414"/>
      <c r="AM376" s="3414"/>
      <c r="AN376" s="3414"/>
      <c r="AO376" s="3414"/>
      <c r="AP376" s="3414"/>
      <c r="AQ376" s="3414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</row>
    <row r="377" spans="2:59" ht="11.25" customHeight="1">
      <c r="B377" s="392"/>
      <c r="C377" s="687" t="s">
        <v>10</v>
      </c>
      <c r="D377" s="1166">
        <v>0.6</v>
      </c>
      <c r="E377" s="1925">
        <f t="shared" ref="E377:P377" si="100">E633</f>
        <v>46.2</v>
      </c>
      <c r="F377" s="1921">
        <f t="shared" si="100"/>
        <v>47.4</v>
      </c>
      <c r="G377" s="1921">
        <f t="shared" si="100"/>
        <v>201</v>
      </c>
      <c r="H377" s="1921">
        <f t="shared" si="100"/>
        <v>1410</v>
      </c>
      <c r="I377" s="1921">
        <f t="shared" si="100"/>
        <v>36</v>
      </c>
      <c r="J377" s="1921">
        <f t="shared" si="100"/>
        <v>0.72</v>
      </c>
      <c r="K377" s="1921">
        <f t="shared" si="100"/>
        <v>0.84</v>
      </c>
      <c r="L377" s="1921">
        <f t="shared" si="100"/>
        <v>420</v>
      </c>
      <c r="M377" s="1922">
        <f t="shared" si="100"/>
        <v>660</v>
      </c>
      <c r="N377" s="1922">
        <f t="shared" si="100"/>
        <v>660</v>
      </c>
      <c r="O377" s="1922">
        <f t="shared" si="100"/>
        <v>150</v>
      </c>
      <c r="P377" s="1924">
        <f t="shared" si="100"/>
        <v>7.2</v>
      </c>
      <c r="Q377" s="298"/>
      <c r="S377" s="3414"/>
      <c r="T377" s="3414"/>
      <c r="U377" s="3414"/>
      <c r="V377" s="3414"/>
      <c r="W377" s="3414"/>
      <c r="X377" s="3414"/>
      <c r="Y377" s="3414"/>
      <c r="Z377" s="3414"/>
      <c r="AA377" s="3414"/>
      <c r="AB377" s="3414"/>
      <c r="AC377" s="823"/>
      <c r="AD377" s="823"/>
      <c r="AE377" s="823"/>
      <c r="AF377" s="823"/>
      <c r="AG377" s="824"/>
      <c r="AH377" s="824"/>
      <c r="AI377" s="824"/>
      <c r="AJ377" s="823"/>
      <c r="AK377" s="549"/>
      <c r="AL377" s="3414"/>
      <c r="AM377" s="3414"/>
      <c r="AN377" s="3414"/>
      <c r="AO377" s="3414"/>
      <c r="AP377" s="3414"/>
      <c r="AQ377" s="3414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</row>
    <row r="378" spans="2:59" ht="12.75" customHeight="1" thickBot="1">
      <c r="B378" s="240"/>
      <c r="C378" s="736" t="s">
        <v>331</v>
      </c>
      <c r="D378" s="758"/>
      <c r="E378" s="747">
        <f t="shared" ref="E378:P378" si="101">(E376*100/E679)-60</f>
        <v>-6.2735064935064955</v>
      </c>
      <c r="F378" s="748">
        <f t="shared" si="101"/>
        <v>2.7623544303797445</v>
      </c>
      <c r="G378" s="748">
        <f t="shared" si="101"/>
        <v>-9.6275194029850653</v>
      </c>
      <c r="H378" s="748">
        <f t="shared" si="101"/>
        <v>-4.2572936170212827</v>
      </c>
      <c r="I378" s="748">
        <f t="shared" si="101"/>
        <v>-20.478700000000003</v>
      </c>
      <c r="J378" s="748">
        <f t="shared" si="101"/>
        <v>-17.060000000000002</v>
      </c>
      <c r="K378" s="748">
        <f t="shared" si="101"/>
        <v>-2.4928571428571331</v>
      </c>
      <c r="L378" s="748">
        <f t="shared" si="101"/>
        <v>45.732257142857151</v>
      </c>
      <c r="M378" s="748">
        <f t="shared" si="101"/>
        <v>-7.1247818181818161</v>
      </c>
      <c r="N378" s="748">
        <f t="shared" si="101"/>
        <v>8.0110090909090985</v>
      </c>
      <c r="O378" s="748">
        <f t="shared" si="101"/>
        <v>-8.1710399999999908</v>
      </c>
      <c r="P378" s="752">
        <f t="shared" si="101"/>
        <v>9.599166666666676</v>
      </c>
      <c r="Q378" s="298"/>
      <c r="S378" s="3414"/>
      <c r="T378" s="3414"/>
      <c r="U378" s="3414"/>
      <c r="V378" s="3414"/>
      <c r="W378" s="3414"/>
      <c r="X378" s="3414"/>
      <c r="Y378" s="3414"/>
      <c r="Z378" s="3414"/>
      <c r="AA378" s="3414"/>
      <c r="AB378" s="3414"/>
      <c r="AC378" s="156"/>
      <c r="AD378" s="156"/>
      <c r="AE378" s="156"/>
      <c r="AF378" s="156"/>
      <c r="AG378" s="156"/>
      <c r="AH378" s="156"/>
      <c r="AI378" s="156"/>
      <c r="AJ378" s="156"/>
      <c r="AK378" s="549"/>
      <c r="AL378" s="3414"/>
      <c r="AM378" s="3414"/>
      <c r="AN378" s="3414"/>
      <c r="AO378" s="3414"/>
      <c r="AP378" s="3414"/>
      <c r="AQ378" s="3414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</row>
    <row r="379" spans="2:59" ht="13.5" customHeight="1" thickBot="1">
      <c r="E379" s="1932"/>
      <c r="F379" s="1932"/>
      <c r="G379" s="1932"/>
      <c r="H379" s="1932"/>
      <c r="I379" s="1932"/>
      <c r="J379" s="1932"/>
      <c r="K379" s="1932"/>
      <c r="L379" s="1932"/>
      <c r="M379" s="1932"/>
      <c r="N379" s="1932"/>
      <c r="O379" s="1932"/>
      <c r="P379" s="1932"/>
      <c r="Q379" s="298"/>
      <c r="S379" s="3414"/>
      <c r="T379" s="3414"/>
      <c r="U379" s="3414"/>
      <c r="V379" s="3414"/>
      <c r="W379" s="3414"/>
      <c r="X379" s="3414"/>
      <c r="Y379" s="3414"/>
      <c r="Z379" s="3414"/>
      <c r="AA379" s="3414"/>
      <c r="AB379" s="3414"/>
      <c r="AC379" s="293"/>
      <c r="AD379" s="293"/>
      <c r="AE379" s="293"/>
      <c r="AF379" s="293"/>
      <c r="AG379" s="293"/>
      <c r="AH379" s="293"/>
      <c r="AI379" s="293"/>
      <c r="AJ379" s="293"/>
      <c r="AK379" s="549"/>
      <c r="AL379" s="3414"/>
      <c r="AM379" s="3414"/>
      <c r="AN379" s="3414"/>
      <c r="AO379" s="3414"/>
      <c r="AP379" s="3414"/>
      <c r="AQ379" s="3414"/>
      <c r="AR379" s="110"/>
      <c r="AS379" s="110"/>
      <c r="AT379" s="110"/>
      <c r="AU379" s="110"/>
      <c r="AV379" s="110"/>
      <c r="AW379" s="110"/>
      <c r="AX379" s="110"/>
      <c r="AY379" s="110"/>
    </row>
    <row r="380" spans="2:59">
      <c r="B380" s="662"/>
      <c r="C380" s="42" t="s">
        <v>230</v>
      </c>
      <c r="D380" s="43"/>
      <c r="E380" s="151">
        <f t="shared" ref="E380:P380" si="102">E362+E372</f>
        <v>22.500640000000001</v>
      </c>
      <c r="F380" s="246">
        <f t="shared" si="102"/>
        <v>32.631810000000002</v>
      </c>
      <c r="G380" s="246">
        <f t="shared" si="102"/>
        <v>153.43790999999999</v>
      </c>
      <c r="H380" s="246">
        <f t="shared" si="102"/>
        <v>1002.5151999999999</v>
      </c>
      <c r="I380" s="246">
        <f t="shared" si="102"/>
        <v>20.872639999999997</v>
      </c>
      <c r="J380" s="246">
        <f t="shared" si="102"/>
        <v>0.35549999999999998</v>
      </c>
      <c r="K380" s="246">
        <f t="shared" si="102"/>
        <v>0.32519999999999999</v>
      </c>
      <c r="L380" s="246">
        <f t="shared" si="102"/>
        <v>452.30580000000003</v>
      </c>
      <c r="M380" s="710">
        <f t="shared" si="102"/>
        <v>289.08539999999999</v>
      </c>
      <c r="N380" s="710">
        <f t="shared" si="102"/>
        <v>396.4101</v>
      </c>
      <c r="O380" s="710">
        <f t="shared" si="102"/>
        <v>86.665400000000005</v>
      </c>
      <c r="P380" s="663">
        <f t="shared" si="102"/>
        <v>5.99153</v>
      </c>
      <c r="Q380" s="298"/>
      <c r="S380" s="3414"/>
      <c r="T380" s="3414"/>
      <c r="U380" s="3414"/>
      <c r="V380" s="3414"/>
      <c r="W380" s="3414"/>
      <c r="X380" s="3414"/>
      <c r="Y380" s="3414"/>
      <c r="Z380" s="3414"/>
      <c r="AA380" s="3414"/>
      <c r="AB380" s="3414"/>
      <c r="AC380" s="2717"/>
      <c r="AD380" s="2717"/>
      <c r="AE380" s="2717"/>
      <c r="AF380" s="2717"/>
      <c r="AG380" s="2718"/>
      <c r="AH380" s="2718"/>
      <c r="AI380" s="2718"/>
      <c r="AJ380" s="2717"/>
      <c r="AK380" s="549"/>
      <c r="AL380" s="3414"/>
      <c r="AM380" s="3414"/>
      <c r="AN380" s="3414"/>
      <c r="AO380" s="3414"/>
      <c r="AP380" s="3414"/>
      <c r="AQ380" s="3414"/>
      <c r="AR380" s="110"/>
      <c r="AS380" s="110"/>
      <c r="AT380" s="110"/>
      <c r="AU380" s="110"/>
      <c r="AV380" s="110"/>
      <c r="AW380" s="110"/>
      <c r="AX380" s="110"/>
      <c r="AY380" s="110"/>
    </row>
    <row r="381" spans="2:59" ht="13.5" customHeight="1">
      <c r="B381" s="392"/>
      <c r="C381" s="687" t="s">
        <v>10</v>
      </c>
      <c r="D381" s="1166">
        <v>0.45</v>
      </c>
      <c r="E381" s="1925">
        <f t="shared" ref="E381:P381" si="103">E637</f>
        <v>34.65</v>
      </c>
      <c r="F381" s="1921">
        <f t="shared" si="103"/>
        <v>35.549999999999997</v>
      </c>
      <c r="G381" s="1921">
        <f t="shared" si="103"/>
        <v>150.75</v>
      </c>
      <c r="H381" s="1921">
        <f t="shared" si="103"/>
        <v>1057.5</v>
      </c>
      <c r="I381" s="1921">
        <f t="shared" si="103"/>
        <v>27</v>
      </c>
      <c r="J381" s="1921">
        <f t="shared" si="103"/>
        <v>0.54</v>
      </c>
      <c r="K381" s="1921">
        <f t="shared" si="103"/>
        <v>0.63</v>
      </c>
      <c r="L381" s="1921">
        <f t="shared" si="103"/>
        <v>315</v>
      </c>
      <c r="M381" s="1922">
        <f t="shared" si="103"/>
        <v>495</v>
      </c>
      <c r="N381" s="1922">
        <f t="shared" si="103"/>
        <v>495</v>
      </c>
      <c r="O381" s="1922">
        <f t="shared" si="103"/>
        <v>112.5</v>
      </c>
      <c r="P381" s="1924">
        <f t="shared" si="103"/>
        <v>5.4</v>
      </c>
      <c r="Q381" s="298"/>
      <c r="S381" s="3414"/>
      <c r="T381" s="3414"/>
      <c r="U381" s="3414"/>
      <c r="V381" s="3414"/>
      <c r="W381" s="3414"/>
      <c r="X381" s="3414"/>
      <c r="Y381" s="3414"/>
      <c r="Z381" s="3414"/>
      <c r="AA381" s="3414"/>
      <c r="AB381" s="3414"/>
      <c r="AC381" s="823"/>
      <c r="AD381" s="823"/>
      <c r="AE381" s="823"/>
      <c r="AF381" s="823"/>
      <c r="AG381" s="824"/>
      <c r="AH381" s="824"/>
      <c r="AI381" s="824"/>
      <c r="AJ381" s="823"/>
      <c r="AK381" s="549"/>
      <c r="AL381" s="3414"/>
      <c r="AM381" s="3414"/>
      <c r="AN381" s="3414"/>
      <c r="AO381" s="3414"/>
      <c r="AP381" s="3414"/>
      <c r="AQ381" s="3414"/>
      <c r="AR381" s="110"/>
      <c r="AS381" s="110"/>
      <c r="AT381" s="110"/>
      <c r="AU381" s="110"/>
      <c r="AV381" s="110"/>
      <c r="AW381" s="110"/>
      <c r="AX381" s="110"/>
      <c r="AY381" s="110"/>
    </row>
    <row r="382" spans="2:59" ht="15.75" thickBot="1">
      <c r="B382" s="240"/>
      <c r="C382" s="736" t="s">
        <v>331</v>
      </c>
      <c r="D382" s="758"/>
      <c r="E382" s="747">
        <f t="shared" ref="E382:P382" si="104">(E380*100/E679)-45</f>
        <v>-15.778389610389613</v>
      </c>
      <c r="F382" s="748">
        <f t="shared" si="104"/>
        <v>-3.6939113924050631</v>
      </c>
      <c r="G382" s="748">
        <f t="shared" si="104"/>
        <v>0.8023611940298494</v>
      </c>
      <c r="H382" s="748">
        <f t="shared" si="104"/>
        <v>-2.3397787234042582</v>
      </c>
      <c r="I382" s="748">
        <f t="shared" si="104"/>
        <v>-10.212266666666672</v>
      </c>
      <c r="J382" s="748">
        <f t="shared" si="104"/>
        <v>-15.375</v>
      </c>
      <c r="K382" s="748">
        <f t="shared" si="104"/>
        <v>-21.771428571428572</v>
      </c>
      <c r="L382" s="748">
        <f t="shared" si="104"/>
        <v>19.615114285714284</v>
      </c>
      <c r="M382" s="748">
        <f t="shared" si="104"/>
        <v>-18.719509090909089</v>
      </c>
      <c r="N382" s="748">
        <f t="shared" si="104"/>
        <v>-8.9627181818181825</v>
      </c>
      <c r="O382" s="748">
        <f t="shared" si="104"/>
        <v>-10.333839999999995</v>
      </c>
      <c r="P382" s="752">
        <f t="shared" si="104"/>
        <v>4.9294166666666683</v>
      </c>
      <c r="Q382" s="298"/>
      <c r="S382" s="3414"/>
      <c r="T382" s="3414"/>
      <c r="U382" s="3414"/>
      <c r="V382" s="3414"/>
      <c r="W382" s="3414"/>
      <c r="X382" s="3414"/>
      <c r="Y382" s="3414"/>
      <c r="Z382" s="3414"/>
      <c r="AA382" s="3414"/>
      <c r="AB382" s="3414"/>
      <c r="AC382" s="156"/>
      <c r="AD382" s="156"/>
      <c r="AE382" s="156"/>
      <c r="AF382" s="156"/>
      <c r="AG382" s="156"/>
      <c r="AH382" s="156"/>
      <c r="AI382" s="156"/>
      <c r="AJ382" s="156"/>
      <c r="AK382" s="3414"/>
      <c r="AL382" s="3414"/>
      <c r="AM382" s="3414"/>
      <c r="AN382" s="3414"/>
      <c r="AO382" s="3414"/>
      <c r="AP382" s="3414"/>
      <c r="AQ382" s="3414"/>
      <c r="AR382" s="110"/>
      <c r="AS382" s="110"/>
      <c r="AT382" s="110"/>
      <c r="AU382" s="110"/>
      <c r="AV382" s="110"/>
      <c r="AW382" s="110"/>
      <c r="AX382" s="110"/>
      <c r="AY382" s="110"/>
    </row>
    <row r="383" spans="2:59" ht="15.75" thickBot="1">
      <c r="E383" s="1932"/>
      <c r="F383" s="1932"/>
      <c r="G383" s="1932"/>
      <c r="H383" s="1932"/>
      <c r="I383" s="1932"/>
      <c r="J383" s="1932"/>
      <c r="K383" s="1932"/>
      <c r="L383" s="1932"/>
      <c r="M383" s="1932"/>
      <c r="N383" s="1932"/>
      <c r="O383" s="1932"/>
      <c r="P383" s="1932"/>
      <c r="Q383" s="298"/>
      <c r="S383" s="3414"/>
      <c r="T383" s="3414"/>
      <c r="U383" s="3414"/>
      <c r="V383" s="3414"/>
      <c r="W383" s="3414"/>
      <c r="X383" s="3414"/>
      <c r="Y383" s="3414"/>
      <c r="Z383" s="3414"/>
      <c r="AA383" s="3414"/>
      <c r="AB383" s="3414"/>
      <c r="AC383" s="125"/>
      <c r="AD383" s="125"/>
      <c r="AE383" s="125"/>
      <c r="AF383" s="125"/>
      <c r="AG383" s="125"/>
      <c r="AH383" s="125"/>
      <c r="AI383" s="125"/>
      <c r="AJ383" s="125"/>
      <c r="AK383" s="3414"/>
      <c r="AL383" s="3414"/>
      <c r="AM383" s="3414"/>
      <c r="AN383" s="3414"/>
      <c r="AO383" s="3414"/>
      <c r="AP383" s="3414"/>
      <c r="AQ383" s="3414"/>
      <c r="AR383" s="110"/>
      <c r="AS383" s="110"/>
      <c r="AT383" s="110"/>
      <c r="AU383" s="110"/>
      <c r="AV383" s="110"/>
      <c r="AW383" s="110"/>
      <c r="AX383" s="110"/>
      <c r="AY383" s="110"/>
    </row>
    <row r="384" spans="2:59" ht="14.25" customHeight="1">
      <c r="B384" s="737" t="s">
        <v>258</v>
      </c>
      <c r="C384" s="42"/>
      <c r="D384" s="43"/>
      <c r="E384" s="721">
        <f t="shared" ref="E384:P384" si="105">E350+E362+E372</f>
        <v>45.609340000000003</v>
      </c>
      <c r="F384" s="722">
        <f t="shared" si="105"/>
        <v>59.242660000000001</v>
      </c>
      <c r="G384" s="722">
        <f t="shared" si="105"/>
        <v>207.28491000000002</v>
      </c>
      <c r="H384" s="722">
        <f t="shared" si="105"/>
        <v>1557.0417999999997</v>
      </c>
      <c r="I384" s="722">
        <f t="shared" si="105"/>
        <v>34.285319999999999</v>
      </c>
      <c r="J384" s="722">
        <f t="shared" si="105"/>
        <v>0.57677999999999996</v>
      </c>
      <c r="K384" s="722">
        <f t="shared" si="105"/>
        <v>0.87309999999999999</v>
      </c>
      <c r="L384" s="722">
        <f t="shared" si="105"/>
        <v>790.65880000000004</v>
      </c>
      <c r="M384" s="1351">
        <f t="shared" si="105"/>
        <v>699.09640000000013</v>
      </c>
      <c r="N384" s="1351">
        <f t="shared" si="105"/>
        <v>816.67110000000002</v>
      </c>
      <c r="O384" s="1351">
        <f t="shared" si="105"/>
        <v>145.31540000000001</v>
      </c>
      <c r="P384" s="757">
        <f t="shared" si="105"/>
        <v>11.27923</v>
      </c>
      <c r="Q384" s="298"/>
      <c r="R384" s="11"/>
      <c r="S384" s="3414"/>
      <c r="T384" s="3414"/>
      <c r="U384" s="3414"/>
      <c r="V384" s="3414"/>
      <c r="W384" s="3414"/>
      <c r="X384" s="3414"/>
      <c r="Y384" s="3414"/>
      <c r="Z384" s="3414"/>
      <c r="AA384" s="3414"/>
      <c r="AB384" s="3414"/>
      <c r="AC384" s="125"/>
      <c r="AD384" s="125"/>
      <c r="AE384" s="125"/>
      <c r="AF384" s="125"/>
      <c r="AG384" s="125"/>
      <c r="AH384" s="125"/>
      <c r="AI384" s="125"/>
      <c r="AJ384" s="125"/>
      <c r="AK384" s="3414"/>
      <c r="AL384" s="3414"/>
      <c r="AM384" s="3414"/>
      <c r="AN384" s="3414"/>
      <c r="AO384" s="3414"/>
      <c r="AP384" s="3414"/>
      <c r="AQ384" s="3414"/>
    </row>
    <row r="385" spans="2:43" ht="14.25" customHeight="1">
      <c r="B385" s="738"/>
      <c r="C385" s="739" t="s">
        <v>10</v>
      </c>
      <c r="D385" s="1166">
        <v>0.7</v>
      </c>
      <c r="E385" s="1925">
        <f t="shared" ref="E385:P385" si="106">E641</f>
        <v>53.9</v>
      </c>
      <c r="F385" s="1921">
        <f t="shared" si="106"/>
        <v>55.3</v>
      </c>
      <c r="G385" s="1921">
        <f t="shared" si="106"/>
        <v>234.5</v>
      </c>
      <c r="H385" s="1921">
        <f t="shared" si="106"/>
        <v>1645</v>
      </c>
      <c r="I385" s="1921">
        <f t="shared" si="106"/>
        <v>42</v>
      </c>
      <c r="J385" s="1921">
        <f t="shared" si="106"/>
        <v>0.84</v>
      </c>
      <c r="K385" s="1921">
        <f t="shared" si="106"/>
        <v>0.98</v>
      </c>
      <c r="L385" s="1921">
        <f t="shared" si="106"/>
        <v>490</v>
      </c>
      <c r="M385" s="1922">
        <f t="shared" si="106"/>
        <v>770</v>
      </c>
      <c r="N385" s="1922">
        <f t="shared" si="106"/>
        <v>770</v>
      </c>
      <c r="O385" s="1922">
        <f t="shared" si="106"/>
        <v>175</v>
      </c>
      <c r="P385" s="1924">
        <f t="shared" si="106"/>
        <v>8.4</v>
      </c>
      <c r="Q385" s="298"/>
      <c r="R385" s="11"/>
      <c r="S385" s="3414"/>
      <c r="T385" s="3414"/>
      <c r="U385" s="3414"/>
      <c r="V385" s="3414"/>
      <c r="W385" s="3414"/>
      <c r="X385" s="3414"/>
      <c r="Y385" s="3414"/>
      <c r="Z385" s="3414"/>
      <c r="AA385" s="3414"/>
      <c r="AB385" s="3414"/>
      <c r="AC385" s="125"/>
      <c r="AD385" s="125"/>
      <c r="AE385" s="121"/>
      <c r="AF385" s="125"/>
      <c r="AG385" s="125"/>
      <c r="AH385" s="125"/>
      <c r="AI385" s="125"/>
      <c r="AJ385" s="3414"/>
      <c r="AK385" s="549"/>
      <c r="AL385" s="3414"/>
      <c r="AM385" s="3414"/>
      <c r="AN385" s="3414"/>
      <c r="AO385" s="3414"/>
      <c r="AP385" s="3414"/>
      <c r="AQ385" s="3414"/>
    </row>
    <row r="386" spans="2:43" ht="12" customHeight="1" thickBot="1">
      <c r="B386" s="240"/>
      <c r="C386" s="736" t="s">
        <v>331</v>
      </c>
      <c r="D386" s="758"/>
      <c r="E386" s="747">
        <f t="shared" ref="E386:P386" si="107">(E384*100/E679)-70</f>
        <v>-10.767090909090903</v>
      </c>
      <c r="F386" s="748">
        <f t="shared" si="107"/>
        <v>4.9907088607594829</v>
      </c>
      <c r="G386" s="748">
        <f t="shared" si="107"/>
        <v>-8.1239074626865602</v>
      </c>
      <c r="H386" s="748">
        <f t="shared" si="107"/>
        <v>-3.7429021276595904</v>
      </c>
      <c r="I386" s="748">
        <f t="shared" si="107"/>
        <v>-12.857800000000005</v>
      </c>
      <c r="J386" s="748">
        <f t="shared" si="107"/>
        <v>-21.935000000000002</v>
      </c>
      <c r="K386" s="748">
        <f t="shared" si="107"/>
        <v>-7.635714285714279</v>
      </c>
      <c r="L386" s="748">
        <f t="shared" si="107"/>
        <v>42.951257142857145</v>
      </c>
      <c r="M386" s="748">
        <f t="shared" si="107"/>
        <v>-6.445781818181807</v>
      </c>
      <c r="N386" s="748">
        <f t="shared" si="107"/>
        <v>4.2428272727272685</v>
      </c>
      <c r="O386" s="748">
        <f t="shared" si="107"/>
        <v>-11.873839999999994</v>
      </c>
      <c r="P386" s="752">
        <f t="shared" si="107"/>
        <v>23.993583333333333</v>
      </c>
      <c r="R386" s="11"/>
      <c r="S386" s="3414"/>
      <c r="T386" s="3414"/>
      <c r="U386" s="3414"/>
      <c r="V386" s="3414"/>
      <c r="W386" s="3414"/>
      <c r="X386" s="3414"/>
      <c r="Y386" s="3414"/>
      <c r="Z386" s="3414"/>
      <c r="AA386" s="3414"/>
      <c r="AB386" s="3414"/>
      <c r="AC386" s="125"/>
      <c r="AD386" s="125"/>
      <c r="AE386" s="125"/>
      <c r="AF386" s="125"/>
      <c r="AG386" s="125"/>
      <c r="AH386" s="125"/>
      <c r="AI386" s="125"/>
      <c r="AJ386" s="125"/>
      <c r="AK386" s="3414"/>
      <c r="AL386" s="3414"/>
      <c r="AM386" s="3414"/>
      <c r="AN386" s="3414"/>
      <c r="AO386" s="3414"/>
      <c r="AP386" s="3414"/>
      <c r="AQ386" s="3414"/>
    </row>
    <row r="387" spans="2:43" ht="12.75" customHeight="1">
      <c r="E387" s="446"/>
      <c r="F387" s="446"/>
      <c r="G387" s="446"/>
      <c r="H387" s="446"/>
      <c r="K387" s="306"/>
      <c r="P387"/>
      <c r="Q387" s="298"/>
      <c r="R387" s="24"/>
      <c r="S387" s="3414"/>
      <c r="T387" s="3414"/>
      <c r="U387" s="3414"/>
      <c r="V387" s="3414"/>
      <c r="W387" s="3414"/>
      <c r="X387" s="3414"/>
      <c r="Y387" s="3414"/>
      <c r="Z387" s="3414"/>
      <c r="AA387" s="3414"/>
      <c r="AB387" s="3414"/>
      <c r="AC387" s="125"/>
      <c r="AD387" s="125"/>
      <c r="AE387" s="125"/>
      <c r="AF387" s="125"/>
      <c r="AG387" s="125"/>
      <c r="AH387" s="125"/>
      <c r="AI387" s="125"/>
      <c r="AJ387" s="125"/>
      <c r="AK387" s="3414"/>
      <c r="AL387" s="3414"/>
      <c r="AM387" s="3414"/>
      <c r="AN387" s="3414"/>
      <c r="AO387" s="3414"/>
      <c r="AP387" s="3414"/>
      <c r="AQ387" s="3414"/>
    </row>
    <row r="388" spans="2:43">
      <c r="S388" s="3414"/>
      <c r="T388" s="3414"/>
      <c r="U388" s="3414"/>
      <c r="V388" s="3414"/>
      <c r="W388" s="3414"/>
      <c r="X388" s="3414"/>
      <c r="Y388" s="3414"/>
      <c r="Z388" s="3414"/>
      <c r="AA388" s="3414"/>
      <c r="AB388" s="3414"/>
      <c r="AC388" s="2737"/>
      <c r="AD388" s="2737"/>
      <c r="AE388" s="2737"/>
      <c r="AF388" s="2737"/>
      <c r="AG388" s="2737"/>
      <c r="AH388" s="2737"/>
      <c r="AI388" s="2737"/>
      <c r="AJ388" s="2737"/>
      <c r="AK388" s="3414"/>
      <c r="AL388" s="3414"/>
      <c r="AM388" s="3414"/>
      <c r="AN388" s="3414"/>
      <c r="AO388" s="3414"/>
      <c r="AP388" s="3414"/>
      <c r="AQ388" s="3414"/>
    </row>
    <row r="389" spans="2:43">
      <c r="S389" s="3414"/>
      <c r="T389" s="3414"/>
      <c r="U389" s="3414"/>
      <c r="V389" s="3414"/>
      <c r="W389" s="3414"/>
      <c r="X389" s="3414"/>
      <c r="Y389" s="3414"/>
      <c r="Z389" s="3414"/>
      <c r="AA389" s="3414"/>
      <c r="AB389" s="3414"/>
      <c r="AC389" s="125"/>
      <c r="AD389" s="125"/>
      <c r="AE389" s="125"/>
      <c r="AF389" s="125"/>
      <c r="AG389" s="125"/>
      <c r="AH389" s="125"/>
      <c r="AI389" s="125"/>
      <c r="AJ389" s="125"/>
      <c r="AK389" s="3414"/>
      <c r="AL389" s="3414"/>
      <c r="AM389" s="3414"/>
      <c r="AN389" s="3414"/>
      <c r="AO389" s="3414"/>
      <c r="AP389" s="3414"/>
      <c r="AQ389" s="3414"/>
    </row>
    <row r="390" spans="2:43">
      <c r="S390" s="3408"/>
      <c r="T390" s="120"/>
      <c r="U390" s="120"/>
      <c r="V390" s="120"/>
      <c r="W390" s="185"/>
      <c r="X390" s="164"/>
      <c r="Y390" s="535"/>
      <c r="Z390" s="125"/>
      <c r="AA390" s="3414"/>
      <c r="AB390" s="3414"/>
      <c r="AC390" s="3414"/>
      <c r="AD390" s="3414"/>
      <c r="AE390" s="130"/>
      <c r="AF390" s="130"/>
      <c r="AG390" s="3414"/>
      <c r="AH390" s="3414"/>
      <c r="AI390" s="3414"/>
      <c r="AJ390" s="3414"/>
      <c r="AK390" s="3414"/>
      <c r="AL390" s="3414"/>
      <c r="AM390" s="3414"/>
      <c r="AN390" s="3414"/>
      <c r="AO390" s="3414"/>
      <c r="AP390" s="3414"/>
      <c r="AQ390" s="3414"/>
    </row>
    <row r="391" spans="2:43">
      <c r="C391" s="689"/>
      <c r="D391" s="12" t="str">
        <f>D58</f>
        <v xml:space="preserve">Россия Краснодарский край </v>
      </c>
      <c r="E391" s="300"/>
      <c r="S391" s="3414"/>
      <c r="T391" s="3414"/>
      <c r="U391" s="3414"/>
      <c r="V391" s="3414"/>
      <c r="W391" s="3414"/>
      <c r="X391" s="3414"/>
      <c r="Y391" s="3414"/>
      <c r="Z391" s="3414"/>
      <c r="AA391" s="3414"/>
      <c r="AB391" s="3414"/>
      <c r="AC391" s="3414"/>
      <c r="AD391" s="3414"/>
      <c r="AE391" s="3414"/>
      <c r="AF391" s="125"/>
      <c r="AG391" s="125"/>
      <c r="AH391" s="125"/>
      <c r="AI391" s="125"/>
      <c r="AJ391" s="125"/>
      <c r="AK391" s="3414"/>
      <c r="AL391" s="3414"/>
      <c r="AM391" s="3414"/>
      <c r="AN391" s="3414"/>
      <c r="AO391" s="3414"/>
      <c r="AP391" s="3414"/>
      <c r="AQ391" s="3414"/>
    </row>
    <row r="392" spans="2:43">
      <c r="C392" s="13" t="str">
        <f>C59</f>
        <v xml:space="preserve">                            ПРИЛОЖЕНИЕ К  ДЕСЯТИДНЕВНОМУ  МЕНЮ ПРИГОТОВЛЯЕМЫХ БЛЮД </v>
      </c>
      <c r="D392" s="153"/>
      <c r="E392" s="2"/>
      <c r="F392"/>
      <c r="I392"/>
      <c r="J392"/>
      <c r="K392" s="26"/>
      <c r="L392" s="26"/>
      <c r="M392"/>
      <c r="N392"/>
      <c r="O392"/>
      <c r="P392"/>
      <c r="Q392" s="110"/>
      <c r="R392" s="89"/>
      <c r="S392" s="3414"/>
      <c r="T392" s="3414"/>
      <c r="U392" s="3414"/>
      <c r="V392" s="3414"/>
      <c r="W392" s="3414"/>
      <c r="X392" s="3414"/>
      <c r="Y392" s="3414"/>
      <c r="Z392" s="3414"/>
      <c r="AA392" s="3414"/>
      <c r="AB392" s="3414"/>
      <c r="AC392" s="3414"/>
      <c r="AD392" s="3414"/>
      <c r="AE392" s="3414"/>
      <c r="AF392" s="125"/>
      <c r="AG392" s="125"/>
      <c r="AH392" s="125"/>
      <c r="AI392" s="125"/>
      <c r="AJ392" s="125"/>
      <c r="AK392" s="3414"/>
      <c r="AL392" s="3414"/>
      <c r="AM392" s="3414"/>
      <c r="AN392" s="3414"/>
      <c r="AO392" s="3414"/>
      <c r="AP392" s="3414"/>
      <c r="AQ392" s="3414"/>
    </row>
    <row r="393" spans="2:43">
      <c r="B393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393" s="25"/>
      <c r="I393" s="767"/>
      <c r="N393" s="5"/>
      <c r="R393" s="178"/>
      <c r="S393" s="3414"/>
      <c r="T393" s="3414"/>
      <c r="U393" s="3414"/>
      <c r="V393" s="3414"/>
      <c r="W393" s="3414"/>
      <c r="X393" s="3414"/>
      <c r="Y393" s="3414"/>
      <c r="Z393" s="3414"/>
      <c r="AA393" s="3414"/>
      <c r="AB393" s="3414"/>
      <c r="AC393" s="3414"/>
      <c r="AD393" s="3414"/>
      <c r="AE393" s="3414"/>
      <c r="AF393" s="125"/>
      <c r="AG393" s="3411"/>
      <c r="AH393" s="523"/>
      <c r="AI393" s="125"/>
      <c r="AJ393" s="123"/>
      <c r="AK393" s="3414"/>
      <c r="AL393" s="3414"/>
      <c r="AM393" s="3414"/>
      <c r="AN393" s="3414"/>
      <c r="AO393" s="3414"/>
      <c r="AP393" s="3414"/>
      <c r="AQ393" s="3414"/>
    </row>
    <row r="394" spans="2:43">
      <c r="C394" s="689" t="str">
        <f>C61</f>
        <v xml:space="preserve">                                    ТАБЛИЦА   ПОТРЕБНОСТИ ПИЩЕВЫХ ВЕЩЕСТВ,   ВИТАМИНОВ  И  МИНЕРАЛЬНЫХ ВЕЩЕСТВ</v>
      </c>
      <c r="R394" s="7"/>
      <c r="S394" s="3414"/>
      <c r="T394" s="3414"/>
      <c r="U394" s="3414"/>
      <c r="V394" s="3414"/>
      <c r="W394" s="3414"/>
      <c r="X394" s="3414"/>
      <c r="Y394" s="3414"/>
      <c r="Z394" s="3414"/>
      <c r="AA394" s="3414"/>
      <c r="AB394" s="3414"/>
      <c r="AC394" s="3414"/>
      <c r="AD394" s="3414"/>
      <c r="AE394" s="3414"/>
      <c r="AF394" s="125"/>
      <c r="AG394" s="616"/>
      <c r="AH394" s="125"/>
      <c r="AI394" s="125"/>
      <c r="AJ394" s="3414"/>
      <c r="AK394" s="2716"/>
      <c r="AL394" s="3414"/>
      <c r="AM394" s="3414"/>
      <c r="AN394" s="3414"/>
      <c r="AO394" s="3414"/>
      <c r="AP394" s="3414"/>
      <c r="AQ394" s="3414"/>
    </row>
    <row r="395" spans="2:43" ht="21.75" thickBot="1">
      <c r="B395" s="667" t="str">
        <f>B62</f>
        <v xml:space="preserve">  Возрастная категория: 7 - 11  лет </v>
      </c>
      <c r="C395" s="26"/>
      <c r="D395"/>
      <c r="F395" s="32" t="s">
        <v>432</v>
      </c>
      <c r="J395" s="3" t="str">
        <f>J62</f>
        <v>Сезон :   ЗИМА - ВЕСНА  2025 -____г.г.</v>
      </c>
      <c r="M395" s="82"/>
      <c r="N395" s="33"/>
      <c r="P395" s="123"/>
      <c r="R395" s="105"/>
      <c r="S395" s="3414"/>
      <c r="T395" s="3414"/>
      <c r="U395" s="3414"/>
      <c r="V395" s="3414"/>
      <c r="W395" s="3414"/>
      <c r="X395" s="3414"/>
      <c r="Y395" s="3414"/>
      <c r="Z395" s="3414"/>
      <c r="AA395" s="3414"/>
      <c r="AB395" s="3414"/>
      <c r="AC395" s="3414"/>
      <c r="AD395" s="3414"/>
      <c r="AE395" s="3414"/>
      <c r="AF395" s="125"/>
      <c r="AG395" s="616"/>
      <c r="AH395" s="125"/>
      <c r="AI395" s="125"/>
      <c r="AJ395" s="125"/>
      <c r="AK395" s="198"/>
      <c r="AL395" s="3414"/>
      <c r="AM395" s="3414"/>
      <c r="AN395" s="3414"/>
      <c r="AO395" s="3414"/>
      <c r="AP395" s="3414"/>
      <c r="AQ395" s="3414"/>
    </row>
    <row r="396" spans="2:43" ht="15.75" thickBot="1">
      <c r="B396" s="794" t="s">
        <v>260</v>
      </c>
      <c r="C396" s="830" t="s">
        <v>379</v>
      </c>
      <c r="D396" s="792" t="s">
        <v>142</v>
      </c>
      <c r="E396" s="799" t="s">
        <v>143</v>
      </c>
      <c r="F396" s="341"/>
      <c r="G396" s="341"/>
      <c r="H396" s="39"/>
      <c r="I396" s="560" t="s">
        <v>241</v>
      </c>
      <c r="J396" s="39"/>
      <c r="K396" s="698"/>
      <c r="L396" s="451"/>
      <c r="M396" s="801" t="s">
        <v>269</v>
      </c>
      <c r="N396" s="39"/>
      <c r="O396" s="39"/>
      <c r="P396" s="73"/>
      <c r="Q396" s="734" t="s">
        <v>267</v>
      </c>
      <c r="R396" s="7"/>
      <c r="S396" s="3414"/>
      <c r="T396" s="125"/>
      <c r="U396" s="125"/>
      <c r="V396" s="125"/>
      <c r="W396" s="125"/>
      <c r="X396" s="222"/>
      <c r="Y396" s="3422"/>
      <c r="Z396" s="125"/>
      <c r="AA396" s="3414"/>
      <c r="AB396" s="3414"/>
      <c r="AC396" s="125"/>
      <c r="AD396" s="125"/>
      <c r="AE396" s="125"/>
      <c r="AF396" s="125"/>
      <c r="AG396" s="818"/>
      <c r="AH396" s="818"/>
      <c r="AI396" s="818"/>
      <c r="AJ396" s="818"/>
      <c r="AK396" s="198"/>
      <c r="AL396" s="3414"/>
      <c r="AM396" s="3414"/>
      <c r="AN396" s="3414"/>
      <c r="AO396" s="3414"/>
      <c r="AP396" s="3414"/>
      <c r="AQ396" s="3414"/>
    </row>
    <row r="397" spans="2:43" ht="15.75" thickBot="1">
      <c r="B397" s="795" t="s">
        <v>243</v>
      </c>
      <c r="C397" s="400"/>
      <c r="D397" s="796" t="s">
        <v>149</v>
      </c>
      <c r="E397" s="596"/>
      <c r="F397" s="798"/>
      <c r="G397" s="1362" t="s">
        <v>383</v>
      </c>
      <c r="H397" s="1296" t="s">
        <v>363</v>
      </c>
      <c r="I397" s="802"/>
      <c r="J397" s="802"/>
      <c r="K397" s="802"/>
      <c r="L397" s="803"/>
      <c r="M397" s="804" t="s">
        <v>268</v>
      </c>
      <c r="N397" s="802"/>
      <c r="O397" s="802"/>
      <c r="P397" s="803"/>
      <c r="Q397" s="775" t="s">
        <v>265</v>
      </c>
      <c r="R397" s="7"/>
      <c r="S397" s="3414"/>
      <c r="T397" s="125"/>
      <c r="U397" s="125"/>
      <c r="V397" s="125"/>
      <c r="W397" s="125"/>
      <c r="X397" s="125"/>
      <c r="Y397" s="125"/>
      <c r="Z397" s="125"/>
      <c r="AA397" s="3414"/>
      <c r="AB397" s="3414"/>
      <c r="AC397" s="355"/>
      <c r="AD397" s="355"/>
      <c r="AE397" s="355"/>
      <c r="AF397" s="355"/>
      <c r="AG397" s="355"/>
      <c r="AH397" s="355"/>
      <c r="AI397" s="355"/>
      <c r="AJ397" s="355"/>
      <c r="AK397" s="3414"/>
      <c r="AL397" s="3414"/>
      <c r="AM397" s="3414"/>
      <c r="AN397" s="3414"/>
      <c r="AO397" s="3414"/>
      <c r="AP397" s="3414"/>
      <c r="AQ397" s="3414"/>
    </row>
    <row r="398" spans="2:43">
      <c r="B398" s="795" t="s">
        <v>252</v>
      </c>
      <c r="C398" s="400" t="s">
        <v>148</v>
      </c>
      <c r="D398" s="666"/>
      <c r="E398" s="796" t="s">
        <v>150</v>
      </c>
      <c r="F398" s="793" t="s">
        <v>53</v>
      </c>
      <c r="G398" s="1362" t="s">
        <v>384</v>
      </c>
      <c r="H398" s="1298" t="s">
        <v>153</v>
      </c>
      <c r="I398" s="596"/>
      <c r="J398" s="1310"/>
      <c r="K398" s="39"/>
      <c r="L398" s="1310"/>
      <c r="M398" s="1311" t="s">
        <v>253</v>
      </c>
      <c r="N398" s="1312" t="s">
        <v>254</v>
      </c>
      <c r="O398" s="1313" t="s">
        <v>255</v>
      </c>
      <c r="P398" s="1314" t="s">
        <v>256</v>
      </c>
      <c r="Q398" s="774" t="s">
        <v>233</v>
      </c>
      <c r="R398" s="7"/>
      <c r="S398" s="3414"/>
      <c r="T398" s="120"/>
      <c r="U398" s="120"/>
      <c r="V398" s="120"/>
      <c r="W398" s="185"/>
      <c r="X398" s="549"/>
      <c r="Y398" s="586"/>
      <c r="Z398" s="125"/>
      <c r="AA398" s="3414"/>
      <c r="AB398" s="3414"/>
      <c r="AC398" s="184"/>
      <c r="AD398" s="184"/>
      <c r="AE398" s="2740"/>
      <c r="AF398" s="184"/>
      <c r="AG398" s="184"/>
      <c r="AH398" s="184"/>
      <c r="AI398" s="184"/>
      <c r="AJ398" s="184"/>
      <c r="AK398" s="549"/>
      <c r="AL398" s="3414"/>
      <c r="AM398" s="3414"/>
      <c r="AN398" s="3414"/>
      <c r="AO398" s="3414"/>
      <c r="AP398" s="3414"/>
      <c r="AQ398" s="3414"/>
    </row>
    <row r="399" spans="2:43" ht="15.75" thickBot="1">
      <c r="B399" s="63"/>
      <c r="C399" s="690"/>
      <c r="D399" s="429"/>
      <c r="E399" s="797" t="s">
        <v>5</v>
      </c>
      <c r="F399" s="408" t="s">
        <v>6</v>
      </c>
      <c r="G399" s="1249" t="s">
        <v>7</v>
      </c>
      <c r="H399" s="1297" t="s">
        <v>326</v>
      </c>
      <c r="I399" s="1315" t="s">
        <v>244</v>
      </c>
      <c r="J399" s="1316" t="s">
        <v>245</v>
      </c>
      <c r="K399" s="1317" t="s">
        <v>246</v>
      </c>
      <c r="L399" s="1316" t="s">
        <v>247</v>
      </c>
      <c r="M399" s="1318" t="s">
        <v>248</v>
      </c>
      <c r="N399" s="1316" t="s">
        <v>249</v>
      </c>
      <c r="O399" s="1317" t="s">
        <v>250</v>
      </c>
      <c r="P399" s="1319" t="s">
        <v>251</v>
      </c>
      <c r="Q399" s="690"/>
      <c r="R399" s="11"/>
      <c r="S399" s="3414"/>
      <c r="T399" s="117"/>
      <c r="U399" s="3409"/>
      <c r="V399" s="120"/>
      <c r="W399" s="120"/>
      <c r="X399" s="120"/>
      <c r="Y399" s="185"/>
      <c r="Z399" s="536"/>
      <c r="AA399" s="535"/>
      <c r="AB399" s="3414"/>
      <c r="AC399" s="339"/>
      <c r="AD399" s="339"/>
      <c r="AE399" s="339"/>
      <c r="AF399" s="185"/>
      <c r="AG399" s="156"/>
      <c r="AH399" s="526"/>
      <c r="AI399" s="156"/>
      <c r="AJ399" s="156"/>
      <c r="AK399" s="597"/>
      <c r="AL399" s="3414"/>
      <c r="AM399" s="3414"/>
      <c r="AN399" s="3414"/>
      <c r="AO399" s="3414"/>
      <c r="AP399" s="3414"/>
      <c r="AQ399" s="3414"/>
    </row>
    <row r="400" spans="2:43">
      <c r="B400" s="86"/>
      <c r="C400" s="1321" t="s">
        <v>129</v>
      </c>
      <c r="D400" s="1191"/>
      <c r="E400" s="727"/>
      <c r="F400" s="728"/>
      <c r="G400" s="728"/>
      <c r="H400" s="594"/>
      <c r="I400" s="718"/>
      <c r="J400" s="718"/>
      <c r="K400" s="1352"/>
      <c r="L400" s="718"/>
      <c r="M400" s="718"/>
      <c r="N400" s="718"/>
      <c r="O400" s="718"/>
      <c r="P400" s="778"/>
      <c r="Q400" s="779"/>
      <c r="R400" s="11"/>
      <c r="S400" s="3414"/>
      <c r="T400" s="3414"/>
      <c r="U400" s="3414"/>
      <c r="V400" s="3414"/>
      <c r="W400" s="3414"/>
      <c r="X400" s="3414"/>
      <c r="Y400" s="3414"/>
      <c r="Z400" s="3414"/>
      <c r="AA400" s="3414"/>
      <c r="AB400" s="3414"/>
      <c r="AC400" s="156"/>
      <c r="AD400" s="156"/>
      <c r="AE400" s="156"/>
      <c r="AF400" s="185"/>
      <c r="AG400" s="526"/>
      <c r="AH400" s="526"/>
      <c r="AI400" s="156"/>
      <c r="AJ400" s="156"/>
      <c r="AK400" s="597"/>
      <c r="AL400" s="3414"/>
      <c r="AM400" s="3414"/>
      <c r="AN400" s="3414"/>
      <c r="AO400" s="3414"/>
      <c r="AP400" s="3414"/>
      <c r="AQ400" s="3414"/>
    </row>
    <row r="401" spans="2:43">
      <c r="B401" s="787" t="str">
        <f>'7-11л. МЕНЮ '!J403</f>
        <v>150/ 21</v>
      </c>
      <c r="C401" s="243" t="str">
        <f>'7-11л. МЕНЮ '!C403</f>
        <v>Икра кабачковая  (Пром.производства)</v>
      </c>
      <c r="D401" s="259">
        <f>'7-11л. МЕНЮ '!D403</f>
        <v>60</v>
      </c>
      <c r="E401" s="1204">
        <f>'7-11л. МЕНЮ '!E403</f>
        <v>1.1399999999999999</v>
      </c>
      <c r="F401" s="1204">
        <f>'7-11л. МЕНЮ '!F403</f>
        <v>5.34</v>
      </c>
      <c r="G401" s="1204">
        <f>'7-11л. МЕНЮ '!G403</f>
        <v>4.62</v>
      </c>
      <c r="H401" s="712">
        <f>'7-11л. МЕНЮ '!H403</f>
        <v>70.8</v>
      </c>
      <c r="I401" s="333">
        <v>4.2</v>
      </c>
      <c r="J401" s="333">
        <v>1.2E-2</v>
      </c>
      <c r="K401" s="333">
        <v>2.3400000000000001E-2</v>
      </c>
      <c r="L401" s="712">
        <v>0</v>
      </c>
      <c r="M401" s="1204">
        <v>24.6</v>
      </c>
      <c r="N401" s="1363">
        <v>22.2</v>
      </c>
      <c r="O401" s="1204">
        <v>9</v>
      </c>
      <c r="P401" s="1780">
        <v>0.42</v>
      </c>
      <c r="Q401" s="1534">
        <f>'7-11л. МЕНЮ '!I403</f>
        <v>11</v>
      </c>
      <c r="R401" s="178"/>
      <c r="S401" s="3414"/>
      <c r="T401" s="3414"/>
      <c r="U401" s="3414"/>
      <c r="V401" s="3414"/>
      <c r="W401" s="3414"/>
      <c r="X401" s="3414"/>
      <c r="Y401" s="3414"/>
      <c r="Z401" s="3414"/>
      <c r="AA401" s="3414"/>
      <c r="AB401" s="3414"/>
      <c r="AC401" s="339"/>
      <c r="AD401" s="339"/>
      <c r="AE401" s="339"/>
      <c r="AF401" s="185"/>
      <c r="AG401" s="156"/>
      <c r="AH401" s="156"/>
      <c r="AI401" s="156"/>
      <c r="AJ401" s="156"/>
      <c r="AK401" s="597"/>
      <c r="AL401" s="3414"/>
      <c r="AM401" s="3414"/>
      <c r="AN401" s="3414"/>
      <c r="AO401" s="3414"/>
      <c r="AP401" s="3414"/>
      <c r="AQ401" s="3414"/>
    </row>
    <row r="402" spans="2:43">
      <c r="B402" s="787" t="str">
        <f>'7-11л. МЕНЮ '!J404</f>
        <v>299 /21</v>
      </c>
      <c r="C402" s="243" t="str">
        <f>'7-11л. МЕНЮ '!C404</f>
        <v>Рыба тушёная в томате с овощами</v>
      </c>
      <c r="D402" s="2214">
        <f>'7-11л. МЕНЮ '!D404</f>
        <v>100</v>
      </c>
      <c r="E402" s="1204">
        <f>'7-11л. МЕНЮ '!E404</f>
        <v>16.100000000000001</v>
      </c>
      <c r="F402" s="1204">
        <f>'7-11л. МЕНЮ '!F404</f>
        <v>11.3</v>
      </c>
      <c r="G402" s="1204">
        <f>'7-11л. МЕНЮ '!G404</f>
        <v>6.3</v>
      </c>
      <c r="H402" s="1340">
        <f>'7-11л. МЕНЮ '!H404</f>
        <v>191.9</v>
      </c>
      <c r="I402" s="1204">
        <v>2.84</v>
      </c>
      <c r="J402" s="1204">
        <v>0.13</v>
      </c>
      <c r="K402" s="1204">
        <v>0.11</v>
      </c>
      <c r="L402" s="707">
        <v>325</v>
      </c>
      <c r="M402" s="1204">
        <v>28</v>
      </c>
      <c r="N402" s="1363">
        <v>167</v>
      </c>
      <c r="O402" s="1204">
        <v>35</v>
      </c>
      <c r="P402" s="1204">
        <v>0.87</v>
      </c>
      <c r="Q402" s="1534">
        <f>'7-11л. МЕНЮ '!I404</f>
        <v>75</v>
      </c>
      <c r="R402" s="7"/>
      <c r="S402" s="3414"/>
      <c r="T402" s="3414"/>
      <c r="U402" s="3414"/>
      <c r="V402" s="3414"/>
      <c r="W402" s="3414"/>
      <c r="X402" s="3414"/>
      <c r="Y402" s="3414"/>
      <c r="Z402" s="3414"/>
      <c r="AA402" s="366"/>
      <c r="AB402" s="3414"/>
      <c r="AC402" s="156"/>
      <c r="AD402" s="156"/>
      <c r="AE402" s="156"/>
      <c r="AF402" s="185"/>
      <c r="AG402" s="156"/>
      <c r="AH402" s="156"/>
      <c r="AI402" s="156"/>
      <c r="AJ402" s="156"/>
      <c r="AK402" s="597"/>
      <c r="AL402" s="3414"/>
      <c r="AM402" s="3414"/>
      <c r="AN402" s="3414"/>
      <c r="AO402" s="3414"/>
      <c r="AP402" s="3414"/>
      <c r="AQ402" s="3414"/>
    </row>
    <row r="403" spans="2:43" ht="12" customHeight="1">
      <c r="B403" s="787" t="str">
        <f>'7-11л. МЕНЮ '!J405</f>
        <v>312/17</v>
      </c>
      <c r="C403" s="243" t="str">
        <f>'7-11л. МЕНЮ '!C405</f>
        <v xml:space="preserve">Пюре картофельное </v>
      </c>
      <c r="D403" s="259">
        <f>'7-11л. МЕНЮ '!D405</f>
        <v>180</v>
      </c>
      <c r="E403" s="1204">
        <f>'7-11л. МЕНЮ '!E405</f>
        <v>3.677</v>
      </c>
      <c r="F403" s="1204">
        <f>'7-11л. МЕНЮ '!F405</f>
        <v>5.7619999999999996</v>
      </c>
      <c r="G403" s="1204">
        <f>'7-11л. МЕНЮ '!G405</f>
        <v>24.527000000000001</v>
      </c>
      <c r="H403" s="1340">
        <f>'7-11л. МЕНЮ '!H405</f>
        <v>164.673</v>
      </c>
      <c r="I403" s="753">
        <v>4.1792999999999996</v>
      </c>
      <c r="J403" s="753">
        <v>0.16700000000000001</v>
      </c>
      <c r="K403" s="1192">
        <v>0.13300000000000001</v>
      </c>
      <c r="L403" s="707">
        <v>0</v>
      </c>
      <c r="M403" s="1363">
        <v>44.37</v>
      </c>
      <c r="N403" s="1363">
        <v>103.914</v>
      </c>
      <c r="O403" s="1204">
        <v>33.299999999999997</v>
      </c>
      <c r="P403" s="1204">
        <v>0.8</v>
      </c>
      <c r="Q403" s="1534">
        <f>'7-11л. МЕНЮ '!I405</f>
        <v>46</v>
      </c>
      <c r="R403" s="761"/>
      <c r="S403" s="3414"/>
      <c r="T403" s="3414"/>
      <c r="U403" s="3414"/>
      <c r="V403" s="3414"/>
      <c r="W403" s="3414"/>
      <c r="X403" s="3414"/>
      <c r="Y403" s="3414"/>
      <c r="Z403" s="3414"/>
      <c r="AA403" s="3414"/>
      <c r="AB403" s="3414"/>
      <c r="AC403" s="156"/>
      <c r="AD403" s="156"/>
      <c r="AE403" s="156"/>
      <c r="AF403" s="185"/>
      <c r="AG403" s="156"/>
      <c r="AH403" s="156"/>
      <c r="AI403" s="156"/>
      <c r="AJ403" s="156"/>
      <c r="AK403" s="597"/>
      <c r="AL403" s="3414"/>
      <c r="AM403" s="3414"/>
      <c r="AN403" s="3414"/>
      <c r="AO403" s="3414"/>
      <c r="AP403" s="3414"/>
      <c r="AQ403" s="3414"/>
    </row>
    <row r="404" spans="2:43" ht="13.5" customHeight="1">
      <c r="B404" s="787" t="str">
        <f>'7-11л. МЕНЮ '!J406</f>
        <v>791 /22</v>
      </c>
      <c r="C404" s="243" t="str">
        <f>'7-11л. МЕНЮ '!C406</f>
        <v>Кисель фруктовый (малиновый)</v>
      </c>
      <c r="D404" s="259">
        <f>'7-11л. МЕНЮ '!D406</f>
        <v>190</v>
      </c>
      <c r="E404" s="1204">
        <f>'7-11л. МЕНЮ '!E406</f>
        <v>0.83</v>
      </c>
      <c r="F404" s="1204">
        <f>'7-11л. МЕНЮ '!F406</f>
        <v>0.83</v>
      </c>
      <c r="G404" s="1204">
        <f>'7-11л. МЕНЮ '!G406</f>
        <v>22.7</v>
      </c>
      <c r="H404" s="1340">
        <f>'7-11л. МЕНЮ '!H406</f>
        <v>101.59</v>
      </c>
      <c r="I404" s="1204">
        <v>3.5</v>
      </c>
      <c r="J404" s="1204">
        <v>0</v>
      </c>
      <c r="K404" s="1204">
        <v>0</v>
      </c>
      <c r="L404" s="707">
        <v>19.829999999999998</v>
      </c>
      <c r="M404" s="1365">
        <v>37.700000000000003</v>
      </c>
      <c r="N404" s="1204">
        <v>8.25</v>
      </c>
      <c r="O404" s="1204">
        <v>19.170000000000002</v>
      </c>
      <c r="P404" s="1780">
        <v>0.81</v>
      </c>
      <c r="Q404" s="1534">
        <f>'7-11л. МЕНЮ '!I406</f>
        <v>94</v>
      </c>
      <c r="R404" s="7"/>
      <c r="S404" s="3414"/>
      <c r="T404" s="3414"/>
      <c r="U404" s="3414"/>
      <c r="V404" s="3414"/>
      <c r="W404" s="3414"/>
      <c r="X404" s="3414"/>
      <c r="Y404" s="3414"/>
      <c r="Z404" s="3414"/>
      <c r="AA404" s="3414"/>
      <c r="AB404" s="3414"/>
      <c r="AC404" s="3414"/>
      <c r="AD404" s="3414"/>
      <c r="AE404" s="3414"/>
      <c r="AF404" s="514"/>
      <c r="AG404" s="515"/>
      <c r="AH404" s="515"/>
      <c r="AI404" s="514"/>
      <c r="AJ404" s="514"/>
      <c r="AK404" s="549"/>
      <c r="AL404" s="3414"/>
      <c r="AM404" s="3414"/>
      <c r="AN404" s="3414"/>
      <c r="AO404" s="3414"/>
      <c r="AP404" s="3414"/>
      <c r="AQ404" s="3414"/>
    </row>
    <row r="405" spans="2:43">
      <c r="B405" s="785" t="str">
        <f>'7-11л. МЕНЮ '!J407</f>
        <v>Пром.пр.</v>
      </c>
      <c r="C405" s="243" t="str">
        <f>'7-11л. МЕНЮ '!C407</f>
        <v>Хлеб пшеничный</v>
      </c>
      <c r="D405" s="259">
        <f>'7-11л. МЕНЮ '!D407</f>
        <v>30</v>
      </c>
      <c r="E405" s="1204">
        <f>'7-11л. МЕНЮ '!E407</f>
        <v>0.6018</v>
      </c>
      <c r="F405" s="1204">
        <f>'7-11л. МЕНЮ '!F407</f>
        <v>0.39</v>
      </c>
      <c r="G405" s="1204">
        <f>'7-11л. МЕНЮ '!G407</f>
        <v>16.260000000000002</v>
      </c>
      <c r="H405" s="1340">
        <f>'7-11л. МЕНЮ '!H407</f>
        <v>70.9572</v>
      </c>
      <c r="I405" s="1204">
        <v>0</v>
      </c>
      <c r="J405" s="1204">
        <v>3.3000000000000002E-2</v>
      </c>
      <c r="K405" s="1204">
        <v>1.2E-2</v>
      </c>
      <c r="L405" s="707">
        <v>0</v>
      </c>
      <c r="M405" s="1204">
        <v>6</v>
      </c>
      <c r="N405" s="1204">
        <v>1.95</v>
      </c>
      <c r="O405" s="1204">
        <v>0.45200000000000001</v>
      </c>
      <c r="P405" s="1204">
        <v>3.3000000000000002E-2</v>
      </c>
      <c r="Q405" s="1534">
        <f>'7-11л. МЕНЮ '!I407</f>
        <v>18</v>
      </c>
      <c r="R405" s="7"/>
      <c r="S405" s="3414"/>
      <c r="T405" s="3414"/>
      <c r="U405" s="3414"/>
      <c r="V405" s="3414"/>
      <c r="W405" s="3414"/>
      <c r="X405" s="3414"/>
      <c r="Y405" s="3414"/>
      <c r="Z405" s="3414"/>
      <c r="AA405" s="3414"/>
      <c r="AB405" s="3414"/>
      <c r="AC405" s="3414"/>
      <c r="AD405" s="3414"/>
      <c r="AE405" s="3414"/>
      <c r="AF405" s="824"/>
      <c r="AG405" s="824"/>
      <c r="AH405" s="824"/>
      <c r="AI405" s="824"/>
      <c r="AJ405" s="823"/>
      <c r="AK405" s="549"/>
      <c r="AL405" s="3414"/>
      <c r="AM405" s="3414"/>
      <c r="AN405" s="3414"/>
      <c r="AO405" s="3414"/>
      <c r="AP405" s="3414"/>
      <c r="AQ405" s="3414"/>
    </row>
    <row r="406" spans="2:43" ht="15.75" thickBot="1">
      <c r="B406" s="788" t="str">
        <f>'7-11л. МЕНЮ '!J408</f>
        <v>Пром.пр.</v>
      </c>
      <c r="C406" s="196" t="str">
        <f>'7-11л. МЕНЮ '!C408</f>
        <v>Хлеб ржаной</v>
      </c>
      <c r="D406" s="350">
        <f>'7-11л. МЕНЮ '!D408</f>
        <v>20</v>
      </c>
      <c r="E406" s="1204">
        <f>'7-11л. МЕНЮ '!E408</f>
        <v>0.93300000000000005</v>
      </c>
      <c r="F406" s="1204">
        <f>'7-11л. МЕНЮ '!F408</f>
        <v>0.33</v>
      </c>
      <c r="G406" s="1204">
        <f>'7-11л. МЕНЮ '!G408</f>
        <v>8.6869999999999994</v>
      </c>
      <c r="H406" s="1340">
        <f>'7-11л. МЕНЮ '!H408</f>
        <v>41.45</v>
      </c>
      <c r="I406" s="1204">
        <v>0</v>
      </c>
      <c r="J406" s="1204">
        <v>0.05</v>
      </c>
      <c r="K406" s="1204">
        <v>4.5999999999999999E-2</v>
      </c>
      <c r="L406" s="707">
        <v>0</v>
      </c>
      <c r="M406" s="1204">
        <v>6.6</v>
      </c>
      <c r="N406" s="1204">
        <v>4.68</v>
      </c>
      <c r="O406" s="1204">
        <v>1.32</v>
      </c>
      <c r="P406" s="1204">
        <v>2.8000000000000001E-2</v>
      </c>
      <c r="Q406" s="1534">
        <f>'7-11л. МЕНЮ '!I408</f>
        <v>19</v>
      </c>
      <c r="R406" s="110"/>
      <c r="S406" s="3414"/>
      <c r="T406" s="3414"/>
      <c r="U406" s="3414"/>
      <c r="V406" s="3414"/>
      <c r="W406" s="3414"/>
      <c r="X406" s="3414"/>
      <c r="Y406" s="3414"/>
      <c r="Z406" s="3414"/>
      <c r="AA406" s="3414"/>
      <c r="AB406" s="3414"/>
      <c r="AC406" s="3414"/>
      <c r="AD406" s="3414"/>
      <c r="AE406" s="3414"/>
      <c r="AF406" s="156"/>
      <c r="AG406" s="156"/>
      <c r="AH406" s="156"/>
      <c r="AI406" s="156"/>
      <c r="AJ406" s="156"/>
      <c r="AK406" s="3414"/>
      <c r="AL406" s="3414"/>
      <c r="AM406" s="3414"/>
      <c r="AN406" s="3414"/>
      <c r="AO406" s="3414"/>
      <c r="AP406" s="3414"/>
      <c r="AQ406" s="3414"/>
    </row>
    <row r="407" spans="2:43">
      <c r="B407" s="426" t="s">
        <v>170</v>
      </c>
      <c r="C407" s="11"/>
      <c r="D407" s="1542">
        <f>'7-11л. МЕНЮ '!D409</f>
        <v>580</v>
      </c>
      <c r="E407" s="1827">
        <f>'7-11л. МЕНЮ '!E409</f>
        <v>23.2818</v>
      </c>
      <c r="F407" s="1828">
        <f>'7-11л. МЕНЮ '!F409</f>
        <v>23.951999999999998</v>
      </c>
      <c r="G407" s="1828">
        <f>'7-11л. МЕНЮ '!G409</f>
        <v>83.094000000000008</v>
      </c>
      <c r="H407" s="1958">
        <f>'7-11л. МЕНЮ '!H409</f>
        <v>641.37020000000007</v>
      </c>
      <c r="I407" s="2076">
        <f t="shared" ref="I407:P407" si="108">SUM(I401:I406)</f>
        <v>14.7193</v>
      </c>
      <c r="J407" s="2054">
        <f t="shared" si="108"/>
        <v>0.39200000000000007</v>
      </c>
      <c r="K407" s="2054">
        <f t="shared" si="108"/>
        <v>0.32439999999999997</v>
      </c>
      <c r="L407" s="2054">
        <f t="shared" si="108"/>
        <v>344.83</v>
      </c>
      <c r="M407" s="2140">
        <f t="shared" si="108"/>
        <v>147.27000000000001</v>
      </c>
      <c r="N407" s="2140">
        <f t="shared" si="108"/>
        <v>307.99399999999997</v>
      </c>
      <c r="O407" s="2140">
        <f t="shared" si="108"/>
        <v>98.24199999999999</v>
      </c>
      <c r="P407" s="743">
        <f t="shared" si="108"/>
        <v>2.9609999999999999</v>
      </c>
      <c r="Q407" s="776"/>
      <c r="R407" s="123"/>
      <c r="S407" s="3414"/>
      <c r="T407" s="3414"/>
      <c r="U407" s="3414"/>
      <c r="V407" s="3414"/>
      <c r="W407" s="3414"/>
      <c r="X407" s="3414"/>
      <c r="Y407" s="3414"/>
      <c r="Z407" s="3414"/>
      <c r="AA407" s="3414"/>
      <c r="AB407" s="3414"/>
      <c r="AC407" s="3414"/>
      <c r="AD407" s="3414"/>
      <c r="AE407" s="3414"/>
      <c r="AF407" s="156"/>
      <c r="AG407" s="156"/>
      <c r="AH407" s="156"/>
      <c r="AI407" s="156"/>
      <c r="AJ407" s="156"/>
      <c r="AK407" s="549"/>
      <c r="AL407" s="3414"/>
      <c r="AM407" s="3414"/>
      <c r="AN407" s="3414"/>
      <c r="AO407" s="3414"/>
      <c r="AP407" s="3414"/>
      <c r="AQ407" s="3414"/>
    </row>
    <row r="408" spans="2:43">
      <c r="B408" s="738"/>
      <c r="C408" s="739" t="s">
        <v>10</v>
      </c>
      <c r="D408" s="1166">
        <v>0.25</v>
      </c>
      <c r="E408" s="1824">
        <f>'7-11л. МЕНЮ '!E410</f>
        <v>19.25</v>
      </c>
      <c r="F408" s="1825">
        <f>'7-11л. МЕНЮ '!F410</f>
        <v>19.75</v>
      </c>
      <c r="G408" s="1825">
        <f>'7-11л. МЕНЮ '!G410</f>
        <v>83.75</v>
      </c>
      <c r="H408" s="1960">
        <f>'7-11л. МЕНЮ '!H410</f>
        <v>587.5</v>
      </c>
      <c r="I408" s="2060">
        <f t="shared" ref="I408:P408" si="109">I621</f>
        <v>15</v>
      </c>
      <c r="J408" s="2060">
        <f t="shared" si="109"/>
        <v>0.3</v>
      </c>
      <c r="K408" s="2060">
        <f t="shared" si="109"/>
        <v>0.35</v>
      </c>
      <c r="L408" s="2060">
        <f t="shared" si="109"/>
        <v>175</v>
      </c>
      <c r="M408" s="2141">
        <f t="shared" si="109"/>
        <v>275</v>
      </c>
      <c r="N408" s="2141">
        <f t="shared" si="109"/>
        <v>275</v>
      </c>
      <c r="O408" s="2060">
        <f t="shared" si="109"/>
        <v>62.5</v>
      </c>
      <c r="P408" s="1960">
        <f t="shared" si="109"/>
        <v>3</v>
      </c>
      <c r="Q408" s="776"/>
      <c r="R408" s="365"/>
      <c r="S408" s="3414"/>
      <c r="T408" s="3414"/>
      <c r="U408" s="3414"/>
      <c r="V408" s="3414"/>
      <c r="W408" s="3414"/>
      <c r="X408" s="3414"/>
      <c r="Y408" s="3414"/>
      <c r="Z408" s="3414"/>
      <c r="AA408" s="3414"/>
      <c r="AB408" s="3414"/>
      <c r="AC408" s="3414"/>
      <c r="AD408" s="3414"/>
      <c r="AE408" s="3414"/>
      <c r="AF408" s="156"/>
      <c r="AG408" s="156"/>
      <c r="AH408" s="156"/>
      <c r="AI408" s="156"/>
      <c r="AJ408" s="156"/>
      <c r="AK408" s="597"/>
      <c r="AL408" s="3414"/>
      <c r="AM408" s="3414"/>
      <c r="AN408" s="3414"/>
      <c r="AO408" s="3414"/>
      <c r="AP408" s="3414"/>
      <c r="AQ408" s="3414"/>
    </row>
    <row r="409" spans="2:43" ht="15.75" thickBot="1">
      <c r="B409" s="240"/>
      <c r="C409" s="736" t="s">
        <v>331</v>
      </c>
      <c r="D409" s="758"/>
      <c r="E409" s="747">
        <f>'7-11л. МЕНЮ '!E411</f>
        <v>5.236103896103895</v>
      </c>
      <c r="F409" s="748">
        <f>'7-11л. МЕНЮ '!F411</f>
        <v>5.31898734177215</v>
      </c>
      <c r="G409" s="748">
        <f>'7-11л. МЕНЮ '!G411</f>
        <v>-0.19582089552238457</v>
      </c>
      <c r="H409" s="1956">
        <f>'7-11л. МЕНЮ '!H411</f>
        <v>2.2923489361702138</v>
      </c>
      <c r="I409" s="1972">
        <f t="shared" ref="I409:P409" si="110">(I407*100/I679)-25</f>
        <v>-0.46783333333333132</v>
      </c>
      <c r="J409" s="1972">
        <f t="shared" si="110"/>
        <v>7.6666666666666785</v>
      </c>
      <c r="K409" s="1972">
        <f t="shared" si="110"/>
        <v>-1.8285714285714292</v>
      </c>
      <c r="L409" s="1972">
        <f t="shared" si="110"/>
        <v>24.261428571428574</v>
      </c>
      <c r="M409" s="1972">
        <f t="shared" si="110"/>
        <v>-11.61181818181818</v>
      </c>
      <c r="N409" s="1972">
        <f t="shared" si="110"/>
        <v>2.9994545454545438</v>
      </c>
      <c r="O409" s="1972">
        <f t="shared" si="110"/>
        <v>14.296799999999998</v>
      </c>
      <c r="P409" s="2179">
        <f t="shared" si="110"/>
        <v>-0.32500000000000284</v>
      </c>
      <c r="Q409" s="690"/>
      <c r="R409" s="40"/>
      <c r="S409" s="3414"/>
      <c r="T409" s="3414"/>
      <c r="U409" s="3414"/>
      <c r="V409" s="3414"/>
      <c r="W409" s="3414"/>
      <c r="X409" s="3414"/>
      <c r="Y409" s="3414"/>
      <c r="Z409" s="3414"/>
      <c r="AA409" s="3414"/>
      <c r="AB409" s="3414"/>
      <c r="AC409" s="3414"/>
      <c r="AD409" s="3414"/>
      <c r="AE409" s="3414"/>
      <c r="AF409" s="185"/>
      <c r="AG409" s="526"/>
      <c r="AH409" s="156"/>
      <c r="AI409" s="156"/>
      <c r="AJ409" s="156"/>
      <c r="AK409" s="597"/>
      <c r="AL409" s="3414"/>
      <c r="AM409" s="3414"/>
      <c r="AN409" s="3414"/>
      <c r="AO409" s="3414"/>
      <c r="AP409" s="3414"/>
      <c r="AQ409" s="3414"/>
    </row>
    <row r="410" spans="2:43">
      <c r="B410" s="1336"/>
      <c r="C410" s="173" t="s">
        <v>106</v>
      </c>
      <c r="D410" s="1330"/>
      <c r="E410" s="1230"/>
      <c r="F410" s="1902"/>
      <c r="G410" s="1902"/>
      <c r="H410" s="2142"/>
      <c r="I410" s="1493"/>
      <c r="J410" s="1493"/>
      <c r="K410" s="1492"/>
      <c r="L410" s="1493"/>
      <c r="M410" s="1493"/>
      <c r="N410" s="1493"/>
      <c r="O410" s="1493"/>
      <c r="P410" s="1779"/>
      <c r="Q410" s="779"/>
      <c r="R410" s="11"/>
      <c r="S410" s="3414"/>
      <c r="T410" s="3414"/>
      <c r="U410" s="3414"/>
      <c r="V410" s="3414"/>
      <c r="W410" s="3414"/>
      <c r="X410" s="3414"/>
      <c r="Y410" s="3414"/>
      <c r="Z410" s="3414"/>
      <c r="AA410" s="3414"/>
      <c r="AB410" s="3414"/>
      <c r="AC410" s="3414"/>
      <c r="AD410" s="3414"/>
      <c r="AE410" s="3414"/>
      <c r="AF410" s="185"/>
      <c r="AG410" s="156"/>
      <c r="AH410" s="156"/>
      <c r="AI410" s="156"/>
      <c r="AJ410" s="156"/>
      <c r="AK410" s="597"/>
      <c r="AL410" s="3414"/>
      <c r="AM410" s="3414"/>
      <c r="AN410" s="3414"/>
      <c r="AO410" s="3414"/>
      <c r="AP410" s="3414"/>
      <c r="AQ410" s="3414"/>
    </row>
    <row r="411" spans="2:43">
      <c r="B411" s="1206" t="str">
        <f>'7-11л. МЕНЮ '!J413</f>
        <v>52/22</v>
      </c>
      <c r="C411" s="342" t="str">
        <f>'7-11л. МЕНЮ '!C413</f>
        <v>Огурец с капустой</v>
      </c>
      <c r="D411" s="259">
        <f>'7-11л. МЕНЮ '!D413</f>
        <v>60</v>
      </c>
      <c r="E411" s="1482">
        <f>'7-11л. МЕНЮ '!E413</f>
        <v>0.78900000000000003</v>
      </c>
      <c r="F411" s="1192">
        <f>'7-11л. МЕНЮ '!F413</f>
        <v>1.6</v>
      </c>
      <c r="G411" s="753">
        <f>'7-11л. МЕНЮ '!G413</f>
        <v>3.327</v>
      </c>
      <c r="H411" s="2237">
        <f>'7-11л. МЕНЮ '!H413</f>
        <v>27.181999999999999</v>
      </c>
      <c r="I411" s="3283">
        <v>18.248000000000001</v>
      </c>
      <c r="J411" s="3283">
        <v>8.9999999999999993E-3</v>
      </c>
      <c r="K411" s="3283">
        <v>8.9999999999999993E-3</v>
      </c>
      <c r="L411" s="3167">
        <v>3.36</v>
      </c>
      <c r="M411" s="3283">
        <v>22.562999999999999</v>
      </c>
      <c r="N411" s="3716">
        <v>20.864000000000001</v>
      </c>
      <c r="O411" s="3283">
        <v>8.8510000000000009</v>
      </c>
      <c r="P411" s="3283">
        <v>0.34799999999999998</v>
      </c>
      <c r="Q411" s="447">
        <f>'7-11л. МЕНЮ '!I413</f>
        <v>3</v>
      </c>
      <c r="R411" s="119"/>
      <c r="S411" s="3414"/>
      <c r="T411" s="3414"/>
      <c r="U411" s="3414"/>
      <c r="V411" s="3414"/>
      <c r="W411" s="3414"/>
      <c r="X411" s="3414"/>
      <c r="Y411" s="3414"/>
      <c r="Z411" s="3414"/>
      <c r="AA411" s="3414"/>
      <c r="AB411" s="3414"/>
      <c r="AC411" s="156"/>
      <c r="AD411" s="156"/>
      <c r="AE411" s="156"/>
      <c r="AF411" s="1303"/>
      <c r="AG411" s="526"/>
      <c r="AH411" s="526"/>
      <c r="AI411" s="156"/>
      <c r="AJ411" s="156"/>
      <c r="AK411" s="597"/>
      <c r="AL411" s="3414"/>
      <c r="AM411" s="3414"/>
      <c r="AN411" s="3414"/>
      <c r="AO411" s="3414"/>
      <c r="AP411" s="3414"/>
      <c r="AQ411" s="3414"/>
    </row>
    <row r="412" spans="2:43" ht="13.5" customHeight="1">
      <c r="B412" s="1532" t="str">
        <f>'7-11л. МЕНЮ '!J414</f>
        <v>221 / 22</v>
      </c>
      <c r="C412" s="342" t="str">
        <f>'7-11л. МЕНЮ '!C414</f>
        <v>Солянка домашняя</v>
      </c>
      <c r="D412" s="259">
        <f>'7-11л. МЕНЮ '!D414</f>
        <v>200</v>
      </c>
      <c r="E412" s="1482">
        <f>'7-11л. МЕНЮ '!E414</f>
        <v>6.4088000000000003</v>
      </c>
      <c r="F412" s="1192">
        <f>'7-11л. МЕНЮ '!F414</f>
        <v>7.9309000000000003</v>
      </c>
      <c r="G412" s="753">
        <f>'7-11л. МЕНЮ '!G414</f>
        <v>5.5141</v>
      </c>
      <c r="H412" s="1495">
        <f>'7-11л. МЕНЮ '!H414</f>
        <v>118.27</v>
      </c>
      <c r="I412" s="3166">
        <v>2.9592000000000001</v>
      </c>
      <c r="J412" s="3167">
        <v>4.2299999999999997E-2</v>
      </c>
      <c r="K412" s="3166">
        <v>6.7100000000000007E-2</v>
      </c>
      <c r="L412" s="3167">
        <v>26.2483</v>
      </c>
      <c r="M412" s="3938">
        <v>120.4286</v>
      </c>
      <c r="N412" s="3283">
        <v>41.370899999999999</v>
      </c>
      <c r="O412" s="3717">
        <v>6.4427000000000003</v>
      </c>
      <c r="P412" s="3718">
        <v>0.56999999999999995</v>
      </c>
      <c r="Q412" s="1531">
        <f>'7-11л. МЕНЮ '!I414</f>
        <v>25</v>
      </c>
      <c r="R412" s="119"/>
      <c r="S412" s="129"/>
      <c r="T412" s="3422"/>
      <c r="U412" s="3414"/>
      <c r="V412" s="3414"/>
      <c r="W412" s="3414"/>
      <c r="X412" s="3414"/>
      <c r="Y412" s="3414"/>
      <c r="Z412" s="3414"/>
      <c r="AA412" s="3414"/>
      <c r="AB412" s="3414"/>
      <c r="AC412" s="156"/>
      <c r="AD412" s="156"/>
      <c r="AE412" s="156"/>
      <c r="AF412" s="185"/>
      <c r="AG412" s="156"/>
      <c r="AH412" s="156"/>
      <c r="AI412" s="156"/>
      <c r="AJ412" s="156"/>
      <c r="AK412" s="597"/>
      <c r="AL412" s="3414"/>
      <c r="AM412" s="3414"/>
      <c r="AN412" s="3414"/>
      <c r="AO412" s="3414"/>
      <c r="AP412" s="3414"/>
      <c r="AQ412" s="3414"/>
    </row>
    <row r="413" spans="2:43" ht="14.25" customHeight="1">
      <c r="B413" s="1134" t="str">
        <f>'7-11л. МЕНЮ '!J415</f>
        <v>488/22</v>
      </c>
      <c r="C413" s="251" t="str">
        <f>'7-11л. МЕНЮ '!C415</f>
        <v>Суфле из печени</v>
      </c>
      <c r="D413" s="257">
        <f>'7-11л. МЕНЮ '!D415</f>
        <v>100</v>
      </c>
      <c r="E413" s="1365">
        <f>'7-11л. МЕНЮ '!E415</f>
        <v>14.9224</v>
      </c>
      <c r="F413" s="2439">
        <f>'7-11л. МЕНЮ '!F415</f>
        <v>10.2394</v>
      </c>
      <c r="G413" s="1204">
        <f>'7-11л. МЕНЮ '!G415</f>
        <v>9.5221</v>
      </c>
      <c r="H413" s="3222">
        <f>'7-11л. МЕНЮ '!H415</f>
        <v>189.93299999999999</v>
      </c>
      <c r="I413" s="3283">
        <v>3.75</v>
      </c>
      <c r="J413" s="3283">
        <v>0.23599999999999999</v>
      </c>
      <c r="K413" s="3283">
        <v>0.56799999999999995</v>
      </c>
      <c r="L413" s="3167">
        <v>402.33</v>
      </c>
      <c r="M413" s="3716">
        <v>105.08</v>
      </c>
      <c r="N413" s="3716">
        <v>178.01</v>
      </c>
      <c r="O413" s="3283">
        <v>21.93</v>
      </c>
      <c r="P413" s="3283">
        <v>0.82830000000000004</v>
      </c>
      <c r="Q413" s="447">
        <f>'7-11л. МЕНЮ '!I415</f>
        <v>56</v>
      </c>
      <c r="R413" s="123"/>
      <c r="S413" s="3416"/>
      <c r="T413" s="3411"/>
      <c r="U413" s="3408"/>
      <c r="V413" s="3414"/>
      <c r="W413" s="3414"/>
      <c r="X413" s="3414"/>
      <c r="Y413" s="3414"/>
      <c r="Z413" s="3414"/>
      <c r="AA413" s="3414"/>
      <c r="AB413" s="3414"/>
      <c r="AC413" s="156"/>
      <c r="AD413" s="156"/>
      <c r="AE413" s="156"/>
      <c r="AF413" s="185"/>
      <c r="AG413" s="526"/>
      <c r="AH413" s="526"/>
      <c r="AI413" s="156"/>
      <c r="AJ413" s="156"/>
      <c r="AK413" s="597"/>
      <c r="AL413" s="3414"/>
      <c r="AM413" s="3414"/>
      <c r="AN413" s="3414"/>
      <c r="AO413" s="3414"/>
      <c r="AP413" s="3414"/>
      <c r="AQ413" s="3414"/>
    </row>
    <row r="414" spans="2:43">
      <c r="B414" s="1134" t="str">
        <f>'7-11л. МЕНЮ '!J416</f>
        <v>205/17</v>
      </c>
      <c r="C414" s="251" t="str">
        <f>'7-11л. МЕНЮ '!C416</f>
        <v>Макароны с овощами</v>
      </c>
      <c r="D414" s="257">
        <f>'7-11л. МЕНЮ '!D416</f>
        <v>150</v>
      </c>
      <c r="E414" s="1365">
        <f>'7-11л. МЕНЮ '!E416</f>
        <v>4.9645000000000001</v>
      </c>
      <c r="F414" s="2439">
        <f>'7-11л. МЕНЮ '!F416</f>
        <v>5.3859000000000004</v>
      </c>
      <c r="G414" s="1204">
        <f>'7-11л. МЕНЮ '!G416</f>
        <v>30.125499999999999</v>
      </c>
      <c r="H414" s="3222">
        <f>'7-11л. МЕНЮ '!H416</f>
        <v>185.5848</v>
      </c>
      <c r="I414" s="3283">
        <v>1.8769</v>
      </c>
      <c r="J414" s="3283">
        <v>7.0999999999999994E-2</v>
      </c>
      <c r="K414" s="3283">
        <v>3.1600000000000003E-2</v>
      </c>
      <c r="L414" s="3719">
        <v>139.96279999999999</v>
      </c>
      <c r="M414" s="3716">
        <v>18.811199999999999</v>
      </c>
      <c r="N414" s="3716">
        <v>53.302500000000002</v>
      </c>
      <c r="O414" s="3283">
        <v>16.789000000000001</v>
      </c>
      <c r="P414" s="3283">
        <v>0.73899999999999999</v>
      </c>
      <c r="Q414" s="1531">
        <f>'7-11л. МЕНЮ '!I416</f>
        <v>48</v>
      </c>
      <c r="R414" s="129"/>
      <c r="S414" s="2253"/>
      <c r="T414" s="3414"/>
      <c r="U414" s="3414"/>
      <c r="V414" s="3414"/>
      <c r="W414" s="3414"/>
      <c r="X414" s="3414"/>
      <c r="Y414" s="3414"/>
      <c r="Z414" s="3414"/>
      <c r="AA414" s="3414"/>
      <c r="AB414" s="3414"/>
      <c r="AC414" s="156"/>
      <c r="AD414" s="156"/>
      <c r="AE414" s="156"/>
      <c r="AF414" s="185"/>
      <c r="AG414" s="156"/>
      <c r="AH414" s="156"/>
      <c r="AI414" s="156"/>
      <c r="AJ414" s="156"/>
      <c r="AK414" s="597"/>
      <c r="AL414" s="3414"/>
      <c r="AM414" s="3414"/>
      <c r="AN414" s="3414"/>
      <c r="AO414" s="3414"/>
      <c r="AP414" s="3414"/>
      <c r="AQ414" s="3414"/>
    </row>
    <row r="415" spans="2:43">
      <c r="B415" s="3724" t="str">
        <f>'7-11л. МЕНЮ '!J417</f>
        <v>465 / 21</v>
      </c>
      <c r="C415" s="329" t="str">
        <f>'7-11л. МЕНЮ '!C417</f>
        <v>Кофейный напиток с молоком</v>
      </c>
      <c r="D415" s="2466">
        <f>'7-11л. МЕНЮ '!D417</f>
        <v>190</v>
      </c>
      <c r="E415" s="1618">
        <f>'7-11л. МЕНЮ '!E417</f>
        <v>6.17</v>
      </c>
      <c r="F415" s="1620">
        <f>'7-11л. МЕНЮ '!F417</f>
        <v>4.8899999999999997</v>
      </c>
      <c r="G415" s="1620">
        <f>'7-11л. МЕНЮ '!G417</f>
        <v>22.86</v>
      </c>
      <c r="H415" s="2018">
        <f>'7-11л. МЕНЮ '!H417</f>
        <v>159.51</v>
      </c>
      <c r="I415" s="1204">
        <v>1.04</v>
      </c>
      <c r="J415" s="1204">
        <v>0.06</v>
      </c>
      <c r="K415" s="1204">
        <v>0.247</v>
      </c>
      <c r="L415" s="707">
        <v>26.463000000000001</v>
      </c>
      <c r="M415" s="1785">
        <v>216.13399999999999</v>
      </c>
      <c r="N415" s="1363">
        <v>175.6</v>
      </c>
      <c r="O415" s="1204">
        <v>36.6</v>
      </c>
      <c r="P415" s="3726">
        <v>0.89500000000000002</v>
      </c>
      <c r="Q415" s="1538">
        <f>'7-11л. МЕНЮ '!I417</f>
        <v>98</v>
      </c>
      <c r="R415" s="123"/>
      <c r="S415" s="3414"/>
      <c r="T415" s="3411"/>
      <c r="U415" s="339"/>
      <c r="V415" s="339"/>
      <c r="W415" s="339"/>
      <c r="X415" s="185"/>
      <c r="Y415" s="156"/>
      <c r="Z415" s="156"/>
      <c r="AA415" s="339"/>
      <c r="AB415" s="156"/>
      <c r="AC415" s="339"/>
      <c r="AD415" s="339"/>
      <c r="AE415" s="339"/>
      <c r="AF415" s="185"/>
      <c r="AG415" s="156"/>
      <c r="AH415" s="156"/>
      <c r="AI415" s="339"/>
      <c r="AJ415" s="156"/>
      <c r="AK415" s="597"/>
      <c r="AL415" s="3414"/>
      <c r="AM415" s="3414"/>
      <c r="AN415" s="3414"/>
      <c r="AO415" s="3414"/>
      <c r="AP415" s="3414"/>
      <c r="AQ415" s="3414"/>
    </row>
    <row r="416" spans="2:43">
      <c r="B416" s="1552" t="str">
        <f>'7-11л. МЕНЮ '!J418</f>
        <v>Пром.пр.</v>
      </c>
      <c r="C416" s="1355" t="str">
        <f>'7-11л. МЕНЮ '!C418</f>
        <v>Хлеб пшеничный</v>
      </c>
      <c r="D416" s="1331">
        <f>'7-11л. МЕНЮ '!D418</f>
        <v>30</v>
      </c>
      <c r="E416" s="1365">
        <f>'7-11л. МЕНЮ '!E418</f>
        <v>0.6018</v>
      </c>
      <c r="F416" s="1204">
        <f>'7-11л. МЕНЮ '!F418</f>
        <v>0.39</v>
      </c>
      <c r="G416" s="1204">
        <f>'7-11л. МЕНЮ '!G418</f>
        <v>16.260000000000002</v>
      </c>
      <c r="H416" s="1340">
        <f>'7-11л. МЕНЮ '!H418</f>
        <v>70.9572</v>
      </c>
      <c r="I416" s="3283">
        <v>0</v>
      </c>
      <c r="J416" s="3283">
        <v>3.3000000000000002E-2</v>
      </c>
      <c r="K416" s="3283">
        <v>1.2E-2</v>
      </c>
      <c r="L416" s="3167">
        <v>0</v>
      </c>
      <c r="M416" s="3283">
        <v>6</v>
      </c>
      <c r="N416" s="3283">
        <v>1.95</v>
      </c>
      <c r="O416" s="3283">
        <v>0.45200000000000001</v>
      </c>
      <c r="P416" s="3283">
        <v>3.3000000000000002E-2</v>
      </c>
      <c r="Q416" s="1531">
        <f>'7-11л. МЕНЮ '!I418</f>
        <v>18</v>
      </c>
      <c r="R416" s="129"/>
      <c r="S416" s="3416"/>
      <c r="T416" s="278"/>
      <c r="U416" s="3414"/>
      <c r="V416" s="3414"/>
      <c r="W416" s="3414"/>
      <c r="X416" s="3414"/>
      <c r="Y416" s="3414"/>
      <c r="Z416" s="3414"/>
      <c r="AA416" s="3414"/>
      <c r="AB416" s="3414"/>
      <c r="AC416" s="339"/>
      <c r="AD416" s="339"/>
      <c r="AE416" s="339"/>
      <c r="AF416" s="185"/>
      <c r="AG416" s="156"/>
      <c r="AH416" s="156"/>
      <c r="AI416" s="339"/>
      <c r="AJ416" s="156"/>
      <c r="AK416" s="597"/>
      <c r="AL416" s="3414"/>
      <c r="AM416" s="3414"/>
      <c r="AN416" s="3414"/>
      <c r="AO416" s="3414"/>
      <c r="AP416" s="3414"/>
      <c r="AQ416" s="3414"/>
    </row>
    <row r="417" spans="2:43">
      <c r="B417" s="1552" t="str">
        <f>'7-11л. МЕНЮ '!J419</f>
        <v>Пром.пр.</v>
      </c>
      <c r="C417" s="1355" t="str">
        <f>'7-11л. МЕНЮ '!C419</f>
        <v>Хлеб ржаной</v>
      </c>
      <c r="D417" s="1331">
        <f>'7-11л. МЕНЮ '!D419</f>
        <v>20</v>
      </c>
      <c r="E417" s="1482">
        <f>'7-11л. МЕНЮ '!E419</f>
        <v>0.93300000000000005</v>
      </c>
      <c r="F417" s="753">
        <f>'7-11л. МЕНЮ '!F419</f>
        <v>0.33</v>
      </c>
      <c r="G417" s="753">
        <f>'7-11л. МЕНЮ '!G419</f>
        <v>8.6869999999999994</v>
      </c>
      <c r="H417" s="1497">
        <f>'7-11л. МЕНЮ '!H419</f>
        <v>41.45</v>
      </c>
      <c r="I417" s="3283">
        <v>0</v>
      </c>
      <c r="J417" s="3283">
        <v>0.05</v>
      </c>
      <c r="K417" s="3283">
        <v>4.5999999999999999E-2</v>
      </c>
      <c r="L417" s="3167">
        <v>0</v>
      </c>
      <c r="M417" s="3283">
        <v>6.6</v>
      </c>
      <c r="N417" s="3283">
        <v>4.68</v>
      </c>
      <c r="O417" s="3283">
        <v>1.32</v>
      </c>
      <c r="P417" s="3283">
        <v>2.8000000000000001E-2</v>
      </c>
      <c r="Q417" s="1531">
        <f>'7-11л. МЕНЮ '!I419</f>
        <v>19</v>
      </c>
      <c r="R417" s="119"/>
      <c r="S417" s="129"/>
      <c r="T417" s="3414"/>
      <c r="U417" s="3803"/>
      <c r="V417" s="3592"/>
      <c r="W417" s="3592"/>
      <c r="X417" s="3592"/>
      <c r="Y417" s="3592"/>
      <c r="Z417" s="3592"/>
      <c r="AA417" s="3592"/>
      <c r="AB417" s="3592"/>
      <c r="AC417" s="514"/>
      <c r="AD417" s="514"/>
      <c r="AE417" s="514"/>
      <c r="AF417" s="515"/>
      <c r="AG417" s="515"/>
      <c r="AH417" s="515"/>
      <c r="AI417" s="515"/>
      <c r="AJ417" s="514"/>
      <c r="AK417" s="549"/>
      <c r="AL417" s="3414"/>
      <c r="AM417" s="3414"/>
      <c r="AN417" s="3414"/>
      <c r="AO417" s="3414"/>
      <c r="AP417" s="3414"/>
      <c r="AQ417" s="3414"/>
    </row>
    <row r="418" spans="2:43" ht="15.75" thickBot="1">
      <c r="B418" s="2494" t="str">
        <f>'7-11л. МЕНЮ '!J420</f>
        <v>749 / 22</v>
      </c>
      <c r="C418" s="1553" t="str">
        <f>'7-11л. МЕНЮ '!C420</f>
        <v xml:space="preserve">Плоды свежие (яблоко) </v>
      </c>
      <c r="D418" s="1332">
        <f>'7-11л. МЕНЮ '!D420</f>
        <v>100</v>
      </c>
      <c r="E418" s="1482">
        <f>'7-11л. МЕНЮ '!E420</f>
        <v>0.4</v>
      </c>
      <c r="F418" s="753">
        <f>'7-11л. МЕНЮ '!F420</f>
        <v>0.4</v>
      </c>
      <c r="G418" s="753">
        <f>'7-11л. МЕНЮ '!G420</f>
        <v>9.8000000000000007</v>
      </c>
      <c r="H418" s="1497">
        <f>'7-11л. МЕНЮ '!H420</f>
        <v>47</v>
      </c>
      <c r="I418" s="1204">
        <v>10</v>
      </c>
      <c r="J418" s="1204">
        <v>0.03</v>
      </c>
      <c r="K418" s="1204">
        <v>0.02</v>
      </c>
      <c r="L418" s="712">
        <v>0</v>
      </c>
      <c r="M418" s="1204">
        <v>16</v>
      </c>
      <c r="N418" s="1204">
        <v>11</v>
      </c>
      <c r="O418" s="1204">
        <v>9</v>
      </c>
      <c r="P418" s="1204">
        <v>2.2000000000000002</v>
      </c>
      <c r="Q418" s="1531">
        <f>'7-11л. МЕНЮ '!I420</f>
        <v>105</v>
      </c>
      <c r="R418" s="119"/>
      <c r="S418" s="484"/>
      <c r="T418" s="2253"/>
      <c r="U418" s="130"/>
      <c r="V418" s="3409"/>
      <c r="W418" s="3414"/>
      <c r="X418" s="3414"/>
      <c r="Y418" s="3414"/>
      <c r="Z418" s="3414"/>
      <c r="AA418" s="3414"/>
      <c r="AB418" s="3414"/>
      <c r="AC418" s="823"/>
      <c r="AD418" s="823"/>
      <c r="AE418" s="823"/>
      <c r="AF418" s="823"/>
      <c r="AG418" s="824"/>
      <c r="AH418" s="824"/>
      <c r="AI418" s="824"/>
      <c r="AJ418" s="823"/>
      <c r="AK418" s="549"/>
      <c r="AL418" s="3414"/>
      <c r="AM418" s="3414"/>
      <c r="AN418" s="3414"/>
      <c r="AO418" s="3414"/>
      <c r="AP418" s="3414"/>
      <c r="AQ418" s="3414"/>
    </row>
    <row r="419" spans="2:43">
      <c r="B419" s="426" t="s">
        <v>158</v>
      </c>
      <c r="C419" s="578"/>
      <c r="D419" s="2467">
        <f>'7-11л. МЕНЮ '!D421</f>
        <v>850</v>
      </c>
      <c r="E419" s="1827">
        <f>'7-11л. МЕНЮ '!E421</f>
        <v>35.189499999999995</v>
      </c>
      <c r="F419" s="1828">
        <f>'7-11л. МЕНЮ '!F421</f>
        <v>31.166199999999996</v>
      </c>
      <c r="G419" s="1828">
        <f>'7-11л. МЕНЮ '!G421</f>
        <v>106.09569999999999</v>
      </c>
      <c r="H419" s="1843">
        <f>'7-11л. МЕНЮ '!H421</f>
        <v>839.88699999999994</v>
      </c>
      <c r="I419" s="708">
        <f t="shared" ref="I419:P419" si="111">SUM(I411:I418)</f>
        <v>37.874099999999999</v>
      </c>
      <c r="J419" s="708">
        <f t="shared" si="111"/>
        <v>0.53130000000000011</v>
      </c>
      <c r="K419" s="708">
        <f t="shared" si="111"/>
        <v>1.0006999999999999</v>
      </c>
      <c r="L419" s="745">
        <f t="shared" si="111"/>
        <v>598.36409999999989</v>
      </c>
      <c r="M419" s="745">
        <f t="shared" si="111"/>
        <v>511.61680000000001</v>
      </c>
      <c r="N419" s="745">
        <f t="shared" si="111"/>
        <v>486.77739999999994</v>
      </c>
      <c r="O419" s="745">
        <f t="shared" si="111"/>
        <v>101.3847</v>
      </c>
      <c r="P419" s="743">
        <f t="shared" si="111"/>
        <v>5.6413000000000002</v>
      </c>
      <c r="Q419" s="776"/>
      <c r="R419" s="119"/>
      <c r="S419" s="3414"/>
      <c r="T419" s="3411"/>
      <c r="U419" s="3414"/>
      <c r="V419" s="491"/>
      <c r="W419" s="491"/>
      <c r="X419" s="491"/>
      <c r="Y419" s="491"/>
      <c r="Z419" s="125"/>
      <c r="AA419" s="125"/>
      <c r="AB419" s="3414"/>
      <c r="AC419" s="156"/>
      <c r="AD419" s="156"/>
      <c r="AE419" s="156"/>
      <c r="AF419" s="156"/>
      <c r="AG419" s="156"/>
      <c r="AH419" s="156"/>
      <c r="AI419" s="156"/>
      <c r="AJ419" s="156"/>
      <c r="AK419" s="549"/>
      <c r="AL419" s="3414"/>
      <c r="AM419" s="3414"/>
      <c r="AN419" s="3414"/>
      <c r="AO419" s="3414"/>
      <c r="AP419" s="3414"/>
      <c r="AQ419" s="3414"/>
    </row>
    <row r="420" spans="2:43">
      <c r="B420" s="738"/>
      <c r="C420" s="739" t="s">
        <v>10</v>
      </c>
      <c r="D420" s="1166">
        <v>0.35</v>
      </c>
      <c r="E420" s="1824">
        <f>'7-11л. МЕНЮ '!E422</f>
        <v>26.95</v>
      </c>
      <c r="F420" s="1825">
        <f>'7-11л. МЕНЮ '!F422</f>
        <v>27.65</v>
      </c>
      <c r="G420" s="1825">
        <f>'7-11л. МЕНЮ '!G422</f>
        <v>117.25</v>
      </c>
      <c r="H420" s="1844">
        <f>'7-11л. МЕНЮ '!H422</f>
        <v>822.5</v>
      </c>
      <c r="I420" s="1921">
        <f t="shared" ref="I420:P420" si="112">I625</f>
        <v>21</v>
      </c>
      <c r="J420" s="1921">
        <f t="shared" si="112"/>
        <v>0.42</v>
      </c>
      <c r="K420" s="1921">
        <f t="shared" si="112"/>
        <v>0.49</v>
      </c>
      <c r="L420" s="1921">
        <f t="shared" si="112"/>
        <v>245</v>
      </c>
      <c r="M420" s="1922">
        <f t="shared" si="112"/>
        <v>385</v>
      </c>
      <c r="N420" s="1922">
        <f t="shared" si="112"/>
        <v>385</v>
      </c>
      <c r="O420" s="1921">
        <f t="shared" si="112"/>
        <v>87.5</v>
      </c>
      <c r="P420" s="2178">
        <f t="shared" si="112"/>
        <v>4.2</v>
      </c>
      <c r="Q420" s="776"/>
      <c r="R420" s="119"/>
      <c r="S420" s="497"/>
      <c r="T420" s="3414"/>
      <c r="U420" s="621"/>
      <c r="V420" s="514"/>
      <c r="W420" s="827"/>
      <c r="X420" s="828"/>
      <c r="Y420" s="829"/>
      <c r="Z420" s="222"/>
      <c r="AA420" s="366"/>
      <c r="AB420" s="3414"/>
      <c r="AC420" s="293"/>
      <c r="AD420" s="293"/>
      <c r="AE420" s="284"/>
      <c r="AF420" s="293"/>
      <c r="AG420" s="293"/>
      <c r="AH420" s="293"/>
      <c r="AI420" s="293"/>
      <c r="AJ420" s="2712"/>
      <c r="AK420" s="549"/>
      <c r="AL420" s="3414"/>
      <c r="AM420" s="3414"/>
      <c r="AN420" s="3414"/>
      <c r="AO420" s="3414"/>
      <c r="AP420" s="3414"/>
      <c r="AQ420" s="3414"/>
    </row>
    <row r="421" spans="2:43" ht="15.75" thickBot="1">
      <c r="B421" s="240"/>
      <c r="C421" s="736" t="s">
        <v>331</v>
      </c>
      <c r="D421" s="758"/>
      <c r="E421" s="747">
        <f>'7-11л. МЕНЮ '!E423</f>
        <v>10.700649350649343</v>
      </c>
      <c r="F421" s="748">
        <f>'7-11л. МЕНЮ '!F423</f>
        <v>4.4508860759493629</v>
      </c>
      <c r="G421" s="748">
        <f>'7-11л. МЕНЮ '!G423</f>
        <v>-3.3296417910447786</v>
      </c>
      <c r="H421" s="1227">
        <f>'7-11л. МЕНЮ '!H423</f>
        <v>0.73987234042552785</v>
      </c>
      <c r="I421" s="748">
        <f t="shared" ref="I421:P421" si="113">(I419*100/I679)-35</f>
        <v>28.1235</v>
      </c>
      <c r="J421" s="748">
        <f t="shared" si="113"/>
        <v>9.2750000000000128</v>
      </c>
      <c r="K421" s="748">
        <f t="shared" si="113"/>
        <v>36.478571428571428</v>
      </c>
      <c r="L421" s="748">
        <f t="shared" si="113"/>
        <v>50.480585714285695</v>
      </c>
      <c r="M421" s="748">
        <f t="shared" si="113"/>
        <v>11.510618181818181</v>
      </c>
      <c r="N421" s="748">
        <f t="shared" si="113"/>
        <v>9.252490909090902</v>
      </c>
      <c r="O421" s="748">
        <f t="shared" si="113"/>
        <v>5.5538799999999995</v>
      </c>
      <c r="P421" s="2179">
        <f t="shared" si="113"/>
        <v>12.010833333333331</v>
      </c>
      <c r="Q421" s="780"/>
      <c r="R421" s="119"/>
      <c r="S421" s="156"/>
      <c r="T421" s="360"/>
      <c r="U421" s="360"/>
      <c r="V421" s="360"/>
      <c r="W421" s="360"/>
      <c r="X421" s="360"/>
      <c r="Y421" s="360"/>
      <c r="Z421" s="360"/>
      <c r="AA421" s="360"/>
      <c r="AB421" s="3414"/>
      <c r="AC421" s="339"/>
      <c r="AD421" s="339"/>
      <c r="AE421" s="339"/>
      <c r="AF421" s="185"/>
      <c r="AG421" s="156"/>
      <c r="AH421" s="156"/>
      <c r="AI421" s="339"/>
      <c r="AJ421" s="156"/>
      <c r="AK421" s="2723"/>
      <c r="AL421" s="3414"/>
      <c r="AM421" s="3414"/>
      <c r="AN421" s="3414"/>
      <c r="AO421" s="3414"/>
      <c r="AP421" s="3414"/>
      <c r="AQ421" s="3414"/>
    </row>
    <row r="422" spans="2:43">
      <c r="B422" s="448"/>
      <c r="C422" s="2046" t="s">
        <v>196</v>
      </c>
      <c r="D422" s="73"/>
      <c r="E422" s="2170"/>
      <c r="F422" s="1936"/>
      <c r="G422" s="1936"/>
      <c r="H422" s="1936"/>
      <c r="I422" s="1937"/>
      <c r="J422" s="1937"/>
      <c r="K422" s="1964"/>
      <c r="L422" s="1937"/>
      <c r="M422" s="1937"/>
      <c r="N422" s="1937"/>
      <c r="O422" s="1937"/>
      <c r="P422" s="2226"/>
      <c r="Q422" s="3221">
        <f>'7-11л. МЕНЮ '!I425</f>
        <v>0</v>
      </c>
      <c r="R422" s="110"/>
      <c r="S422" s="266"/>
      <c r="T422" s="156"/>
      <c r="U422" s="156"/>
      <c r="V422" s="156"/>
      <c r="W422" s="185"/>
      <c r="X422" s="156"/>
      <c r="Y422" s="156"/>
      <c r="Z422" s="156"/>
      <c r="AA422" s="156"/>
      <c r="AB422" s="3414"/>
      <c r="AC422" s="339"/>
      <c r="AD422" s="339"/>
      <c r="AE422" s="339"/>
      <c r="AF422" s="185"/>
      <c r="AG422" s="526"/>
      <c r="AH422" s="526"/>
      <c r="AI422" s="156"/>
      <c r="AJ422" s="156"/>
      <c r="AK422" s="597"/>
      <c r="AL422" s="3414"/>
      <c r="AM422" s="3414"/>
      <c r="AN422" s="3414"/>
      <c r="AO422" s="3414"/>
      <c r="AP422" s="3414"/>
      <c r="AQ422" s="3414"/>
    </row>
    <row r="423" spans="2:43">
      <c r="B423" s="3725" t="str">
        <f>'7-11л. МЕНЮ '!J425</f>
        <v>470 / 21</v>
      </c>
      <c r="C423" s="1267" t="str">
        <f>'7-11л. МЕНЮ '!C425</f>
        <v>Кисломолочный напиток</v>
      </c>
      <c r="D423" s="2508">
        <f>'7-11л. МЕНЮ '!D425</f>
        <v>0</v>
      </c>
      <c r="E423" s="2469">
        <f>'7-11л. МЕНЮ '!E425</f>
        <v>0</v>
      </c>
      <c r="F423" s="2470">
        <f>'7-11л. МЕНЮ '!F425</f>
        <v>0</v>
      </c>
      <c r="G423" s="2471">
        <f>'7-11л. МЕНЮ '!G425</f>
        <v>0</v>
      </c>
      <c r="H423" s="2470">
        <f>'7-11л. МЕНЮ '!H425</f>
        <v>0</v>
      </c>
      <c r="I423" s="334"/>
      <c r="J423" s="1283"/>
      <c r="K423" s="334"/>
      <c r="L423" s="741"/>
      <c r="M423" s="1192"/>
      <c r="N423" s="753"/>
      <c r="O423" s="1283"/>
      <c r="P423" s="1306"/>
      <c r="Q423" s="2503">
        <f>'7-11л. МЕНЮ '!I426</f>
        <v>103</v>
      </c>
      <c r="R423" s="110"/>
      <c r="S423" s="2741"/>
      <c r="T423" s="3422"/>
      <c r="U423" s="3422"/>
      <c r="V423" s="3422"/>
      <c r="W423" s="3422"/>
      <c r="X423" s="3422"/>
      <c r="Y423" s="3422"/>
      <c r="Z423" s="3422"/>
      <c r="AA423" s="3422"/>
      <c r="AB423" s="3414"/>
      <c r="AC423" s="339"/>
      <c r="AD423" s="339"/>
      <c r="AE423" s="339"/>
      <c r="AF423" s="185"/>
      <c r="AG423" s="156"/>
      <c r="AH423" s="156"/>
      <c r="AI423" s="339"/>
      <c r="AJ423" s="156"/>
      <c r="AK423" s="597"/>
      <c r="AL423" s="3414"/>
      <c r="AM423" s="3414"/>
      <c r="AN423" s="3414"/>
      <c r="AO423" s="3414"/>
      <c r="AP423" s="3414"/>
      <c r="AQ423" s="3414"/>
    </row>
    <row r="424" spans="2:43">
      <c r="B424" s="2468">
        <f>'7-11л. МЕНЮ '!J426</f>
        <v>0</v>
      </c>
      <c r="C424" s="2047" t="str">
        <f>'7-11л. МЕНЮ '!C426</f>
        <v>Кефир  (м. д. ж. 2,5% )</v>
      </c>
      <c r="D424" s="2174">
        <f>'7-11л. МЕНЮ '!D426</f>
        <v>200</v>
      </c>
      <c r="E424" s="2172">
        <f>'7-11л. МЕНЮ '!E426</f>
        <v>5.8</v>
      </c>
      <c r="F424" s="1623">
        <f>'7-11л. МЕНЮ '!F426</f>
        <v>5</v>
      </c>
      <c r="G424" s="1781">
        <f>'7-11л. МЕНЮ '!G426</f>
        <v>8</v>
      </c>
      <c r="H424" s="1623">
        <f>'7-11л. МЕНЮ '!H426</f>
        <v>101</v>
      </c>
      <c r="I424" s="2502">
        <v>1.4</v>
      </c>
      <c r="J424" s="1623">
        <v>0.08</v>
      </c>
      <c r="K424" s="1781">
        <v>2.3E-2</v>
      </c>
      <c r="L424" s="1540">
        <v>40.1</v>
      </c>
      <c r="M424" s="2476">
        <v>240.8</v>
      </c>
      <c r="N424" s="1787">
        <v>180.6</v>
      </c>
      <c r="O424" s="1782">
        <v>28.1</v>
      </c>
      <c r="P424" s="1779">
        <v>0.2</v>
      </c>
      <c r="Q424" s="1538">
        <f>'7-11л. МЕНЮ '!I426</f>
        <v>103</v>
      </c>
      <c r="R424" s="110"/>
      <c r="S424" s="3422"/>
      <c r="T424" s="1940"/>
      <c r="U424" s="1940"/>
      <c r="V424" s="1940"/>
      <c r="W424" s="1940"/>
      <c r="X424" s="1940"/>
      <c r="Y424" s="1940"/>
      <c r="Z424" s="1940"/>
      <c r="AA424" s="1940"/>
      <c r="AB424" s="3414"/>
      <c r="AC424" s="339"/>
      <c r="AD424" s="339"/>
      <c r="AE424" s="339"/>
      <c r="AF424" s="185"/>
      <c r="AG424" s="156"/>
      <c r="AH424" s="156"/>
      <c r="AI424" s="339"/>
      <c r="AJ424" s="156"/>
      <c r="AK424" s="597"/>
      <c r="AL424" s="3414"/>
      <c r="AM424" s="3414"/>
      <c r="AN424" s="3414"/>
      <c r="AO424" s="3414"/>
      <c r="AP424" s="3414"/>
      <c r="AQ424" s="3414"/>
    </row>
    <row r="425" spans="2:43">
      <c r="B425" s="1943" t="str">
        <f>'7-11л. МЕНЮ '!J427</f>
        <v>149/17</v>
      </c>
      <c r="C425" s="2047" t="str">
        <f>'7-11л. МЕНЮ '!C427</f>
        <v>Котлеты картофельные с творогом</v>
      </c>
      <c r="D425" s="2174">
        <f>'7-11л. МЕНЮ '!D427</f>
        <v>105</v>
      </c>
      <c r="E425" s="2172">
        <f>'7-11л. МЕНЮ '!E427</f>
        <v>2.1779999999999999</v>
      </c>
      <c r="F425" s="1623">
        <f>'7-11л. МЕНЮ '!F427</f>
        <v>7.5023</v>
      </c>
      <c r="G425" s="1781">
        <f>'7-11л. МЕНЮ '!G427</f>
        <v>13.96</v>
      </c>
      <c r="H425" s="1623">
        <f>'7-11л. МЕНЮ '!H427</f>
        <v>131.71299999999999</v>
      </c>
      <c r="I425" s="1781">
        <v>0.13200000000000001</v>
      </c>
      <c r="J425" s="1623">
        <v>9.5000000000000001E-2</v>
      </c>
      <c r="K425" s="1781">
        <v>3.5999999999999997E-2</v>
      </c>
      <c r="L425" s="1540">
        <v>36.75</v>
      </c>
      <c r="M425" s="1782">
        <v>58.02</v>
      </c>
      <c r="N425" s="1787">
        <v>12.9749</v>
      </c>
      <c r="O425" s="1782">
        <v>24.4</v>
      </c>
      <c r="P425" s="1779">
        <v>0.53500000000000003</v>
      </c>
      <c r="Q425" s="1538">
        <f>'7-11л. МЕНЮ '!I427</f>
        <v>44</v>
      </c>
      <c r="R425" s="110"/>
      <c r="S425" s="3414"/>
      <c r="T425" s="355"/>
      <c r="U425" s="355"/>
      <c r="V425" s="355"/>
      <c r="W425" s="355"/>
      <c r="X425" s="355"/>
      <c r="Y425" s="355"/>
      <c r="Z425" s="355"/>
      <c r="AA425" s="355"/>
      <c r="AB425" s="3414"/>
      <c r="AC425" s="514"/>
      <c r="AD425" s="514"/>
      <c r="AE425" s="514"/>
      <c r="AF425" s="514"/>
      <c r="AG425" s="515"/>
      <c r="AH425" s="515"/>
      <c r="AI425" s="514"/>
      <c r="AJ425" s="514"/>
      <c r="AK425" s="3414"/>
      <c r="AL425" s="3414"/>
      <c r="AM425" s="3414"/>
      <c r="AN425" s="3414"/>
      <c r="AO425" s="3414"/>
      <c r="AP425" s="3414"/>
      <c r="AQ425" s="3414"/>
    </row>
    <row r="426" spans="2:43" ht="15.75" thickBot="1">
      <c r="B426" s="1627" t="str">
        <f>'7-11л. МЕНЮ '!J428</f>
        <v>Пром.пр.</v>
      </c>
      <c r="C426" s="1717" t="str">
        <f>'7-11л. МЕНЮ '!C428</f>
        <v xml:space="preserve">Хлеб пш. (батон ) </v>
      </c>
      <c r="D426" s="2175">
        <f>'7-11л. МЕНЮ '!D428</f>
        <v>20</v>
      </c>
      <c r="E426" s="1908">
        <f>'7-11л. МЕНЮ '!E428</f>
        <v>0.77</v>
      </c>
      <c r="F426" s="1453">
        <f>'7-11л. МЕНЮ '!F428</f>
        <v>0.38</v>
      </c>
      <c r="G426" s="1453">
        <f>'7-11л. МЕНЮ '!G428</f>
        <v>10.28</v>
      </c>
      <c r="H426" s="1453">
        <f>'7-11л. МЕНЮ '!H428</f>
        <v>45.22</v>
      </c>
      <c r="I426" s="1788">
        <v>0</v>
      </c>
      <c r="J426" s="1788">
        <v>2.1999999999999999E-2</v>
      </c>
      <c r="K426" s="1788">
        <v>2.1999999999999999E-2</v>
      </c>
      <c r="L426" s="1483">
        <v>0</v>
      </c>
      <c r="M426" s="1158">
        <v>3.8</v>
      </c>
      <c r="N426" s="1158">
        <v>13</v>
      </c>
      <c r="O426" s="1788">
        <v>2.6</v>
      </c>
      <c r="P426" s="1902">
        <v>2.4E-2</v>
      </c>
      <c r="Q426" s="1538">
        <f>'7-11л. МЕНЮ '!I428</f>
        <v>17</v>
      </c>
      <c r="R426" s="110"/>
      <c r="S426" s="3756"/>
      <c r="T426" s="120"/>
      <c r="U426" s="120"/>
      <c r="V426" s="120"/>
      <c r="W426" s="185"/>
      <c r="X426" s="184"/>
      <c r="Y426" s="184"/>
      <c r="Z426" s="120"/>
      <c r="AA426" s="184"/>
      <c r="AB426" s="3414"/>
      <c r="AC426" s="823"/>
      <c r="AD426" s="823"/>
      <c r="AE426" s="823"/>
      <c r="AF426" s="823"/>
      <c r="AG426" s="824"/>
      <c r="AH426" s="824"/>
      <c r="AI426" s="823"/>
      <c r="AJ426" s="823"/>
      <c r="AK426" s="3414"/>
      <c r="AL426" s="3414"/>
      <c r="AM426" s="3414"/>
      <c r="AN426" s="3414"/>
      <c r="AO426" s="3414"/>
      <c r="AP426" s="3414"/>
      <c r="AQ426" s="3414"/>
    </row>
    <row r="427" spans="2:43">
      <c r="B427" s="426" t="s">
        <v>203</v>
      </c>
      <c r="C427" s="578"/>
      <c r="D427" s="2445">
        <f>'7-11л. МЕНЮ '!D429</f>
        <v>325</v>
      </c>
      <c r="E427" s="1904">
        <f>'7-11л. МЕНЮ '!E429</f>
        <v>8.7479999999999993</v>
      </c>
      <c r="F427" s="1905">
        <f>'7-11л. МЕНЮ '!F429</f>
        <v>12.882300000000001</v>
      </c>
      <c r="G427" s="1905">
        <f>'7-11л. МЕНЮ '!G429</f>
        <v>32.24</v>
      </c>
      <c r="H427" s="1905">
        <f>'7-11л. МЕНЮ '!H429</f>
        <v>277.93299999999999</v>
      </c>
      <c r="I427" s="246">
        <f>SUM(I423:I426)</f>
        <v>1.532</v>
      </c>
      <c r="J427" s="708">
        <f>SUM(J423:J426)</f>
        <v>0.19699999999999998</v>
      </c>
      <c r="K427" s="708">
        <f t="shared" ref="K427:P427" si="114">SUM(K423:K426)</f>
        <v>8.0999999999999989E-2</v>
      </c>
      <c r="L427" s="708">
        <f t="shared" si="114"/>
        <v>76.849999999999994</v>
      </c>
      <c r="M427" s="745">
        <f t="shared" si="114"/>
        <v>302.62</v>
      </c>
      <c r="N427" s="745">
        <f t="shared" si="114"/>
        <v>206.57489999999999</v>
      </c>
      <c r="O427" s="708">
        <f t="shared" si="114"/>
        <v>55.1</v>
      </c>
      <c r="P427" s="743">
        <f t="shared" si="114"/>
        <v>0.75900000000000012</v>
      </c>
      <c r="Q427" s="87"/>
      <c r="R427" s="110"/>
      <c r="S427" s="3752"/>
      <c r="T427" s="3414"/>
      <c r="U427" s="621"/>
      <c r="V427" s="514"/>
      <c r="W427" s="827"/>
      <c r="X427" s="828"/>
      <c r="Y427" s="829"/>
      <c r="Z427" s="222"/>
      <c r="AA427" s="366"/>
      <c r="AB427" s="3414"/>
      <c r="AC427" s="156"/>
      <c r="AD427" s="156"/>
      <c r="AE427" s="156"/>
      <c r="AF427" s="156"/>
      <c r="AG427" s="156"/>
      <c r="AH427" s="156"/>
      <c r="AI427" s="156"/>
      <c r="AJ427" s="156"/>
      <c r="AK427" s="549"/>
      <c r="AL427" s="3414"/>
      <c r="AM427" s="3414"/>
      <c r="AN427" s="3414"/>
      <c r="AO427" s="3414"/>
      <c r="AP427" s="3414"/>
      <c r="AQ427" s="3414"/>
    </row>
    <row r="428" spans="2:43">
      <c r="B428" s="738"/>
      <c r="C428" s="739" t="s">
        <v>10</v>
      </c>
      <c r="D428" s="1284">
        <v>0.1</v>
      </c>
      <c r="E428" s="1906">
        <f>'7-11л. МЕНЮ '!E430</f>
        <v>7.7</v>
      </c>
      <c r="F428" s="1907">
        <f>'7-11л. МЕНЮ '!F430</f>
        <v>7.9</v>
      </c>
      <c r="G428" s="1907">
        <f>'7-11л. МЕНЮ '!G430</f>
        <v>33.5</v>
      </c>
      <c r="H428" s="1907">
        <f>'7-11л. МЕНЮ '!H430</f>
        <v>235</v>
      </c>
      <c r="I428" s="1921">
        <f t="shared" ref="I428:P428" si="115">I629</f>
        <v>6</v>
      </c>
      <c r="J428" s="1921">
        <f t="shared" si="115"/>
        <v>0.12</v>
      </c>
      <c r="K428" s="1921">
        <f t="shared" si="115"/>
        <v>0.14000000000000001</v>
      </c>
      <c r="L428" s="1921">
        <f t="shared" si="115"/>
        <v>70</v>
      </c>
      <c r="M428" s="1922">
        <f t="shared" si="115"/>
        <v>110</v>
      </c>
      <c r="N428" s="1922">
        <f t="shared" si="115"/>
        <v>110</v>
      </c>
      <c r="O428" s="1921">
        <f t="shared" si="115"/>
        <v>25</v>
      </c>
      <c r="P428" s="2178">
        <f t="shared" si="115"/>
        <v>1.2</v>
      </c>
      <c r="Q428" s="776"/>
      <c r="R428" s="110"/>
      <c r="S428" s="3787"/>
      <c r="T428" s="360"/>
      <c r="U428" s="360"/>
      <c r="V428" s="360"/>
      <c r="W428" s="360"/>
      <c r="X428" s="360"/>
      <c r="Y428" s="360"/>
      <c r="Z428" s="360"/>
      <c r="AA428" s="360"/>
      <c r="AB428" s="3414"/>
      <c r="AC428" s="293"/>
      <c r="AD428" s="293"/>
      <c r="AE428" s="293"/>
      <c r="AF428" s="293"/>
      <c r="AG428" s="293"/>
      <c r="AH428" s="293"/>
      <c r="AI428" s="293"/>
      <c r="AJ428" s="293"/>
      <c r="AK428" s="549"/>
      <c r="AL428" s="3414"/>
      <c r="AM428" s="3414"/>
      <c r="AN428" s="3414"/>
      <c r="AO428" s="3414"/>
      <c r="AP428" s="3414"/>
      <c r="AQ428" s="3414"/>
    </row>
    <row r="429" spans="2:43" ht="15.75" thickBot="1">
      <c r="B429" s="240"/>
      <c r="C429" s="736" t="s">
        <v>331</v>
      </c>
      <c r="D429" s="758"/>
      <c r="E429" s="1525">
        <f>'7-11л. МЕНЮ '!E431</f>
        <v>1.361038961038961</v>
      </c>
      <c r="F429" s="440">
        <f>'7-11л. МЕНЮ '!F431</f>
        <v>6.3067088607594926</v>
      </c>
      <c r="G429" s="440">
        <f>'7-11л. МЕНЮ '!G431</f>
        <v>-0.37611940298507385</v>
      </c>
      <c r="H429" s="440">
        <f>'7-11л. МЕНЮ '!H431</f>
        <v>1.8269361702127664</v>
      </c>
      <c r="I429" s="748">
        <f t="shared" ref="I429:P429" si="116">(I427*100/I679)-10</f>
        <v>-7.4466666666666672</v>
      </c>
      <c r="J429" s="748">
        <f t="shared" si="116"/>
        <v>6.4166666666666679</v>
      </c>
      <c r="K429" s="748">
        <f t="shared" si="116"/>
        <v>-4.2142857142857144</v>
      </c>
      <c r="L429" s="748">
        <f t="shared" si="116"/>
        <v>0.97857142857142776</v>
      </c>
      <c r="M429" s="748">
        <f t="shared" si="116"/>
        <v>17.510909090909092</v>
      </c>
      <c r="N429" s="748">
        <f t="shared" si="116"/>
        <v>8.7795363636363604</v>
      </c>
      <c r="O429" s="748">
        <f t="shared" si="116"/>
        <v>12.04</v>
      </c>
      <c r="P429" s="2179">
        <f t="shared" si="116"/>
        <v>-3.6749999999999998</v>
      </c>
      <c r="Q429" s="780"/>
      <c r="R429" s="2249"/>
      <c r="S429" s="3788"/>
      <c r="T429" s="339"/>
      <c r="U429" s="339"/>
      <c r="V429" s="339"/>
      <c r="W429" s="185"/>
      <c r="X429" s="156"/>
      <c r="Y429" s="156"/>
      <c r="Z429" s="339"/>
      <c r="AA429" s="156"/>
      <c r="AB429" s="3414"/>
      <c r="AC429" s="514"/>
      <c r="AD429" s="514"/>
      <c r="AE429" s="514"/>
      <c r="AF429" s="515"/>
      <c r="AG429" s="515"/>
      <c r="AH429" s="515"/>
      <c r="AI429" s="515"/>
      <c r="AJ429" s="514"/>
      <c r="AK429" s="549"/>
      <c r="AL429" s="3414"/>
      <c r="AM429" s="3414"/>
      <c r="AN429" s="3414"/>
      <c r="AO429" s="3414"/>
      <c r="AP429" s="3414"/>
      <c r="AQ429" s="3414"/>
    </row>
    <row r="430" spans="2:43">
      <c r="R430" s="110"/>
      <c r="S430" s="3789"/>
      <c r="T430" s="3422"/>
      <c r="U430" s="3422"/>
      <c r="V430" s="3422"/>
      <c r="W430" s="3422"/>
      <c r="X430" s="3422"/>
      <c r="Y430" s="3422"/>
      <c r="Z430" s="3422"/>
      <c r="AA430" s="3422"/>
      <c r="AB430" s="3414"/>
      <c r="AC430" s="823"/>
      <c r="AD430" s="823"/>
      <c r="AE430" s="823"/>
      <c r="AF430" s="823"/>
      <c r="AG430" s="824"/>
      <c r="AH430" s="824"/>
      <c r="AI430" s="824"/>
      <c r="AJ430" s="823"/>
      <c r="AK430" s="549"/>
      <c r="AL430" s="3414"/>
      <c r="AM430" s="3414"/>
      <c r="AN430" s="3414"/>
      <c r="AO430" s="3414"/>
      <c r="AP430" s="3414"/>
      <c r="AQ430" s="3414"/>
    </row>
    <row r="431" spans="2:43" ht="15.75" thickBot="1">
      <c r="E431" s="1932"/>
      <c r="F431" s="1932"/>
      <c r="G431" s="1932"/>
      <c r="H431" s="1932"/>
      <c r="I431" s="1932"/>
      <c r="J431" s="1932"/>
      <c r="K431" s="1932"/>
      <c r="L431" s="1932"/>
      <c r="M431" s="1932"/>
      <c r="N431" s="1932"/>
      <c r="O431" s="1932"/>
      <c r="P431" s="1932"/>
      <c r="Q431" s="298"/>
      <c r="R431" s="129"/>
      <c r="S431" s="3422"/>
      <c r="T431" s="2496"/>
      <c r="U431" s="2496"/>
      <c r="V431" s="2496"/>
      <c r="W431" s="2496"/>
      <c r="X431" s="2496"/>
      <c r="Y431" s="2496"/>
      <c r="Z431" s="2496"/>
      <c r="AA431" s="2496"/>
      <c r="AB431" s="3414"/>
      <c r="AC431" s="156"/>
      <c r="AD431" s="156"/>
      <c r="AE431" s="156"/>
      <c r="AF431" s="156"/>
      <c r="AG431" s="156"/>
      <c r="AH431" s="156"/>
      <c r="AI431" s="156"/>
      <c r="AJ431" s="156"/>
      <c r="AK431" s="549"/>
      <c r="AL431" s="3414"/>
      <c r="AM431" s="3414"/>
      <c r="AN431" s="3414"/>
      <c r="AO431" s="3414"/>
      <c r="AP431" s="3414"/>
      <c r="AQ431" s="3414"/>
    </row>
    <row r="432" spans="2:43">
      <c r="B432" s="662"/>
      <c r="C432" s="42" t="s">
        <v>231</v>
      </c>
      <c r="D432" s="43"/>
      <c r="E432" s="151">
        <f t="shared" ref="E432:P432" si="117">E407+E419</f>
        <v>58.471299999999999</v>
      </c>
      <c r="F432" s="246">
        <f t="shared" si="117"/>
        <v>55.118199999999995</v>
      </c>
      <c r="G432" s="246">
        <f t="shared" si="117"/>
        <v>189.18970000000002</v>
      </c>
      <c r="H432" s="246">
        <f t="shared" si="117"/>
        <v>1481.2572</v>
      </c>
      <c r="I432" s="246">
        <f t="shared" si="117"/>
        <v>52.593400000000003</v>
      </c>
      <c r="J432" s="246">
        <f t="shared" si="117"/>
        <v>0.92330000000000023</v>
      </c>
      <c r="K432" s="246">
        <f t="shared" si="117"/>
        <v>1.3250999999999999</v>
      </c>
      <c r="L432" s="710">
        <f t="shared" si="117"/>
        <v>943.19409999999993</v>
      </c>
      <c r="M432" s="710">
        <f t="shared" si="117"/>
        <v>658.88679999999999</v>
      </c>
      <c r="N432" s="710">
        <f t="shared" si="117"/>
        <v>794.77139999999986</v>
      </c>
      <c r="O432" s="710">
        <f t="shared" si="117"/>
        <v>199.62669999999997</v>
      </c>
      <c r="P432" s="663">
        <f t="shared" si="117"/>
        <v>8.6022999999999996</v>
      </c>
      <c r="Q432" s="298"/>
      <c r="R432" s="40"/>
      <c r="S432" s="3414"/>
      <c r="T432" s="355"/>
      <c r="U432" s="355"/>
      <c r="V432" s="355"/>
      <c r="W432" s="355"/>
      <c r="X432" s="355"/>
      <c r="Y432" s="355"/>
      <c r="Z432" s="355"/>
      <c r="AA432" s="355"/>
      <c r="AB432" s="3414"/>
      <c r="AC432" s="293"/>
      <c r="AD432" s="293"/>
      <c r="AE432" s="293"/>
      <c r="AF432" s="293"/>
      <c r="AG432" s="293"/>
      <c r="AH432" s="293"/>
      <c r="AI432" s="293"/>
      <c r="AJ432" s="293"/>
      <c r="AK432" s="549"/>
      <c r="AL432" s="3414"/>
      <c r="AM432" s="3414"/>
      <c r="AN432" s="3414"/>
      <c r="AO432" s="3414"/>
      <c r="AP432" s="3414"/>
      <c r="AQ432" s="3414"/>
    </row>
    <row r="433" spans="2:43">
      <c r="B433" s="392"/>
      <c r="C433" s="687" t="s">
        <v>10</v>
      </c>
      <c r="D433" s="1166">
        <v>0.6</v>
      </c>
      <c r="E433" s="1925">
        <f t="shared" ref="E433:P433" si="118">E633</f>
        <v>46.2</v>
      </c>
      <c r="F433" s="1921">
        <f t="shared" si="118"/>
        <v>47.4</v>
      </c>
      <c r="G433" s="1921">
        <f t="shared" si="118"/>
        <v>201</v>
      </c>
      <c r="H433" s="1921">
        <f t="shared" si="118"/>
        <v>1410</v>
      </c>
      <c r="I433" s="1921">
        <f t="shared" si="118"/>
        <v>36</v>
      </c>
      <c r="J433" s="1921">
        <f t="shared" si="118"/>
        <v>0.72</v>
      </c>
      <c r="K433" s="1921">
        <f t="shared" si="118"/>
        <v>0.84</v>
      </c>
      <c r="L433" s="1921">
        <f t="shared" si="118"/>
        <v>420</v>
      </c>
      <c r="M433" s="1922">
        <f t="shared" si="118"/>
        <v>660</v>
      </c>
      <c r="N433" s="1922">
        <f t="shared" si="118"/>
        <v>660</v>
      </c>
      <c r="O433" s="1922">
        <f t="shared" si="118"/>
        <v>150</v>
      </c>
      <c r="P433" s="1924">
        <f t="shared" si="118"/>
        <v>7.2</v>
      </c>
      <c r="Q433" s="298"/>
      <c r="R433" s="11"/>
      <c r="S433" s="3414"/>
      <c r="T433" s="3411"/>
      <c r="U433" s="3414"/>
      <c r="V433" s="120"/>
      <c r="W433" s="185"/>
      <c r="X433" s="536"/>
      <c r="Y433" s="535"/>
      <c r="Z433" s="125"/>
      <c r="AA433" s="3414"/>
      <c r="AB433" s="3414"/>
      <c r="AC433" s="514"/>
      <c r="AD433" s="514"/>
      <c r="AE433" s="514"/>
      <c r="AF433" s="515"/>
      <c r="AG433" s="515"/>
      <c r="AH433" s="515"/>
      <c r="AI433" s="515"/>
      <c r="AJ433" s="514"/>
      <c r="AK433" s="549"/>
      <c r="AL433" s="3414"/>
      <c r="AM433" s="3414"/>
      <c r="AN433" s="3414"/>
      <c r="AO433" s="3414"/>
      <c r="AP433" s="3414"/>
      <c r="AQ433" s="3414"/>
    </row>
    <row r="434" spans="2:43" ht="15.75" thickBot="1">
      <c r="B434" s="240"/>
      <c r="C434" s="736" t="s">
        <v>331</v>
      </c>
      <c r="D434" s="758"/>
      <c r="E434" s="747">
        <f t="shared" ref="E434:P434" si="119">(E432*100/E679)-60</f>
        <v>15.936753246753241</v>
      </c>
      <c r="F434" s="748">
        <f t="shared" si="119"/>
        <v>9.769873417721513</v>
      </c>
      <c r="G434" s="748">
        <f t="shared" si="119"/>
        <v>-3.5254626865671597</v>
      </c>
      <c r="H434" s="748">
        <f t="shared" si="119"/>
        <v>3.0322212765957417</v>
      </c>
      <c r="I434" s="748">
        <f t="shared" si="119"/>
        <v>27.655666666666676</v>
      </c>
      <c r="J434" s="748">
        <f t="shared" si="119"/>
        <v>16.941666666666691</v>
      </c>
      <c r="K434" s="748">
        <f t="shared" si="119"/>
        <v>34.650000000000006</v>
      </c>
      <c r="L434" s="748">
        <f t="shared" si="119"/>
        <v>74.742014285714276</v>
      </c>
      <c r="M434" s="748">
        <f t="shared" si="119"/>
        <v>-0.10120000000000573</v>
      </c>
      <c r="N434" s="748">
        <f t="shared" si="119"/>
        <v>12.251945454545435</v>
      </c>
      <c r="O434" s="748">
        <f t="shared" si="119"/>
        <v>19.850679999999997</v>
      </c>
      <c r="P434" s="752">
        <f t="shared" si="119"/>
        <v>11.685833333333335</v>
      </c>
      <c r="Q434" s="298"/>
      <c r="R434" s="119"/>
      <c r="S434" s="3416"/>
      <c r="T434" s="2633"/>
      <c r="U434" s="3408"/>
      <c r="V434" s="590"/>
      <c r="W434" s="591"/>
      <c r="X434" s="212"/>
      <c r="Y434" s="225"/>
      <c r="Z434" s="125"/>
      <c r="AA434" s="3414"/>
      <c r="AB434" s="3414"/>
      <c r="AC434" s="823"/>
      <c r="AD434" s="823"/>
      <c r="AE434" s="823"/>
      <c r="AF434" s="823"/>
      <c r="AG434" s="824"/>
      <c r="AH434" s="824"/>
      <c r="AI434" s="824"/>
      <c r="AJ434" s="823"/>
      <c r="AK434" s="549"/>
      <c r="AL434" s="3414"/>
      <c r="AM434" s="3414"/>
      <c r="AN434" s="3414"/>
      <c r="AO434" s="3414"/>
      <c r="AP434" s="3414"/>
      <c r="AQ434" s="3414"/>
    </row>
    <row r="435" spans="2:43" ht="15.75" thickBot="1">
      <c r="E435" s="1932"/>
      <c r="F435" s="1932"/>
      <c r="G435" s="1932"/>
      <c r="H435" s="1932"/>
      <c r="I435" s="1932"/>
      <c r="J435" s="1932"/>
      <c r="K435" s="1932"/>
      <c r="L435" s="1932"/>
      <c r="M435" s="1932"/>
      <c r="N435" s="1932"/>
      <c r="O435" s="1932"/>
      <c r="P435" s="1932"/>
      <c r="Q435" s="298"/>
      <c r="R435" s="110"/>
      <c r="S435" s="3416"/>
      <c r="T435" s="3411"/>
      <c r="U435" s="3409"/>
      <c r="V435" s="3414"/>
      <c r="W435" s="3414"/>
      <c r="X435" s="222"/>
      <c r="Y435" s="3422"/>
      <c r="Z435" s="125"/>
      <c r="AA435" s="3414"/>
      <c r="AB435" s="3414"/>
      <c r="AC435" s="156"/>
      <c r="AD435" s="156"/>
      <c r="AE435" s="156"/>
      <c r="AF435" s="156"/>
      <c r="AG435" s="156"/>
      <c r="AH435" s="156"/>
      <c r="AI435" s="156"/>
      <c r="AJ435" s="156"/>
      <c r="AK435" s="549"/>
      <c r="AL435" s="3414"/>
      <c r="AM435" s="3414"/>
      <c r="AN435" s="3414"/>
      <c r="AO435" s="3414"/>
      <c r="AP435" s="3414"/>
      <c r="AQ435" s="3414"/>
    </row>
    <row r="436" spans="2:43">
      <c r="B436" s="662"/>
      <c r="C436" s="42" t="s">
        <v>230</v>
      </c>
      <c r="D436" s="43"/>
      <c r="E436" s="151">
        <f t="shared" ref="E436:P436" si="120">E419+E427</f>
        <v>43.937499999999993</v>
      </c>
      <c r="F436" s="246">
        <f t="shared" si="120"/>
        <v>44.048499999999997</v>
      </c>
      <c r="G436" s="246">
        <f t="shared" si="120"/>
        <v>138.3357</v>
      </c>
      <c r="H436" s="246">
        <f t="shared" si="120"/>
        <v>1117.82</v>
      </c>
      <c r="I436" s="246">
        <f t="shared" si="120"/>
        <v>39.406099999999995</v>
      </c>
      <c r="J436" s="246">
        <f t="shared" si="120"/>
        <v>0.72830000000000006</v>
      </c>
      <c r="K436" s="246">
        <f t="shared" si="120"/>
        <v>1.0816999999999999</v>
      </c>
      <c r="L436" s="710">
        <f t="shared" si="120"/>
        <v>675.21409999999992</v>
      </c>
      <c r="M436" s="710">
        <f t="shared" si="120"/>
        <v>814.23680000000002</v>
      </c>
      <c r="N436" s="710">
        <f t="shared" si="120"/>
        <v>693.3522999999999</v>
      </c>
      <c r="O436" s="710">
        <f t="shared" si="120"/>
        <v>156.4847</v>
      </c>
      <c r="P436" s="663">
        <f t="shared" si="120"/>
        <v>6.4003000000000005</v>
      </c>
      <c r="Q436" s="298"/>
      <c r="R436" s="110"/>
      <c r="S436" s="3414"/>
      <c r="T436" s="3415"/>
      <c r="U436" s="3414"/>
      <c r="V436" s="362"/>
      <c r="W436" s="362"/>
      <c r="X436" s="222"/>
      <c r="Y436" s="125"/>
      <c r="Z436" s="125"/>
      <c r="AA436" s="3414"/>
      <c r="AB436" s="3414"/>
      <c r="AC436" s="293"/>
      <c r="AD436" s="293"/>
      <c r="AE436" s="2712"/>
      <c r="AF436" s="293"/>
      <c r="AG436" s="293"/>
      <c r="AH436" s="293"/>
      <c r="AI436" s="293"/>
      <c r="AJ436" s="2712"/>
      <c r="AK436" s="549"/>
      <c r="AL436" s="3414"/>
      <c r="AM436" s="3414"/>
      <c r="AN436" s="3414"/>
      <c r="AO436" s="3414"/>
      <c r="AP436" s="3414"/>
      <c r="AQ436" s="3414"/>
    </row>
    <row r="437" spans="2:43">
      <c r="B437" s="392"/>
      <c r="C437" s="687" t="s">
        <v>10</v>
      </c>
      <c r="D437" s="1166">
        <v>0.45</v>
      </c>
      <c r="E437" s="1925">
        <f t="shared" ref="E437:P437" si="121">E637</f>
        <v>34.65</v>
      </c>
      <c r="F437" s="1921">
        <f t="shared" si="121"/>
        <v>35.549999999999997</v>
      </c>
      <c r="G437" s="1921">
        <f t="shared" si="121"/>
        <v>150.75</v>
      </c>
      <c r="H437" s="1921">
        <f t="shared" si="121"/>
        <v>1057.5</v>
      </c>
      <c r="I437" s="1921">
        <f t="shared" si="121"/>
        <v>27</v>
      </c>
      <c r="J437" s="1921">
        <f t="shared" si="121"/>
        <v>0.54</v>
      </c>
      <c r="K437" s="1921">
        <f t="shared" si="121"/>
        <v>0.63</v>
      </c>
      <c r="L437" s="1921">
        <f t="shared" si="121"/>
        <v>315</v>
      </c>
      <c r="M437" s="1922">
        <f t="shared" si="121"/>
        <v>495</v>
      </c>
      <c r="N437" s="1922">
        <f t="shared" si="121"/>
        <v>495</v>
      </c>
      <c r="O437" s="1922">
        <f t="shared" si="121"/>
        <v>112.5</v>
      </c>
      <c r="P437" s="1924">
        <f t="shared" si="121"/>
        <v>5.4</v>
      </c>
      <c r="Q437" s="298"/>
      <c r="R437" s="110"/>
      <c r="S437" s="3414"/>
      <c r="T437" s="3415"/>
      <c r="U437" s="3414"/>
      <c r="V437" s="125"/>
      <c r="W437" s="125"/>
      <c r="X437" s="125"/>
      <c r="Y437" s="125"/>
      <c r="Z437" s="125"/>
      <c r="AA437" s="3414"/>
      <c r="AB437" s="3414"/>
      <c r="AC437" s="2717"/>
      <c r="AD437" s="2717"/>
      <c r="AE437" s="2717"/>
      <c r="AF437" s="2718"/>
      <c r="AG437" s="2718"/>
      <c r="AH437" s="2719"/>
      <c r="AI437" s="2718"/>
      <c r="AJ437" s="2717"/>
      <c r="AK437" s="549"/>
      <c r="AL437" s="3414"/>
      <c r="AM437" s="3414"/>
      <c r="AN437" s="3414"/>
      <c r="AO437" s="3414"/>
      <c r="AP437" s="3414"/>
      <c r="AQ437" s="3414"/>
    </row>
    <row r="438" spans="2:43" ht="15.75" thickBot="1">
      <c r="B438" s="240"/>
      <c r="C438" s="736" t="s">
        <v>331</v>
      </c>
      <c r="D438" s="758"/>
      <c r="E438" s="747">
        <f t="shared" ref="E438:P438" si="122">(E436*100/E679)-45</f>
        <v>12.0616883116883</v>
      </c>
      <c r="F438" s="748">
        <f t="shared" si="122"/>
        <v>10.757594936708855</v>
      </c>
      <c r="G438" s="748">
        <f t="shared" si="122"/>
        <v>-3.7057611940298543</v>
      </c>
      <c r="H438" s="748">
        <f t="shared" si="122"/>
        <v>2.5668085106382961</v>
      </c>
      <c r="I438" s="748">
        <f t="shared" si="122"/>
        <v>20.676833333333335</v>
      </c>
      <c r="J438" s="748">
        <f t="shared" si="122"/>
        <v>15.691666666666677</v>
      </c>
      <c r="K438" s="748">
        <f t="shared" si="122"/>
        <v>32.264285714285705</v>
      </c>
      <c r="L438" s="748">
        <f t="shared" si="122"/>
        <v>51.459157142857123</v>
      </c>
      <c r="M438" s="748">
        <f t="shared" si="122"/>
        <v>29.021527272727283</v>
      </c>
      <c r="N438" s="748">
        <f t="shared" si="122"/>
        <v>18.032027272727269</v>
      </c>
      <c r="O438" s="748">
        <f t="shared" si="122"/>
        <v>17.593880000000006</v>
      </c>
      <c r="P438" s="752">
        <f t="shared" si="122"/>
        <v>8.3358333333333405</v>
      </c>
      <c r="Q438" s="298"/>
      <c r="R438" s="110"/>
      <c r="S438" s="1682"/>
      <c r="T438" s="3415"/>
      <c r="U438" s="225"/>
      <c r="V438" s="125"/>
      <c r="W438" s="125"/>
      <c r="X438" s="125"/>
      <c r="Y438" s="125"/>
      <c r="Z438" s="125"/>
      <c r="AA438" s="3414"/>
      <c r="AB438" s="3414"/>
      <c r="AC438" s="823"/>
      <c r="AD438" s="823"/>
      <c r="AE438" s="823"/>
      <c r="AF438" s="823"/>
      <c r="AG438" s="824"/>
      <c r="AH438" s="824"/>
      <c r="AI438" s="824"/>
      <c r="AJ438" s="823"/>
      <c r="AK438" s="549"/>
      <c r="AL438" s="3414"/>
      <c r="AM438" s="3414"/>
      <c r="AN438" s="3414"/>
      <c r="AO438" s="3414"/>
      <c r="AP438" s="3414"/>
      <c r="AQ438" s="3414"/>
    </row>
    <row r="439" spans="2:43" ht="15.75" thickBot="1">
      <c r="E439" s="1932"/>
      <c r="F439" s="1932"/>
      <c r="G439" s="1932"/>
      <c r="H439" s="1932"/>
      <c r="I439" s="1932"/>
      <c r="J439" s="1932"/>
      <c r="K439" s="1942"/>
      <c r="L439" s="1932"/>
      <c r="M439" s="1932"/>
      <c r="N439" s="1932"/>
      <c r="O439" s="1932"/>
      <c r="P439" s="1942"/>
      <c r="Q439" s="298"/>
      <c r="R439" s="110"/>
      <c r="S439" s="3414"/>
      <c r="T439" s="3414"/>
      <c r="U439" s="3414"/>
      <c r="V439" s="3414"/>
      <c r="W439" s="3414"/>
      <c r="X439" s="3414"/>
      <c r="Y439" s="3414"/>
      <c r="Z439" s="3414"/>
      <c r="AA439" s="3414"/>
      <c r="AB439" s="3414"/>
      <c r="AC439" s="3414"/>
      <c r="AD439" s="3414"/>
      <c r="AE439" s="3414"/>
      <c r="AF439" s="156"/>
      <c r="AG439" s="156"/>
      <c r="AH439" s="156"/>
      <c r="AI439" s="156"/>
      <c r="AJ439" s="156"/>
      <c r="AK439" s="549"/>
      <c r="AL439" s="3414"/>
      <c r="AM439" s="3414"/>
      <c r="AN439" s="3414"/>
      <c r="AO439" s="3414"/>
      <c r="AP439" s="3414"/>
      <c r="AQ439" s="3414"/>
    </row>
    <row r="440" spans="2:43">
      <c r="B440" s="737" t="s">
        <v>258</v>
      </c>
      <c r="C440" s="42"/>
      <c r="D440" s="43"/>
      <c r="E440" s="721">
        <f t="shared" ref="E440:P440" si="123">E407+E419+E427</f>
        <v>67.219300000000004</v>
      </c>
      <c r="F440" s="722">
        <f t="shared" si="123"/>
        <v>68.000499999999988</v>
      </c>
      <c r="G440" s="722">
        <f t="shared" si="123"/>
        <v>221.42970000000003</v>
      </c>
      <c r="H440" s="722">
        <f t="shared" si="123"/>
        <v>1759.1902</v>
      </c>
      <c r="I440" s="722">
        <f t="shared" si="123"/>
        <v>54.125399999999999</v>
      </c>
      <c r="J440" s="722">
        <f t="shared" si="123"/>
        <v>1.1203000000000003</v>
      </c>
      <c r="K440" s="722">
        <f t="shared" si="123"/>
        <v>1.4060999999999999</v>
      </c>
      <c r="L440" s="1351">
        <f t="shared" si="123"/>
        <v>1020.0441</v>
      </c>
      <c r="M440" s="1351">
        <f t="shared" si="123"/>
        <v>961.5068</v>
      </c>
      <c r="N440" s="1454">
        <f t="shared" si="123"/>
        <v>1001.3462999999998</v>
      </c>
      <c r="O440" s="1351">
        <f t="shared" si="123"/>
        <v>254.72669999999997</v>
      </c>
      <c r="P440" s="757">
        <f t="shared" si="123"/>
        <v>9.3613</v>
      </c>
      <c r="Q440" s="298"/>
      <c r="R440" s="360"/>
      <c r="S440" s="3414"/>
      <c r="T440" s="3414"/>
      <c r="U440" s="3414"/>
      <c r="V440" s="3414"/>
      <c r="W440" s="3414"/>
      <c r="X440" s="3414"/>
      <c r="Y440" s="3414"/>
      <c r="Z440" s="3414"/>
      <c r="AA440" s="3414"/>
      <c r="AB440" s="3414"/>
      <c r="AC440" s="3414"/>
      <c r="AD440" s="3414"/>
      <c r="AE440" s="3414"/>
      <c r="AF440" s="125"/>
      <c r="AG440" s="125"/>
      <c r="AH440" s="125"/>
      <c r="AI440" s="125"/>
      <c r="AJ440" s="125"/>
      <c r="AK440" s="549"/>
      <c r="AL440" s="3414"/>
      <c r="AM440" s="3414"/>
      <c r="AN440" s="3414"/>
      <c r="AO440" s="3414"/>
      <c r="AP440" s="3414"/>
      <c r="AQ440" s="3414"/>
    </row>
    <row r="441" spans="2:43">
      <c r="B441" s="738"/>
      <c r="C441" s="739" t="s">
        <v>10</v>
      </c>
      <c r="D441" s="1166">
        <v>0.7</v>
      </c>
      <c r="E441" s="1925">
        <f t="shared" ref="E441:P441" si="124">E641</f>
        <v>53.9</v>
      </c>
      <c r="F441" s="1921">
        <f t="shared" si="124"/>
        <v>55.3</v>
      </c>
      <c r="G441" s="1921">
        <f t="shared" si="124"/>
        <v>234.5</v>
      </c>
      <c r="H441" s="1921">
        <f t="shared" si="124"/>
        <v>1645</v>
      </c>
      <c r="I441" s="1921">
        <f t="shared" si="124"/>
        <v>42</v>
      </c>
      <c r="J441" s="1921">
        <f t="shared" si="124"/>
        <v>0.84</v>
      </c>
      <c r="K441" s="1921">
        <f t="shared" si="124"/>
        <v>0.98</v>
      </c>
      <c r="L441" s="1921">
        <f t="shared" si="124"/>
        <v>490</v>
      </c>
      <c r="M441" s="1922">
        <f t="shared" si="124"/>
        <v>770</v>
      </c>
      <c r="N441" s="1922">
        <f t="shared" si="124"/>
        <v>770</v>
      </c>
      <c r="O441" s="1922">
        <f t="shared" si="124"/>
        <v>175</v>
      </c>
      <c r="P441" s="1924">
        <f t="shared" si="124"/>
        <v>8.4</v>
      </c>
      <c r="Q441" s="298"/>
      <c r="R441" s="110"/>
      <c r="S441" s="3414"/>
      <c r="T441" s="3414"/>
      <c r="U441" s="3414"/>
      <c r="V441" s="3414"/>
      <c r="W441" s="3414"/>
      <c r="X441" s="3414"/>
      <c r="Y441" s="3414"/>
      <c r="Z441" s="3414"/>
      <c r="AA441" s="3414"/>
      <c r="AB441" s="3414"/>
      <c r="AC441" s="3414"/>
      <c r="AD441" s="3414"/>
      <c r="AE441" s="3414"/>
      <c r="AF441" s="125"/>
      <c r="AG441" s="125"/>
      <c r="AH441" s="125"/>
      <c r="AI441" s="125"/>
      <c r="AJ441" s="125"/>
      <c r="AK441" s="3414"/>
      <c r="AL441" s="3414"/>
      <c r="AM441" s="3414"/>
      <c r="AN441" s="3414"/>
      <c r="AO441" s="3414"/>
      <c r="AP441" s="3414"/>
      <c r="AQ441" s="3414"/>
    </row>
    <row r="442" spans="2:43" ht="15.75" thickBot="1">
      <c r="B442" s="240"/>
      <c r="C442" s="736" t="s">
        <v>331</v>
      </c>
      <c r="D442" s="758"/>
      <c r="E442" s="747">
        <f t="shared" ref="E442:P442" si="125">(E440*100/E679)-70</f>
        <v>17.297792207792213</v>
      </c>
      <c r="F442" s="748">
        <f t="shared" si="125"/>
        <v>16.076582278480998</v>
      </c>
      <c r="G442" s="748">
        <f t="shared" si="125"/>
        <v>-3.9015820895522353</v>
      </c>
      <c r="H442" s="748">
        <f t="shared" si="125"/>
        <v>4.8591574468085099</v>
      </c>
      <c r="I442" s="748">
        <f t="shared" si="125"/>
        <v>20.209000000000003</v>
      </c>
      <c r="J442" s="748">
        <f t="shared" si="125"/>
        <v>23.358333333333363</v>
      </c>
      <c r="K442" s="748">
        <f t="shared" si="125"/>
        <v>30.435714285714283</v>
      </c>
      <c r="L442" s="748">
        <f t="shared" si="125"/>
        <v>75.720585714285704</v>
      </c>
      <c r="M442" s="748">
        <f t="shared" si="125"/>
        <v>17.409709090909089</v>
      </c>
      <c r="N442" s="748">
        <f t="shared" si="125"/>
        <v>21.031481818181803</v>
      </c>
      <c r="O442" s="748">
        <f t="shared" si="125"/>
        <v>31.890679999999989</v>
      </c>
      <c r="P442" s="752">
        <f t="shared" si="125"/>
        <v>8.0108333333333377</v>
      </c>
      <c r="R442" s="110"/>
      <c r="S442" s="3414"/>
      <c r="T442" s="3414"/>
      <c r="U442" s="3414"/>
      <c r="V442" s="3414"/>
      <c r="W442" s="3414"/>
      <c r="X442" s="3414"/>
      <c r="Y442" s="3414"/>
      <c r="Z442" s="3414"/>
      <c r="AA442" s="3414"/>
      <c r="AB442" s="3414"/>
      <c r="AC442" s="3414"/>
      <c r="AD442" s="3414"/>
      <c r="AE442" s="3414"/>
      <c r="AF442" s="125"/>
      <c r="AG442" s="125"/>
      <c r="AH442" s="125"/>
      <c r="AI442" s="125"/>
      <c r="AJ442" s="125"/>
      <c r="AK442" s="549"/>
      <c r="AL442" s="3414"/>
      <c r="AM442" s="3414"/>
      <c r="AN442" s="3414"/>
      <c r="AO442" s="3414"/>
      <c r="AP442" s="3414"/>
      <c r="AQ442" s="3414"/>
    </row>
    <row r="443" spans="2:43">
      <c r="R443" s="110"/>
      <c r="S443" s="3414"/>
      <c r="T443" s="3414"/>
      <c r="U443" s="3414"/>
      <c r="V443" s="3414"/>
      <c r="W443" s="3414"/>
      <c r="X443" s="3414"/>
      <c r="Y443" s="3414"/>
      <c r="Z443" s="3414"/>
      <c r="AA443" s="3414"/>
      <c r="AB443" s="3414"/>
      <c r="AC443" s="3414"/>
      <c r="AD443" s="3414"/>
      <c r="AE443" s="3414"/>
      <c r="AF443" s="156"/>
      <c r="AG443" s="156"/>
      <c r="AH443" s="156"/>
      <c r="AI443" s="156"/>
      <c r="AJ443" s="156"/>
      <c r="AK443" s="549"/>
      <c r="AL443" s="3414"/>
      <c r="AM443" s="3414"/>
      <c r="AN443" s="3414"/>
      <c r="AO443" s="3414"/>
      <c r="AP443" s="3414"/>
      <c r="AQ443" s="3414"/>
    </row>
    <row r="444" spans="2:43">
      <c r="I444" s="2520"/>
      <c r="J444" s="2520"/>
      <c r="K444" s="2520"/>
      <c r="L444" s="2520"/>
      <c r="M444" s="2520"/>
      <c r="N444" s="2520"/>
      <c r="O444" s="2520"/>
      <c r="P444" s="2520"/>
      <c r="Q444" s="2520"/>
      <c r="R444" s="215"/>
      <c r="S444" s="3409"/>
      <c r="T444" s="156"/>
      <c r="U444" s="156"/>
      <c r="V444" s="184"/>
      <c r="W444" s="185"/>
      <c r="X444" s="597"/>
      <c r="Y444" s="535"/>
      <c r="Z444" s="125"/>
      <c r="AA444" s="3414"/>
      <c r="AB444" s="3414"/>
      <c r="AC444" s="125"/>
      <c r="AD444" s="125"/>
      <c r="AE444" s="3413"/>
      <c r="AF444" s="125"/>
      <c r="AG444" s="125"/>
      <c r="AH444" s="125"/>
      <c r="AI444" s="125"/>
      <c r="AJ444" s="125"/>
      <c r="AK444" s="3414"/>
      <c r="AL444" s="3414"/>
      <c r="AM444" s="3414"/>
      <c r="AN444" s="3414"/>
      <c r="AO444" s="3414"/>
      <c r="AP444" s="3414"/>
      <c r="AQ444" s="3414"/>
    </row>
    <row r="445" spans="2:43">
      <c r="I445" s="1230"/>
      <c r="J445" s="1230"/>
      <c r="K445" s="1230"/>
      <c r="L445" s="1230"/>
      <c r="M445" s="1230"/>
      <c r="N445" s="1230"/>
      <c r="O445" s="1230"/>
      <c r="P445" s="1230"/>
      <c r="Q445" s="298"/>
      <c r="R445" s="207"/>
      <c r="S445" s="3409"/>
      <c r="T445" s="120"/>
      <c r="U445" s="120"/>
      <c r="V445" s="120"/>
      <c r="W445" s="185"/>
      <c r="X445" s="164"/>
      <c r="Y445" s="535"/>
      <c r="Z445" s="125"/>
      <c r="AA445" s="3414"/>
      <c r="AB445" s="3414"/>
      <c r="AC445" s="3414"/>
      <c r="AD445" s="3414"/>
      <c r="AE445" s="130"/>
      <c r="AF445" s="130"/>
      <c r="AG445" s="3414"/>
      <c r="AH445" s="3414"/>
      <c r="AI445" s="3414"/>
      <c r="AJ445" s="3414"/>
      <c r="AK445" s="3414"/>
      <c r="AL445" s="3414"/>
      <c r="AM445" s="3414"/>
      <c r="AN445" s="3414"/>
      <c r="AO445" s="3414"/>
      <c r="AP445" s="3414"/>
      <c r="AQ445" s="3414"/>
    </row>
    <row r="446" spans="2:43">
      <c r="C446" s="689"/>
      <c r="D446" s="12" t="str">
        <f>D58</f>
        <v xml:space="preserve">Россия Краснодарский край </v>
      </c>
      <c r="E446" s="300"/>
      <c r="K446" s="307"/>
      <c r="R446" s="182"/>
      <c r="S446" s="3408"/>
      <c r="T446" s="120"/>
      <c r="U446" s="120"/>
      <c r="V446" s="120"/>
      <c r="W446" s="185"/>
      <c r="X446" s="536"/>
      <c r="Y446" s="598"/>
      <c r="Z446" s="125"/>
      <c r="AA446" s="3414"/>
      <c r="AB446" s="3414"/>
      <c r="AC446" s="230"/>
      <c r="AD446" s="125"/>
      <c r="AE446" s="125"/>
      <c r="AF446" s="125"/>
      <c r="AG446" s="125"/>
      <c r="AH446" s="125"/>
      <c r="AI446" s="125"/>
      <c r="AJ446" s="125"/>
      <c r="AK446" s="3414"/>
      <c r="AL446" s="3414"/>
      <c r="AM446" s="3414"/>
      <c r="AN446" s="3414"/>
      <c r="AO446" s="3414"/>
      <c r="AP446" s="3414"/>
      <c r="AQ446" s="3414"/>
    </row>
    <row r="447" spans="2:43">
      <c r="C447" s="13" t="str">
        <f>C59</f>
        <v xml:space="preserve">                            ПРИЛОЖЕНИЕ К  ДЕСЯТИДНЕВНОМУ  МЕНЮ ПРИГОТОВЛЯЕМЫХ БЛЮД </v>
      </c>
      <c r="D447" s="153"/>
      <c r="E447" s="2"/>
      <c r="F447"/>
      <c r="I447"/>
      <c r="J447"/>
      <c r="K447" s="26"/>
      <c r="L447" s="26"/>
      <c r="M447"/>
      <c r="N447"/>
      <c r="O447"/>
      <c r="P447"/>
      <c r="Q447" s="110"/>
      <c r="R447" s="105"/>
      <c r="S447" s="3409"/>
      <c r="T447" s="120"/>
      <c r="U447" s="120"/>
      <c r="V447" s="120"/>
      <c r="W447" s="185"/>
      <c r="X447" s="536"/>
      <c r="Y447" s="535"/>
      <c r="Z447" s="125"/>
      <c r="AA447" s="3414"/>
      <c r="AB447" s="3414"/>
      <c r="AC447" s="125"/>
      <c r="AD447" s="125"/>
      <c r="AE447" s="125"/>
      <c r="AF447" s="125"/>
      <c r="AG447" s="125"/>
      <c r="AH447" s="125"/>
      <c r="AI447" s="125"/>
      <c r="AJ447" s="125"/>
      <c r="AK447" s="3414"/>
      <c r="AL447" s="3414"/>
      <c r="AM447" s="3414"/>
      <c r="AN447" s="3414"/>
      <c r="AO447" s="3414"/>
      <c r="AP447" s="3414"/>
      <c r="AQ447" s="3414"/>
    </row>
    <row r="448" spans="2:43" ht="15.75">
      <c r="B448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448" s="25"/>
      <c r="I448" s="767"/>
      <c r="N448" s="5"/>
      <c r="R448" s="105"/>
      <c r="S448" s="3409"/>
      <c r="T448" s="120"/>
      <c r="U448" s="120"/>
      <c r="V448" s="120"/>
      <c r="W448" s="185"/>
      <c r="X448" s="536"/>
      <c r="Y448" s="535"/>
      <c r="Z448" s="125"/>
      <c r="AA448" s="3414"/>
      <c r="AB448" s="3414"/>
      <c r="AC448" s="125"/>
      <c r="AD448" s="192"/>
      <c r="AE448" s="125"/>
      <c r="AF448" s="125"/>
      <c r="AG448" s="3411"/>
      <c r="AH448" s="523"/>
      <c r="AI448" s="125"/>
      <c r="AJ448" s="123"/>
      <c r="AK448" s="3414"/>
      <c r="AL448" s="3414"/>
      <c r="AM448" s="3414"/>
      <c r="AN448" s="3414"/>
      <c r="AO448" s="3414"/>
      <c r="AP448" s="3414"/>
      <c r="AQ448" s="3414"/>
    </row>
    <row r="449" spans="2:43">
      <c r="C449" s="689" t="str">
        <f>C61</f>
        <v xml:space="preserve">                                    ТАБЛИЦА   ПОТРЕБНОСТИ ПИЩЕВЫХ ВЕЩЕСТВ,   ВИТАМИНОВ  И  МИНЕРАЛЬНЫХ ВЕЩЕСТВ</v>
      </c>
      <c r="R449" s="105"/>
      <c r="S449" s="3410"/>
      <c r="T449" s="590"/>
      <c r="U449" s="590"/>
      <c r="V449" s="599"/>
      <c r="W449" s="591"/>
      <c r="X449" s="212"/>
      <c r="Y449" s="225"/>
      <c r="Z449" s="125"/>
      <c r="AA449" s="3414"/>
      <c r="AB449" s="3414"/>
      <c r="AC449" s="188"/>
      <c r="AD449" s="125"/>
      <c r="AE449" s="3416"/>
      <c r="AF449" s="125"/>
      <c r="AG449" s="616"/>
      <c r="AH449" s="125"/>
      <c r="AI449" s="125"/>
      <c r="AJ449" s="3414"/>
      <c r="AK449" s="2716"/>
      <c r="AL449" s="3414"/>
      <c r="AM449" s="3414"/>
      <c r="AN449" s="3414"/>
      <c r="AO449" s="3414"/>
      <c r="AP449" s="3414"/>
      <c r="AQ449" s="3414"/>
    </row>
    <row r="450" spans="2:43" ht="21">
      <c r="B450" s="667" t="str">
        <f>B62</f>
        <v xml:space="preserve">  Возрастная категория: 7 - 11  лет </v>
      </c>
      <c r="C450" s="26"/>
      <c r="D450"/>
      <c r="F450" s="32" t="s">
        <v>432</v>
      </c>
      <c r="J450" s="3" t="str">
        <f>J62</f>
        <v>Сезон :   ЗИМА - ВЕСНА  2025 -____г.г.</v>
      </c>
      <c r="M450" s="82"/>
      <c r="N450" s="33"/>
      <c r="P450" s="123"/>
      <c r="R450" s="105"/>
      <c r="S450" s="125"/>
      <c r="T450" s="3414"/>
      <c r="U450" s="3414"/>
      <c r="V450" s="3414"/>
      <c r="W450" s="3414"/>
      <c r="X450" s="3414"/>
      <c r="Y450" s="3414"/>
      <c r="Z450" s="3414"/>
      <c r="AA450" s="3414"/>
      <c r="AB450" s="3414"/>
      <c r="AC450" s="125"/>
      <c r="AD450" s="125"/>
      <c r="AE450" s="125"/>
      <c r="AF450" s="125"/>
      <c r="AG450" s="616"/>
      <c r="AH450" s="125"/>
      <c r="AI450" s="125"/>
      <c r="AJ450" s="125"/>
      <c r="AK450" s="198"/>
      <c r="AL450" s="3414"/>
      <c r="AM450" s="3414"/>
      <c r="AN450" s="3414"/>
      <c r="AO450" s="3414"/>
      <c r="AP450" s="3414"/>
      <c r="AQ450" s="3414"/>
    </row>
    <row r="451" spans="2:43" ht="15.75" thickBot="1">
      <c r="R451" s="105"/>
      <c r="S451" s="164"/>
      <c r="T451" s="3411"/>
      <c r="U451" s="156"/>
      <c r="V451" s="156"/>
      <c r="W451" s="339"/>
      <c r="X451" s="156"/>
      <c r="Y451" s="156"/>
      <c r="Z451" s="156"/>
      <c r="AA451" s="156"/>
      <c r="AB451" s="156"/>
      <c r="AC451" s="125"/>
      <c r="AD451" s="125"/>
      <c r="AE451" s="125"/>
      <c r="AF451" s="125"/>
      <c r="AG451" s="818"/>
      <c r="AH451" s="818"/>
      <c r="AI451" s="818"/>
      <c r="AJ451" s="818"/>
      <c r="AK451" s="198"/>
      <c r="AL451" s="3414"/>
      <c r="AM451" s="3414"/>
      <c r="AN451" s="3414"/>
      <c r="AO451" s="3414"/>
      <c r="AP451" s="3414"/>
      <c r="AQ451" s="3414"/>
    </row>
    <row r="452" spans="2:43" ht="15.75" thickBot="1">
      <c r="B452" s="794" t="s">
        <v>260</v>
      </c>
      <c r="C452" s="830" t="s">
        <v>380</v>
      </c>
      <c r="D452" s="792" t="s">
        <v>142</v>
      </c>
      <c r="E452" s="799" t="s">
        <v>143</v>
      </c>
      <c r="F452" s="341"/>
      <c r="G452" s="341"/>
      <c r="H452" s="39"/>
      <c r="I452" s="560" t="s">
        <v>241</v>
      </c>
      <c r="J452" s="39"/>
      <c r="K452" s="698"/>
      <c r="L452" s="451"/>
      <c r="M452" s="801" t="s">
        <v>269</v>
      </c>
      <c r="N452" s="39"/>
      <c r="O452" s="39"/>
      <c r="P452" s="73"/>
      <c r="Q452" s="734" t="s">
        <v>267</v>
      </c>
      <c r="R452" s="105"/>
      <c r="S452" s="3409"/>
      <c r="T452" s="278"/>
      <c r="U452" s="3414"/>
      <c r="V452" s="3414"/>
      <c r="W452" s="3414"/>
      <c r="X452" s="3414"/>
      <c r="Y452" s="3414"/>
      <c r="Z452" s="3414"/>
      <c r="AA452" s="3414"/>
      <c r="AB452" s="3414"/>
      <c r="AC452" s="355"/>
      <c r="AD452" s="355"/>
      <c r="AE452" s="355"/>
      <c r="AF452" s="355"/>
      <c r="AG452" s="355"/>
      <c r="AH452" s="355"/>
      <c r="AI452" s="355"/>
      <c r="AJ452" s="355"/>
      <c r="AK452" s="3414"/>
      <c r="AL452" s="3414"/>
      <c r="AM452" s="3414"/>
      <c r="AN452" s="3414"/>
      <c r="AO452" s="3414"/>
      <c r="AP452" s="3414"/>
      <c r="AQ452" s="3414"/>
    </row>
    <row r="453" spans="2:43" ht="15.75" thickBot="1">
      <c r="B453" s="795" t="s">
        <v>243</v>
      </c>
      <c r="C453" s="400"/>
      <c r="D453" s="796" t="s">
        <v>149</v>
      </c>
      <c r="E453" s="596"/>
      <c r="F453" s="798"/>
      <c r="G453" s="1362" t="s">
        <v>383</v>
      </c>
      <c r="H453" s="1296" t="s">
        <v>363</v>
      </c>
      <c r="I453" s="802"/>
      <c r="J453" s="802"/>
      <c r="K453" s="802"/>
      <c r="L453" s="803"/>
      <c r="M453" s="804" t="s">
        <v>268</v>
      </c>
      <c r="N453" s="802"/>
      <c r="O453" s="802"/>
      <c r="P453" s="803"/>
      <c r="Q453" s="775" t="s">
        <v>265</v>
      </c>
      <c r="R453" s="110"/>
      <c r="S453" s="3409"/>
      <c r="T453" s="3414"/>
      <c r="U453" s="3809"/>
      <c r="V453" s="3809"/>
      <c r="W453" s="3809"/>
      <c r="X453" s="3809"/>
      <c r="Y453" s="3810"/>
      <c r="Z453" s="3810"/>
      <c r="AA453" s="3809"/>
      <c r="AB453" s="3809"/>
      <c r="AC453" s="129"/>
      <c r="AD453" s="129"/>
      <c r="AE453" s="129"/>
      <c r="AF453" s="129"/>
      <c r="AG453" s="129"/>
      <c r="AH453" s="129"/>
      <c r="AI453" s="129"/>
      <c r="AJ453" s="129"/>
      <c r="AK453" s="549"/>
      <c r="AL453" s="3414"/>
      <c r="AM453" s="3414"/>
      <c r="AN453" s="3414"/>
      <c r="AO453" s="3414"/>
      <c r="AP453" s="3414"/>
      <c r="AQ453" s="3414"/>
    </row>
    <row r="454" spans="2:43">
      <c r="B454" s="795" t="s">
        <v>252</v>
      </c>
      <c r="C454" s="400" t="s">
        <v>148</v>
      </c>
      <c r="D454" s="666"/>
      <c r="E454" s="796" t="s">
        <v>150</v>
      </c>
      <c r="F454" s="793" t="s">
        <v>53</v>
      </c>
      <c r="G454" s="1362" t="s">
        <v>384</v>
      </c>
      <c r="H454" s="1298" t="s">
        <v>153</v>
      </c>
      <c r="I454" s="596"/>
      <c r="J454" s="1310"/>
      <c r="K454" s="39"/>
      <c r="L454" s="1310"/>
      <c r="M454" s="1311" t="s">
        <v>253</v>
      </c>
      <c r="N454" s="1312" t="s">
        <v>254</v>
      </c>
      <c r="O454" s="1313" t="s">
        <v>255</v>
      </c>
      <c r="P454" s="1314" t="s">
        <v>256</v>
      </c>
      <c r="Q454" s="774" t="s">
        <v>233</v>
      </c>
      <c r="R454" s="110"/>
      <c r="S454" s="3409"/>
      <c r="T454" s="120"/>
      <c r="U454" s="120"/>
      <c r="V454" s="120"/>
      <c r="W454" s="185"/>
      <c r="X454" s="536"/>
      <c r="Y454" s="535"/>
      <c r="Z454" s="125"/>
      <c r="AA454" s="3414"/>
      <c r="AB454" s="3414"/>
      <c r="AC454" s="339"/>
      <c r="AD454" s="339"/>
      <c r="AE454" s="339"/>
      <c r="AF454" s="185"/>
      <c r="AG454" s="526"/>
      <c r="AH454" s="526"/>
      <c r="AI454" s="156"/>
      <c r="AJ454" s="156"/>
      <c r="AK454" s="597"/>
      <c r="AL454" s="3414"/>
      <c r="AM454" s="3414"/>
      <c r="AN454" s="3414"/>
      <c r="AO454" s="3414"/>
      <c r="AP454" s="3414"/>
      <c r="AQ454" s="3414"/>
    </row>
    <row r="455" spans="2:43" ht="15.75" thickBot="1">
      <c r="B455" s="63"/>
      <c r="C455" s="690"/>
      <c r="D455" s="429"/>
      <c r="E455" s="797" t="s">
        <v>5</v>
      </c>
      <c r="F455" s="408" t="s">
        <v>6</v>
      </c>
      <c r="G455" s="1249" t="s">
        <v>7</v>
      </c>
      <c r="H455" s="1297" t="s">
        <v>326</v>
      </c>
      <c r="I455" s="1315" t="s">
        <v>244</v>
      </c>
      <c r="J455" s="1316" t="s">
        <v>245</v>
      </c>
      <c r="K455" s="1317" t="s">
        <v>246</v>
      </c>
      <c r="L455" s="1316" t="s">
        <v>247</v>
      </c>
      <c r="M455" s="1318" t="s">
        <v>248</v>
      </c>
      <c r="N455" s="1316" t="s">
        <v>249</v>
      </c>
      <c r="O455" s="1317" t="s">
        <v>250</v>
      </c>
      <c r="P455" s="1319" t="s">
        <v>251</v>
      </c>
      <c r="Q455" s="690"/>
      <c r="R455" s="182"/>
      <c r="S455" s="497"/>
      <c r="T455" s="3414"/>
      <c r="U455" s="621"/>
      <c r="V455" s="514"/>
      <c r="W455" s="827"/>
      <c r="X455" s="828"/>
      <c r="Y455" s="829"/>
      <c r="Z455" s="222"/>
      <c r="AA455" s="366"/>
      <c r="AB455" s="3414"/>
      <c r="AC455" s="339"/>
      <c r="AD455" s="339"/>
      <c r="AE455" s="339"/>
      <c r="AF455" s="185"/>
      <c r="AG455" s="526"/>
      <c r="AH455" s="526"/>
      <c r="AI455" s="156"/>
      <c r="AJ455" s="156"/>
      <c r="AK455" s="597"/>
      <c r="AL455" s="3414"/>
      <c r="AM455" s="3414"/>
      <c r="AN455" s="3414"/>
      <c r="AO455" s="3414"/>
      <c r="AP455" s="3414"/>
      <c r="AQ455" s="3414"/>
    </row>
    <row r="456" spans="2:43">
      <c r="B456" s="86"/>
      <c r="C456" s="559" t="s">
        <v>129</v>
      </c>
      <c r="D456" s="1356"/>
      <c r="E456" s="729"/>
      <c r="F456" s="730"/>
      <c r="G456" s="720"/>
      <c r="H456" s="731"/>
      <c r="I456" s="706"/>
      <c r="J456" s="706"/>
      <c r="K456" s="706"/>
      <c r="L456" s="706"/>
      <c r="M456" s="706"/>
      <c r="N456" s="706"/>
      <c r="O456" s="706"/>
      <c r="P456" s="769"/>
      <c r="Q456" s="779"/>
      <c r="R456" s="105"/>
      <c r="S456" s="156"/>
      <c r="T456" s="360"/>
      <c r="U456" s="360"/>
      <c r="V456" s="360"/>
      <c r="W456" s="360"/>
      <c r="X456" s="360"/>
      <c r="Y456" s="360"/>
      <c r="Z456" s="360"/>
      <c r="AA456" s="360"/>
      <c r="AB456" s="3414"/>
      <c r="AC456" s="156"/>
      <c r="AD456" s="156"/>
      <c r="AE456" s="156"/>
      <c r="AF456" s="185"/>
      <c r="AG456" s="156"/>
      <c r="AH456" s="156"/>
      <c r="AI456" s="156"/>
      <c r="AJ456" s="156"/>
      <c r="AK456" s="597"/>
      <c r="AL456" s="3414"/>
      <c r="AM456" s="3414"/>
      <c r="AN456" s="3414"/>
      <c r="AO456" s="3414"/>
      <c r="AP456" s="3414"/>
      <c r="AQ456" s="3414"/>
    </row>
    <row r="457" spans="2:43">
      <c r="B457" s="786" t="str">
        <f>'7-11л. МЕНЮ '!J459</f>
        <v>182 / 17</v>
      </c>
      <c r="C457" s="243" t="str">
        <f>'7-11л. МЕНЮ '!C459</f>
        <v>Каша рисовая молочная жидкая</v>
      </c>
      <c r="D457" s="257">
        <f>'7-11л. МЕНЮ '!D459</f>
        <v>210</v>
      </c>
      <c r="E457" s="1299">
        <f>'7-11л. МЕНЮ '!E459</f>
        <v>5.0999999999999996</v>
      </c>
      <c r="F457" s="333">
        <f>'7-11л. МЕНЮ '!F459</f>
        <v>10.72</v>
      </c>
      <c r="G457" s="333">
        <f>'7-11л. МЕНЮ '!G459</f>
        <v>33.42</v>
      </c>
      <c r="H457" s="707">
        <f>'7-11л. МЕНЮ '!H459</f>
        <v>250.56</v>
      </c>
      <c r="I457" s="1204">
        <v>1.17</v>
      </c>
      <c r="J457" s="1204">
        <v>0.06</v>
      </c>
      <c r="K457" s="1204">
        <v>0.06</v>
      </c>
      <c r="L457" s="712">
        <v>58</v>
      </c>
      <c r="M457" s="1363">
        <v>148.72999999999999</v>
      </c>
      <c r="N457" s="1363">
        <v>138.00139999999999</v>
      </c>
      <c r="O457" s="1204">
        <v>10.119999999999999</v>
      </c>
      <c r="P457" s="1204">
        <v>0.47</v>
      </c>
      <c r="Q457" s="1534">
        <f>'7-11л. МЕНЮ '!I459</f>
        <v>33</v>
      </c>
      <c r="R457" s="115"/>
      <c r="S457" s="266"/>
      <c r="T457" s="156"/>
      <c r="U457" s="156"/>
      <c r="V457" s="156"/>
      <c r="W457" s="185"/>
      <c r="X457" s="156"/>
      <c r="Y457" s="156"/>
      <c r="Z457" s="156"/>
      <c r="AA457" s="156"/>
      <c r="AB457" s="3414"/>
      <c r="AC457" s="156"/>
      <c r="AD457" s="156"/>
      <c r="AE457" s="156"/>
      <c r="AF457" s="185"/>
      <c r="AG457" s="156"/>
      <c r="AH457" s="156"/>
      <c r="AI457" s="156"/>
      <c r="AJ457" s="156"/>
      <c r="AK457" s="597"/>
      <c r="AL457" s="3414"/>
      <c r="AM457" s="3414"/>
      <c r="AN457" s="3414"/>
      <c r="AO457" s="3414"/>
      <c r="AP457" s="3414"/>
      <c r="AQ457" s="3414"/>
    </row>
    <row r="458" spans="2:43">
      <c r="B458" s="1535" t="str">
        <f>'7-11л. МЕНЮ '!J460</f>
        <v>457 / 21</v>
      </c>
      <c r="C458" s="243" t="str">
        <f>'7-11л. МЕНЮ '!C460</f>
        <v>Чай с сахаром</v>
      </c>
      <c r="D458" s="257">
        <f>'7-11л. МЕНЮ '!D460</f>
        <v>180</v>
      </c>
      <c r="E458" s="1299">
        <f>'7-11л. МЕНЮ '!E460</f>
        <v>0.17</v>
      </c>
      <c r="F458" s="333">
        <f>'7-11л. МЕНЮ '!F460</f>
        <v>0</v>
      </c>
      <c r="G458" s="333">
        <f>'7-11л. МЕНЮ '!G460</f>
        <v>5.85</v>
      </c>
      <c r="H458" s="707">
        <f>'7-11л. МЕНЮ '!H460</f>
        <v>24.05</v>
      </c>
      <c r="I458" s="1204">
        <v>0.03</v>
      </c>
      <c r="J458" s="1204">
        <v>0</v>
      </c>
      <c r="K458" s="1204">
        <v>0.01</v>
      </c>
      <c r="L458" s="707">
        <v>0.26</v>
      </c>
      <c r="M458" s="1204">
        <v>3.83</v>
      </c>
      <c r="N458" s="1204">
        <v>6.12</v>
      </c>
      <c r="O458" s="1204">
        <v>3.23</v>
      </c>
      <c r="P458" s="1780">
        <v>0.62</v>
      </c>
      <c r="Q458" s="1534">
        <f>'7-11л. МЕНЮ '!I460</f>
        <v>86</v>
      </c>
      <c r="R458" s="105"/>
      <c r="S458" s="2741"/>
      <c r="T458" s="3422"/>
      <c r="U458" s="3422"/>
      <c r="V458" s="3422"/>
      <c r="W458" s="3422"/>
      <c r="X458" s="3422"/>
      <c r="Y458" s="3422"/>
      <c r="Z458" s="3422"/>
      <c r="AA458" s="3422"/>
      <c r="AB458" s="3414"/>
      <c r="AC458" s="156"/>
      <c r="AD458" s="156"/>
      <c r="AE458" s="156"/>
      <c r="AF458" s="185"/>
      <c r="AG458" s="156"/>
      <c r="AH458" s="156"/>
      <c r="AI458" s="156"/>
      <c r="AJ458" s="156"/>
      <c r="AK458" s="597"/>
      <c r="AL458" s="3414"/>
      <c r="AM458" s="3414"/>
      <c r="AN458" s="3414"/>
      <c r="AO458" s="3414"/>
      <c r="AP458" s="3414"/>
      <c r="AQ458" s="3414"/>
    </row>
    <row r="459" spans="2:43">
      <c r="B459" s="1535" t="str">
        <f>'7-11л. МЕНЮ '!J461</f>
        <v>Пром.пр.</v>
      </c>
      <c r="C459" s="243" t="str">
        <f>'7-11л. МЕНЮ '!C461</f>
        <v>Кондитерское изделие (вафли)</v>
      </c>
      <c r="D459" s="257">
        <f>'7-11л. МЕНЮ '!D461</f>
        <v>25</v>
      </c>
      <c r="E459" s="1299">
        <f>'7-11л. МЕНЮ '!E461</f>
        <v>0.98</v>
      </c>
      <c r="F459" s="333">
        <f>'7-11л. МЕНЮ '!F461</f>
        <v>7.65</v>
      </c>
      <c r="G459" s="333">
        <f>'7-11л. МЕНЮ '!G461</f>
        <v>20.0791</v>
      </c>
      <c r="H459" s="707">
        <f>'7-11л. МЕНЮ '!H461</f>
        <v>135.25</v>
      </c>
      <c r="I459" s="1204">
        <v>0</v>
      </c>
      <c r="J459" s="1204">
        <v>6.6699999999999997E-3</v>
      </c>
      <c r="K459" s="1204">
        <v>0</v>
      </c>
      <c r="L459" s="707">
        <v>2.4519000000000002</v>
      </c>
      <c r="M459" s="1204">
        <v>5.7549999999999999</v>
      </c>
      <c r="N459" s="1204">
        <v>0.60577000000000003</v>
      </c>
      <c r="O459" s="1204">
        <v>0.90049999999999997</v>
      </c>
      <c r="P459" s="1204">
        <v>4.1799999999999997E-2</v>
      </c>
      <c r="Q459" s="1534">
        <f>'7-11л. МЕНЮ '!I461</f>
        <v>16</v>
      </c>
      <c r="R459" s="105"/>
      <c r="S459" s="3422"/>
      <c r="T459" s="1940"/>
      <c r="U459" s="1940"/>
      <c r="V459" s="1940"/>
      <c r="W459" s="1940"/>
      <c r="X459" s="1940"/>
      <c r="Y459" s="1940"/>
      <c r="Z459" s="1940"/>
      <c r="AA459" s="1940"/>
      <c r="AB459" s="3414"/>
      <c r="AC459" s="156"/>
      <c r="AD459" s="156"/>
      <c r="AE459" s="156"/>
      <c r="AF459" s="185"/>
      <c r="AG459" s="156"/>
      <c r="AH459" s="156"/>
      <c r="AI459" s="156"/>
      <c r="AJ459" s="156"/>
      <c r="AK459" s="597"/>
      <c r="AL459" s="3414"/>
      <c r="AM459" s="3414"/>
      <c r="AN459" s="3414"/>
      <c r="AO459" s="3414"/>
      <c r="AP459" s="3414"/>
      <c r="AQ459" s="3414"/>
    </row>
    <row r="460" spans="2:43">
      <c r="B460" s="786" t="str">
        <f>'7-11л. МЕНЮ '!J462</f>
        <v>Пром.пр.</v>
      </c>
      <c r="C460" s="243" t="str">
        <f>'7-11л. МЕНЮ '!C462</f>
        <v>Хлеб пшеничный</v>
      </c>
      <c r="D460" s="257">
        <f>'7-11л. МЕНЮ '!D462</f>
        <v>30</v>
      </c>
      <c r="E460" s="1299">
        <f>'7-11л. МЕНЮ '!E462</f>
        <v>0.6018</v>
      </c>
      <c r="F460" s="333">
        <f>'7-11л. МЕНЮ '!F462</f>
        <v>0.39</v>
      </c>
      <c r="G460" s="333">
        <f>'7-11л. МЕНЮ '!G462</f>
        <v>16.260000000000002</v>
      </c>
      <c r="H460" s="707">
        <f>'7-11л. МЕНЮ '!H462</f>
        <v>70.9572</v>
      </c>
      <c r="I460" s="1204">
        <v>0</v>
      </c>
      <c r="J460" s="1204">
        <v>3.3000000000000002E-2</v>
      </c>
      <c r="K460" s="1204">
        <v>1.2E-2</v>
      </c>
      <c r="L460" s="707">
        <v>0</v>
      </c>
      <c r="M460" s="1204">
        <v>6</v>
      </c>
      <c r="N460" s="1204">
        <v>1.95</v>
      </c>
      <c r="O460" s="1204">
        <v>0.45200000000000001</v>
      </c>
      <c r="P460" s="1204">
        <v>3.3000000000000002E-2</v>
      </c>
      <c r="Q460" s="1534">
        <f>'7-11л. МЕНЮ '!I462</f>
        <v>18</v>
      </c>
      <c r="R460" s="105"/>
      <c r="S460" s="3414"/>
      <c r="T460" s="355"/>
      <c r="U460" s="355"/>
      <c r="V460" s="355"/>
      <c r="W460" s="355"/>
      <c r="X460" s="355"/>
      <c r="Y460" s="355"/>
      <c r="Z460" s="355"/>
      <c r="AA460" s="355"/>
      <c r="AB460" s="3414"/>
      <c r="AC460" s="3414"/>
      <c r="AD460" s="3414"/>
      <c r="AE460" s="3414"/>
      <c r="AF460" s="514"/>
      <c r="AG460" s="515"/>
      <c r="AH460" s="515"/>
      <c r="AI460" s="514"/>
      <c r="AJ460" s="514"/>
      <c r="AK460" s="549"/>
      <c r="AL460" s="3414"/>
      <c r="AM460" s="3414"/>
      <c r="AN460" s="3414"/>
      <c r="AO460" s="3414"/>
      <c r="AP460" s="3414"/>
      <c r="AQ460" s="3414"/>
    </row>
    <row r="461" spans="2:43" ht="15.75">
      <c r="B461" s="1349" t="str">
        <f>'7-11л. МЕНЮ '!J463</f>
        <v>Пром.пр.</v>
      </c>
      <c r="C461" s="256" t="str">
        <f>'7-11л. МЕНЮ '!C463</f>
        <v>Хлеб ржаной</v>
      </c>
      <c r="D461" s="259">
        <f>'7-11л. МЕНЮ '!D463</f>
        <v>20</v>
      </c>
      <c r="E461" s="1364">
        <f>'7-11л. МЕНЮ '!E463</f>
        <v>0.93300000000000005</v>
      </c>
      <c r="F461" s="334">
        <f>'7-11л. МЕНЮ '!F463</f>
        <v>0.33</v>
      </c>
      <c r="G461" s="334">
        <f>'7-11л. МЕНЮ '!G463</f>
        <v>8.6869999999999994</v>
      </c>
      <c r="H461" s="741">
        <f>'7-11л. МЕНЮ '!H463</f>
        <v>41.45</v>
      </c>
      <c r="I461" s="1204">
        <v>0</v>
      </c>
      <c r="J461" s="1204">
        <v>0.05</v>
      </c>
      <c r="K461" s="1204">
        <v>4.5999999999999999E-2</v>
      </c>
      <c r="L461" s="707">
        <v>0</v>
      </c>
      <c r="M461" s="1204">
        <v>6.6</v>
      </c>
      <c r="N461" s="1204">
        <v>4.68</v>
      </c>
      <c r="O461" s="1204">
        <v>1.32</v>
      </c>
      <c r="P461" s="1204">
        <v>2.8000000000000001E-2</v>
      </c>
      <c r="Q461" s="1534">
        <f>'7-11л. МЕНЮ '!I463</f>
        <v>19</v>
      </c>
      <c r="R461" s="480"/>
      <c r="S461" s="3756"/>
      <c r="T461" s="120"/>
      <c r="U461" s="120"/>
      <c r="V461" s="120"/>
      <c r="W461" s="185"/>
      <c r="X461" s="184"/>
      <c r="Y461" s="184"/>
      <c r="Z461" s="120"/>
      <c r="AA461" s="184"/>
      <c r="AB461" s="3414"/>
      <c r="AC461" s="3414"/>
      <c r="AD461" s="3414"/>
      <c r="AE461" s="3414"/>
      <c r="AF461" s="823"/>
      <c r="AG461" s="824"/>
      <c r="AH461" s="824"/>
      <c r="AI461" s="823"/>
      <c r="AJ461" s="823"/>
      <c r="AK461" s="549"/>
      <c r="AL461" s="3414"/>
      <c r="AM461" s="3414"/>
      <c r="AN461" s="3414"/>
      <c r="AO461" s="3414"/>
      <c r="AP461" s="3414"/>
      <c r="AQ461" s="3414"/>
    </row>
    <row r="462" spans="2:43" ht="15.75" thickBot="1">
      <c r="B462" s="1350" t="str">
        <f>'7-11л. МЕНЮ '!J464</f>
        <v>749 / 22</v>
      </c>
      <c r="C462" s="196" t="str">
        <f>'7-11л. МЕНЮ '!C464</f>
        <v xml:space="preserve">Плоды свежие (яблоко) </v>
      </c>
      <c r="D462" s="350">
        <f>'7-11л. МЕНЮ '!D464</f>
        <v>100</v>
      </c>
      <c r="E462" s="1525">
        <f>'7-11л. МЕНЮ '!E464</f>
        <v>0.4</v>
      </c>
      <c r="F462" s="334">
        <f>'7-11л. МЕНЮ '!F464</f>
        <v>0.4</v>
      </c>
      <c r="G462" s="334">
        <f>'7-11л. МЕНЮ '!G464</f>
        <v>9.8000000000000007</v>
      </c>
      <c r="H462" s="741">
        <f>'7-11л. МЕНЮ '!H464</f>
        <v>47</v>
      </c>
      <c r="I462" s="1204">
        <v>10</v>
      </c>
      <c r="J462" s="1204">
        <v>0.03</v>
      </c>
      <c r="K462" s="1204">
        <v>0.02</v>
      </c>
      <c r="L462" s="712">
        <v>0</v>
      </c>
      <c r="M462" s="1204">
        <v>16</v>
      </c>
      <c r="N462" s="1204">
        <v>11</v>
      </c>
      <c r="O462" s="1204">
        <v>9</v>
      </c>
      <c r="P462" s="1204">
        <v>2.2000000000000002</v>
      </c>
      <c r="Q462" s="1534">
        <f>'7-11л. МЕНЮ '!I464</f>
        <v>105</v>
      </c>
      <c r="R462" s="110"/>
      <c r="S462" s="3414"/>
      <c r="T462" s="3414"/>
      <c r="U462" s="3414"/>
      <c r="V462" s="3414"/>
      <c r="W462" s="3414"/>
      <c r="X462" s="3414"/>
      <c r="Y462" s="3414"/>
      <c r="Z462" s="3414"/>
      <c r="AA462" s="3414"/>
      <c r="AB462" s="3414"/>
      <c r="AC462" s="3414"/>
      <c r="AD462" s="3414"/>
      <c r="AE462" s="3414"/>
      <c r="AF462" s="156"/>
      <c r="AG462" s="156"/>
      <c r="AH462" s="156"/>
      <c r="AI462" s="156"/>
      <c r="AJ462" s="156"/>
      <c r="AK462" s="3414"/>
      <c r="AL462" s="3414"/>
      <c r="AM462" s="3414"/>
      <c r="AN462" s="3414"/>
      <c r="AO462" s="3414"/>
      <c r="AP462" s="3414"/>
      <c r="AQ462" s="3414"/>
    </row>
    <row r="463" spans="2:43">
      <c r="B463" s="426" t="s">
        <v>170</v>
      </c>
      <c r="D463" s="1545">
        <f>'7-11л. МЕНЮ '!D465</f>
        <v>565</v>
      </c>
      <c r="E463" s="721">
        <f>'7-11л. МЕНЮ '!E465</f>
        <v>8.1847999999999992</v>
      </c>
      <c r="F463" s="722">
        <f>'7-11л. МЕНЮ '!F465</f>
        <v>19.489999999999998</v>
      </c>
      <c r="G463" s="722">
        <f>'7-11л. МЕНЮ '!G465</f>
        <v>94.096100000000007</v>
      </c>
      <c r="H463" s="1829">
        <f>'7-11л. МЕНЮ '!H465</f>
        <v>569.2672</v>
      </c>
      <c r="I463" s="246">
        <f t="shared" ref="I463:P463" si="126">SUM(I457:I462)</f>
        <v>11.2</v>
      </c>
      <c r="J463" s="708">
        <f t="shared" si="126"/>
        <v>0.17967</v>
      </c>
      <c r="K463" s="708">
        <f t="shared" si="126"/>
        <v>0.14799999999999999</v>
      </c>
      <c r="L463" s="708">
        <f t="shared" si="126"/>
        <v>60.7119</v>
      </c>
      <c r="M463" s="745">
        <f t="shared" si="126"/>
        <v>186.91499999999999</v>
      </c>
      <c r="N463" s="745">
        <f t="shared" si="126"/>
        <v>162.35717</v>
      </c>
      <c r="O463" s="708">
        <f t="shared" si="126"/>
        <v>25.022499999999997</v>
      </c>
      <c r="P463" s="743">
        <f t="shared" si="126"/>
        <v>3.3928000000000003</v>
      </c>
      <c r="Q463" s="776"/>
      <c r="R463" s="123"/>
      <c r="S463" s="3414"/>
      <c r="T463" s="3414"/>
      <c r="U463" s="3414"/>
      <c r="V463" s="3414"/>
      <c r="W463" s="3414"/>
      <c r="X463" s="3414"/>
      <c r="Y463" s="3414"/>
      <c r="Z463" s="3414"/>
      <c r="AA463" s="3414"/>
      <c r="AB463" s="3414"/>
      <c r="AC463" s="3414"/>
      <c r="AD463" s="3414"/>
      <c r="AE463" s="3414"/>
      <c r="AF463" s="156"/>
      <c r="AG463" s="156"/>
      <c r="AH463" s="156"/>
      <c r="AI463" s="156"/>
      <c r="AJ463" s="156"/>
      <c r="AK463" s="549"/>
      <c r="AL463" s="3414"/>
      <c r="AM463" s="3414"/>
      <c r="AN463" s="3414"/>
      <c r="AO463" s="3414"/>
      <c r="AP463" s="3414"/>
      <c r="AQ463" s="3414"/>
    </row>
    <row r="464" spans="2:43">
      <c r="B464" s="392"/>
      <c r="C464" s="687" t="s">
        <v>10</v>
      </c>
      <c r="D464" s="1166">
        <v>0.25</v>
      </c>
      <c r="E464" s="1833">
        <f>'7-11л. МЕНЮ '!E466</f>
        <v>19.25</v>
      </c>
      <c r="F464" s="1834">
        <f>'7-11л. МЕНЮ '!F466</f>
        <v>19.75</v>
      </c>
      <c r="G464" s="1834">
        <f>'7-11л. МЕНЮ '!G466</f>
        <v>83.75</v>
      </c>
      <c r="H464" s="1826">
        <f>'7-11л. МЕНЮ '!H466</f>
        <v>587.5</v>
      </c>
      <c r="I464" s="1921">
        <f t="shared" ref="I464:P464" si="127">I621</f>
        <v>15</v>
      </c>
      <c r="J464" s="1921">
        <f t="shared" si="127"/>
        <v>0.3</v>
      </c>
      <c r="K464" s="1921">
        <f t="shared" si="127"/>
        <v>0.35</v>
      </c>
      <c r="L464" s="1921">
        <f t="shared" si="127"/>
        <v>175</v>
      </c>
      <c r="M464" s="1922">
        <f t="shared" si="127"/>
        <v>275</v>
      </c>
      <c r="N464" s="1922">
        <f t="shared" si="127"/>
        <v>275</v>
      </c>
      <c r="O464" s="1921">
        <f t="shared" si="127"/>
        <v>62.5</v>
      </c>
      <c r="P464" s="2178">
        <f t="shared" si="127"/>
        <v>3</v>
      </c>
      <c r="Q464" s="776"/>
      <c r="R464" s="119"/>
      <c r="S464" s="3414"/>
      <c r="T464" s="3414"/>
      <c r="U464" s="3414"/>
      <c r="V464" s="3414"/>
      <c r="W464" s="3414"/>
      <c r="X464" s="3414"/>
      <c r="Y464" s="3414"/>
      <c r="Z464" s="3414"/>
      <c r="AA464" s="3414"/>
      <c r="AB464" s="3414"/>
      <c r="AC464" s="3414"/>
      <c r="AD464" s="3414"/>
      <c r="AE464" s="3414"/>
      <c r="AF464" s="156"/>
      <c r="AG464" s="156"/>
      <c r="AH464" s="156"/>
      <c r="AI464" s="156"/>
      <c r="AJ464" s="156"/>
      <c r="AK464" s="597"/>
      <c r="AL464" s="3414"/>
      <c r="AM464" s="3414"/>
      <c r="AN464" s="3414"/>
      <c r="AO464" s="3414"/>
      <c r="AP464" s="3414"/>
      <c r="AQ464" s="3414"/>
    </row>
    <row r="465" spans="2:43" ht="15.75" thickBot="1">
      <c r="B465" s="240"/>
      <c r="C465" s="736" t="s">
        <v>331</v>
      </c>
      <c r="D465" s="758"/>
      <c r="E465" s="1525">
        <f>'7-11л. МЕНЮ '!E467</f>
        <v>-14.370389610389612</v>
      </c>
      <c r="F465" s="440">
        <f>'7-11л. МЕНЮ '!F467</f>
        <v>-0.32911392405063467</v>
      </c>
      <c r="G465" s="440">
        <f>'7-11л. МЕНЮ '!G467</f>
        <v>3.0883880597014937</v>
      </c>
      <c r="H465" s="784">
        <f>'7-11л. МЕНЮ '!H467</f>
        <v>-0.77586382978723378</v>
      </c>
      <c r="I465" s="748">
        <f t="shared" ref="I465:P465" si="128">(I463*100/I679)-25</f>
        <v>-6.3333333333333321</v>
      </c>
      <c r="J465" s="748">
        <f t="shared" si="128"/>
        <v>-10.0275</v>
      </c>
      <c r="K465" s="748">
        <f t="shared" si="128"/>
        <v>-14.428571428571429</v>
      </c>
      <c r="L465" s="748">
        <f t="shared" si="128"/>
        <v>-16.32687142857143</v>
      </c>
      <c r="M465" s="748">
        <f t="shared" si="128"/>
        <v>-8.0077272727272728</v>
      </c>
      <c r="N465" s="748">
        <f t="shared" si="128"/>
        <v>-10.240257272727272</v>
      </c>
      <c r="O465" s="748">
        <f t="shared" si="128"/>
        <v>-14.991000000000001</v>
      </c>
      <c r="P465" s="2179">
        <f t="shared" si="128"/>
        <v>3.273333333333337</v>
      </c>
      <c r="Q465" s="690"/>
      <c r="R465" s="110"/>
      <c r="S465" s="3414"/>
      <c r="T465" s="3414"/>
      <c r="U465" s="3414"/>
      <c r="V465" s="3414"/>
      <c r="W465" s="3414"/>
      <c r="X465" s="3414"/>
      <c r="Y465" s="3414"/>
      <c r="Z465" s="3414"/>
      <c r="AA465" s="3414"/>
      <c r="AB465" s="3414"/>
      <c r="AC465" s="3414"/>
      <c r="AD465" s="3414"/>
      <c r="AE465" s="3414"/>
      <c r="AF465" s="185"/>
      <c r="AG465" s="184"/>
      <c r="AH465" s="184"/>
      <c r="AI465" s="184"/>
      <c r="AJ465" s="156"/>
      <c r="AK465" s="597"/>
      <c r="AL465" s="3414"/>
      <c r="AM465" s="3414"/>
      <c r="AN465" s="3414"/>
      <c r="AO465" s="3414"/>
      <c r="AP465" s="3414"/>
      <c r="AQ465" s="3414"/>
    </row>
    <row r="466" spans="2:43" ht="15" customHeight="1">
      <c r="B466" s="86"/>
      <c r="C466" s="1321" t="s">
        <v>106</v>
      </c>
      <c r="D466" s="61"/>
      <c r="E466" s="1230"/>
      <c r="F466" s="1902"/>
      <c r="G466" s="1620"/>
      <c r="H466" s="1620"/>
      <c r="I466" s="1620"/>
      <c r="J466" s="1620"/>
      <c r="K466" s="1620"/>
      <c r="L466" s="1620"/>
      <c r="M466" s="1620"/>
      <c r="N466" s="1620"/>
      <c r="O466" s="1620"/>
      <c r="P466" s="1779"/>
      <c r="Q466" s="779"/>
      <c r="R466" s="129"/>
      <c r="S466" s="3414"/>
      <c r="T466" s="3414"/>
      <c r="U466" s="3414"/>
      <c r="V466" s="3414"/>
      <c r="W466" s="3414"/>
      <c r="X466" s="3414"/>
      <c r="Y466" s="3414"/>
      <c r="Z466" s="3414"/>
      <c r="AA466" s="3414"/>
      <c r="AB466" s="3414"/>
      <c r="AC466" s="3414"/>
      <c r="AD466" s="3414"/>
      <c r="AE466" s="3414"/>
      <c r="AF466" s="185"/>
      <c r="AG466" s="526"/>
      <c r="AH466" s="526"/>
      <c r="AI466" s="156"/>
      <c r="AJ466" s="156"/>
      <c r="AK466" s="597"/>
      <c r="AL466" s="3414"/>
      <c r="AM466" s="3414"/>
      <c r="AN466" s="3414"/>
      <c r="AO466" s="3414"/>
      <c r="AP466" s="3414"/>
      <c r="AQ466" s="3414"/>
    </row>
    <row r="467" spans="2:43">
      <c r="B467" s="1328" t="str">
        <f>'7-11л. МЕНЮ '!J469</f>
        <v>53 / 21</v>
      </c>
      <c r="C467" s="1327" t="str">
        <f>'7-11л. МЕНЮ '!C469</f>
        <v xml:space="preserve">Икра свекольная </v>
      </c>
      <c r="D467" s="257">
        <f>'7-11л. МЕНЮ '!D469</f>
        <v>60</v>
      </c>
      <c r="E467" s="1282">
        <f>'7-11л. МЕНЮ '!E469</f>
        <v>0.9</v>
      </c>
      <c r="F467" s="1491">
        <f>'7-11л. МЕНЮ '!F469</f>
        <v>2.16</v>
      </c>
      <c r="G467" s="1491">
        <f>'7-11л. МЕНЮ '!G469</f>
        <v>5.0999999999999996</v>
      </c>
      <c r="H467" s="1340">
        <f>'7-11л. МЕНЮ '!H469</f>
        <v>43.2</v>
      </c>
      <c r="I467" s="2038">
        <v>4.4400000000000004</v>
      </c>
      <c r="J467" s="1491">
        <v>1.2E-2</v>
      </c>
      <c r="K467" s="2133">
        <v>8.0000000000000002E-3</v>
      </c>
      <c r="L467" s="1340">
        <v>0</v>
      </c>
      <c r="M467" s="1501">
        <v>16.8</v>
      </c>
      <c r="N467" s="2156">
        <v>24.6</v>
      </c>
      <c r="O467" s="1784">
        <v>12.6</v>
      </c>
      <c r="P467" s="2139">
        <v>0.72599999999999998</v>
      </c>
      <c r="Q467" s="1534">
        <f>'7-11л. МЕНЮ '!I469</f>
        <v>10</v>
      </c>
      <c r="R467" s="119"/>
      <c r="S467" s="129"/>
      <c r="T467" s="3422"/>
      <c r="U467" s="3414"/>
      <c r="V467" s="184"/>
      <c r="W467" s="185"/>
      <c r="X467" s="184"/>
      <c r="Y467" s="184"/>
      <c r="Z467" s="184"/>
      <c r="AA467" s="354"/>
      <c r="AB467" s="184"/>
      <c r="AC467" s="339"/>
      <c r="AD467" s="339"/>
      <c r="AE467" s="339"/>
      <c r="AF467" s="185"/>
      <c r="AG467" s="526"/>
      <c r="AH467" s="526"/>
      <c r="AI467" s="156"/>
      <c r="AJ467" s="156"/>
      <c r="AK467" s="597"/>
      <c r="AL467" s="3414"/>
      <c r="AM467" s="3414"/>
      <c r="AN467" s="3414"/>
      <c r="AO467" s="3414"/>
      <c r="AP467" s="3414"/>
      <c r="AQ467" s="3414"/>
    </row>
    <row r="468" spans="2:43">
      <c r="B468" s="1328" t="str">
        <f>'7-11л. МЕНЮ '!J470</f>
        <v>121 /21</v>
      </c>
      <c r="C468" s="243" t="str">
        <f>'7-11л. МЕНЮ '!C470</f>
        <v>Уха с крупой</v>
      </c>
      <c r="D468" s="257">
        <f>'7-11л. МЕНЮ '!D470</f>
        <v>200</v>
      </c>
      <c r="E468" s="1282">
        <f>'7-11л. МЕНЮ '!E470</f>
        <v>6.36</v>
      </c>
      <c r="F468" s="1491">
        <f>'7-11л. МЕНЮ '!F470</f>
        <v>4.5156000000000001</v>
      </c>
      <c r="G468" s="1491">
        <f>'7-11л. МЕНЮ '!G470</f>
        <v>12.9817</v>
      </c>
      <c r="H468" s="1340">
        <f>'7-11л. МЕНЮ '!H470</f>
        <v>118.00700000000001</v>
      </c>
      <c r="I468" s="1204">
        <v>4.7154999999999996</v>
      </c>
      <c r="J468" s="1204">
        <v>8.9300000000000004E-2</v>
      </c>
      <c r="K468" s="1204">
        <v>6.7900000000000002E-2</v>
      </c>
      <c r="L468" s="707">
        <v>23.258199999999999</v>
      </c>
      <c r="M468" s="1204">
        <v>17.350999999999999</v>
      </c>
      <c r="N468" s="1204">
        <v>47.269399999999997</v>
      </c>
      <c r="O468" s="1204">
        <v>19.0428</v>
      </c>
      <c r="P468" s="1780">
        <v>0.75919999999999999</v>
      </c>
      <c r="Q468" s="1534">
        <f>'7-11л. МЕНЮ '!I470</f>
        <v>30</v>
      </c>
      <c r="R468" s="110"/>
      <c r="S468" s="129"/>
      <c r="T468" s="117"/>
      <c r="U468" s="3408"/>
      <c r="V468" s="3422"/>
      <c r="W468" s="3422"/>
      <c r="X468" s="3422"/>
      <c r="Y468" s="3422"/>
      <c r="Z468" s="3422"/>
      <c r="AA468" s="3422"/>
      <c r="AB468" s="120"/>
      <c r="AC468" s="339"/>
      <c r="AD468" s="339"/>
      <c r="AE468" s="339"/>
      <c r="AF468" s="185"/>
      <c r="AG468" s="156"/>
      <c r="AH468" s="156"/>
      <c r="AI468" s="156"/>
      <c r="AJ468" s="156"/>
      <c r="AK468" s="597"/>
      <c r="AL468" s="3414"/>
      <c r="AM468" s="3414"/>
      <c r="AN468" s="3414"/>
      <c r="AO468" s="3414"/>
      <c r="AP468" s="3414"/>
      <c r="AQ468" s="3414"/>
    </row>
    <row r="469" spans="2:43">
      <c r="B469" s="1532" t="str">
        <f>'7-11л. МЕНЮ '!J471</f>
        <v>259 / 17</v>
      </c>
      <c r="C469" s="1167" t="str">
        <f>'7-11л. МЕНЮ '!C471</f>
        <v>Жаркое по-домашнему</v>
      </c>
      <c r="D469" s="1331">
        <f>'7-11л. МЕНЮ '!D471</f>
        <v>190</v>
      </c>
      <c r="E469" s="1283">
        <f>'7-11л. МЕНЮ '!E471</f>
        <v>11.4138</v>
      </c>
      <c r="F469" s="1496">
        <f>'7-11л. МЕНЮ '!F471</f>
        <v>22.967099999999999</v>
      </c>
      <c r="G469" s="2015">
        <f>'7-11л. МЕНЮ '!G471</f>
        <v>29.5212</v>
      </c>
      <c r="H469" s="1497">
        <f>'7-11л. МЕНЮ '!H471</f>
        <v>379.07</v>
      </c>
      <c r="I469" s="1204">
        <v>10.801299999999999</v>
      </c>
      <c r="J469" s="1204">
        <v>0.12509999999999999</v>
      </c>
      <c r="K469" s="1204">
        <v>0.1361</v>
      </c>
      <c r="L469" s="707">
        <v>30.3048</v>
      </c>
      <c r="M469" s="1363">
        <v>22.5</v>
      </c>
      <c r="N469" s="1363">
        <v>168.52529999999999</v>
      </c>
      <c r="O469" s="1204">
        <v>39.78</v>
      </c>
      <c r="P469" s="1204">
        <v>0.56000000000000005</v>
      </c>
      <c r="Q469" s="1548">
        <f>'7-11л. МЕНЮ '!I471</f>
        <v>61</v>
      </c>
      <c r="R469" s="119"/>
      <c r="S469" s="129"/>
      <c r="T469" s="3414"/>
      <c r="U469" s="3414"/>
      <c r="V469" s="3414"/>
      <c r="W469" s="3414"/>
      <c r="X469" s="3414"/>
      <c r="Y469" s="3414"/>
      <c r="Z469" s="3414"/>
      <c r="AA469" s="3414"/>
      <c r="AB469" s="3414"/>
      <c r="AC469" s="156"/>
      <c r="AD469" s="156"/>
      <c r="AE469" s="156"/>
      <c r="AF469" s="185"/>
      <c r="AG469" s="156"/>
      <c r="AH469" s="156"/>
      <c r="AI469" s="156"/>
      <c r="AJ469" s="156"/>
      <c r="AK469" s="597"/>
      <c r="AL469" s="3414"/>
      <c r="AM469" s="3414"/>
      <c r="AN469" s="3414"/>
      <c r="AO469" s="3414"/>
      <c r="AP469" s="3414"/>
      <c r="AQ469" s="3414"/>
    </row>
    <row r="470" spans="2:43">
      <c r="B470" s="3559" t="str">
        <f>'7-11л. МЕНЮ '!J472</f>
        <v>501 /21</v>
      </c>
      <c r="C470" s="243" t="str">
        <f>'7-11л. МЕНЮ '!C472</f>
        <v>Сок фруктовый (абрикосовый)</v>
      </c>
      <c r="D470" s="3425">
        <f>'7-11л. МЕНЮ '!D472</f>
        <v>200</v>
      </c>
      <c r="E470" s="1282">
        <f>'7-11л. МЕНЮ '!E472</f>
        <v>1</v>
      </c>
      <c r="F470" s="1491">
        <f>'7-11л. МЕНЮ '!F472</f>
        <v>0</v>
      </c>
      <c r="G470" s="1491">
        <f>'7-11л. МЕНЮ '!G472</f>
        <v>25.4</v>
      </c>
      <c r="H470" s="771">
        <f>'7-11л. МЕНЮ '!H472</f>
        <v>105.6</v>
      </c>
      <c r="I470" s="1204">
        <v>2.25</v>
      </c>
      <c r="J470" s="1204">
        <v>4.3999999999999997E-2</v>
      </c>
      <c r="K470" s="1204">
        <v>0.08</v>
      </c>
      <c r="L470" s="707">
        <v>0</v>
      </c>
      <c r="M470" s="1204">
        <v>40</v>
      </c>
      <c r="N470" s="1204">
        <v>36</v>
      </c>
      <c r="O470" s="1204">
        <v>20</v>
      </c>
      <c r="P470" s="1204">
        <v>0.4</v>
      </c>
      <c r="Q470" s="1534">
        <f>'7-11л. МЕНЮ '!I472</f>
        <v>104</v>
      </c>
      <c r="R470" s="119"/>
      <c r="S470" s="3416"/>
      <c r="T470" s="3411"/>
      <c r="U470" s="339"/>
      <c r="V470" s="339"/>
      <c r="W470" s="339"/>
      <c r="X470" s="185"/>
      <c r="Y470" s="156"/>
      <c r="Z470" s="156"/>
      <c r="AA470" s="339"/>
      <c r="AB470" s="156"/>
      <c r="AC470" s="156"/>
      <c r="AD470" s="156"/>
      <c r="AE470" s="156"/>
      <c r="AF470" s="185"/>
      <c r="AG470" s="156"/>
      <c r="AH470" s="156"/>
      <c r="AI470" s="156"/>
      <c r="AJ470" s="156"/>
      <c r="AK470" s="597"/>
      <c r="AL470" s="3414"/>
      <c r="AM470" s="3414"/>
      <c r="AN470" s="3414"/>
      <c r="AO470" s="3414"/>
      <c r="AP470" s="3414"/>
      <c r="AQ470" s="3414"/>
    </row>
    <row r="471" spans="2:43">
      <c r="B471" s="1328" t="str">
        <f>'7-11л. МЕНЮ '!J473</f>
        <v>Пром.пр.</v>
      </c>
      <c r="C471" s="243" t="str">
        <f>'7-11л. МЕНЮ '!C473</f>
        <v>Хлеб пшеничный</v>
      </c>
      <c r="D471" s="257">
        <f>'7-11л. МЕНЮ '!D473</f>
        <v>60</v>
      </c>
      <c r="E471" s="1282">
        <f>'7-11л. МЕНЮ '!E473</f>
        <v>1.2036</v>
      </c>
      <c r="F471" s="1491">
        <f>'7-11л. МЕНЮ '!F473</f>
        <v>0.78</v>
      </c>
      <c r="G471" s="1491">
        <f>'7-11л. МЕНЮ '!G473</f>
        <v>32.520000000000003</v>
      </c>
      <c r="H471" s="1340">
        <f>'7-11л. МЕНЮ '!H473</f>
        <v>141.9144</v>
      </c>
      <c r="I471" s="1204">
        <v>0</v>
      </c>
      <c r="J471" s="1204">
        <v>6.6000000000000003E-2</v>
      </c>
      <c r="K471" s="1204">
        <v>2.4E-2</v>
      </c>
      <c r="L471" s="707">
        <v>0</v>
      </c>
      <c r="M471" s="1204">
        <v>12</v>
      </c>
      <c r="N471" s="1204">
        <v>3.9</v>
      </c>
      <c r="O471" s="1204">
        <v>0.84</v>
      </c>
      <c r="P471" s="1204">
        <v>6.6000000000000003E-2</v>
      </c>
      <c r="Q471" s="1534">
        <f>'7-11л. МЕНЮ '!I473</f>
        <v>18</v>
      </c>
      <c r="R471" s="110"/>
      <c r="S471" s="3414"/>
      <c r="T471" s="278"/>
      <c r="U471" s="3414"/>
      <c r="V471" s="3414"/>
      <c r="W471" s="3414"/>
      <c r="X471" s="3414"/>
      <c r="Y471" s="3414"/>
      <c r="Z471" s="3414"/>
      <c r="AA471" s="3414"/>
      <c r="AB471" s="3414"/>
      <c r="AC471" s="156"/>
      <c r="AD471" s="156"/>
      <c r="AE471" s="156"/>
      <c r="AF471" s="185"/>
      <c r="AG471" s="156"/>
      <c r="AH471" s="156"/>
      <c r="AI471" s="156"/>
      <c r="AJ471" s="156"/>
      <c r="AK471" s="597"/>
      <c r="AL471" s="3414"/>
      <c r="AM471" s="3414"/>
      <c r="AN471" s="3414"/>
      <c r="AO471" s="3414"/>
      <c r="AP471" s="3414"/>
      <c r="AQ471" s="3414"/>
    </row>
    <row r="472" spans="2:43" ht="12.75" customHeight="1" thickBot="1">
      <c r="B472" s="1533" t="str">
        <f>'7-11л. МЕНЮ '!J474</f>
        <v>Пром.пр.</v>
      </c>
      <c r="C472" s="196" t="str">
        <f>'7-11л. МЕНЮ '!C474</f>
        <v>Хлеб ржаной</v>
      </c>
      <c r="D472" s="350">
        <f>'7-11л. МЕНЮ '!D474</f>
        <v>30</v>
      </c>
      <c r="E472" s="1366">
        <f>'7-11л. МЕНЮ '!E474</f>
        <v>1.4</v>
      </c>
      <c r="F472" s="1496">
        <f>'7-11л. МЕНЮ '!F474</f>
        <v>0.495</v>
      </c>
      <c r="G472" s="1496">
        <f>'7-11л. МЕНЮ '!G474</f>
        <v>13.031000000000001</v>
      </c>
      <c r="H472" s="1497">
        <f>'7-11л. МЕНЮ '!H474</f>
        <v>62.174999999999997</v>
      </c>
      <c r="I472" s="2532">
        <v>0</v>
      </c>
      <c r="J472" s="2532">
        <v>7.4999999999999997E-2</v>
      </c>
      <c r="K472" s="2532">
        <v>7.4999999999999997E-2</v>
      </c>
      <c r="L472" s="2543">
        <v>0</v>
      </c>
      <c r="M472" s="2532">
        <v>9.9</v>
      </c>
      <c r="N472" s="2532">
        <v>7.02</v>
      </c>
      <c r="O472" s="2532">
        <v>1.98</v>
      </c>
      <c r="P472" s="2532">
        <v>4.2000000000000003E-2</v>
      </c>
      <c r="Q472" s="1534">
        <f>'7-11л. МЕНЮ '!I474</f>
        <v>19</v>
      </c>
      <c r="R472" s="110"/>
      <c r="S472" s="3416"/>
      <c r="T472" s="3414"/>
      <c r="U472" s="3803"/>
      <c r="V472" s="3592"/>
      <c r="W472" s="3592"/>
      <c r="X472" s="3592"/>
      <c r="Y472" s="3592"/>
      <c r="Z472" s="3592"/>
      <c r="AA472" s="3592"/>
      <c r="AB472" s="3592"/>
      <c r="AC472" s="514"/>
      <c r="AD472" s="514"/>
      <c r="AE472" s="514"/>
      <c r="AF472" s="514"/>
      <c r="AG472" s="515"/>
      <c r="AH472" s="515"/>
      <c r="AI472" s="515"/>
      <c r="AJ472" s="514"/>
      <c r="AK472" s="549"/>
      <c r="AL472" s="3414"/>
      <c r="AM472" s="3414"/>
      <c r="AN472" s="3414"/>
      <c r="AO472" s="3414"/>
      <c r="AP472" s="3414"/>
      <c r="AQ472" s="3414"/>
    </row>
    <row r="473" spans="2:43" ht="15" customHeight="1">
      <c r="B473" s="426" t="s">
        <v>158</v>
      </c>
      <c r="C473" s="578"/>
      <c r="D473" s="2445">
        <f>'7-11л. МЕНЮ '!D475</f>
        <v>740</v>
      </c>
      <c r="E473" s="721">
        <f>'7-11л. МЕНЮ '!E475</f>
        <v>22.2774</v>
      </c>
      <c r="F473" s="1961">
        <f>'7-11л. МЕНЮ '!F475</f>
        <v>30.9177</v>
      </c>
      <c r="G473" s="1961">
        <f>'7-11л. МЕНЮ '!G475</f>
        <v>118.5539</v>
      </c>
      <c r="H473" s="1958">
        <f>'7-11л. МЕНЮ '!H475</f>
        <v>849.96640000000002</v>
      </c>
      <c r="I473" s="708">
        <f t="shared" ref="I473:P473" si="129">SUM(I467:I472)</f>
        <v>22.206800000000001</v>
      </c>
      <c r="J473" s="708">
        <f t="shared" si="129"/>
        <v>0.41139999999999999</v>
      </c>
      <c r="K473" s="708">
        <f t="shared" si="129"/>
        <v>0.39100000000000001</v>
      </c>
      <c r="L473" s="708">
        <f t="shared" si="129"/>
        <v>53.563000000000002</v>
      </c>
      <c r="M473" s="745">
        <f t="shared" si="129"/>
        <v>118.551</v>
      </c>
      <c r="N473" s="745">
        <f t="shared" si="129"/>
        <v>287.31469999999996</v>
      </c>
      <c r="O473" s="745">
        <f t="shared" si="129"/>
        <v>94.242800000000003</v>
      </c>
      <c r="P473" s="743">
        <f t="shared" si="129"/>
        <v>2.5531999999999995</v>
      </c>
      <c r="Q473" s="776"/>
      <c r="R473" s="110"/>
      <c r="S473" s="181"/>
      <c r="T473" s="1293"/>
      <c r="U473" s="3409"/>
      <c r="V473" s="360"/>
      <c r="W473" s="360"/>
      <c r="X473" s="360"/>
      <c r="Y473" s="360"/>
      <c r="Z473" s="360"/>
      <c r="AA473" s="360"/>
      <c r="AB473" s="120"/>
      <c r="AC473" s="823"/>
      <c r="AD473" s="823"/>
      <c r="AE473" s="823"/>
      <c r="AF473" s="823"/>
      <c r="AG473" s="824"/>
      <c r="AH473" s="824"/>
      <c r="AI473" s="824"/>
      <c r="AJ473" s="823"/>
      <c r="AK473" s="549"/>
      <c r="AL473" s="3414"/>
      <c r="AM473" s="3414"/>
      <c r="AN473" s="3414"/>
      <c r="AO473" s="3414"/>
      <c r="AP473" s="3414"/>
      <c r="AQ473" s="3414"/>
    </row>
    <row r="474" spans="2:43">
      <c r="B474" s="738"/>
      <c r="C474" s="739" t="s">
        <v>10</v>
      </c>
      <c r="D474" s="1166">
        <v>0.35</v>
      </c>
      <c r="E474" s="1833">
        <f>'7-11л. МЕНЮ '!E476</f>
        <v>26.95</v>
      </c>
      <c r="F474" s="1962">
        <f>'7-11л. МЕНЮ '!F476</f>
        <v>27.65</v>
      </c>
      <c r="G474" s="1962">
        <f>'7-11л. МЕНЮ '!G476</f>
        <v>117.25</v>
      </c>
      <c r="H474" s="1960">
        <f>'7-11л. МЕНЮ '!H476</f>
        <v>822.5</v>
      </c>
      <c r="I474" s="1921">
        <f t="shared" ref="I474:P474" si="130">I625</f>
        <v>21</v>
      </c>
      <c r="J474" s="1921">
        <f t="shared" si="130"/>
        <v>0.42</v>
      </c>
      <c r="K474" s="1921">
        <f t="shared" si="130"/>
        <v>0.49</v>
      </c>
      <c r="L474" s="1921">
        <f t="shared" si="130"/>
        <v>245</v>
      </c>
      <c r="M474" s="1922">
        <f t="shared" si="130"/>
        <v>385</v>
      </c>
      <c r="N474" s="1922">
        <f t="shared" si="130"/>
        <v>385</v>
      </c>
      <c r="O474" s="1921">
        <f t="shared" si="130"/>
        <v>87.5</v>
      </c>
      <c r="P474" s="2178">
        <f t="shared" si="130"/>
        <v>4.2</v>
      </c>
      <c r="Q474" s="776"/>
      <c r="R474" s="123"/>
      <c r="S474" s="3414"/>
      <c r="T474" s="115"/>
      <c r="U474" s="3414"/>
      <c r="V474" s="184"/>
      <c r="W474" s="575"/>
      <c r="X474" s="184"/>
      <c r="Y474" s="184"/>
      <c r="Z474" s="184"/>
      <c r="AA474" s="184"/>
      <c r="AB474" s="489"/>
      <c r="AC474" s="156"/>
      <c r="AD474" s="156"/>
      <c r="AE474" s="156"/>
      <c r="AF474" s="156"/>
      <c r="AG474" s="156"/>
      <c r="AH474" s="156"/>
      <c r="AI474" s="156"/>
      <c r="AJ474" s="156"/>
      <c r="AK474" s="549"/>
      <c r="AL474" s="3414"/>
      <c r="AM474" s="3414"/>
      <c r="AN474" s="3414"/>
      <c r="AO474" s="3414"/>
      <c r="AP474" s="3414"/>
      <c r="AQ474" s="3414"/>
    </row>
    <row r="475" spans="2:43" ht="15.75" thickBot="1">
      <c r="B475" s="240"/>
      <c r="C475" s="736" t="s">
        <v>331</v>
      </c>
      <c r="D475" s="758"/>
      <c r="E475" s="1525">
        <f>'7-11л. МЕНЮ '!E477</f>
        <v>-6.0683116883116917</v>
      </c>
      <c r="F475" s="1963">
        <f>'7-11л. МЕНЮ '!F477</f>
        <v>4.1363291139240488</v>
      </c>
      <c r="G475" s="1963">
        <f>'7-11л. МЕНЮ '!G477</f>
        <v>0.38922388059701518</v>
      </c>
      <c r="H475" s="1956">
        <f>'7-11л. МЕНЮ '!H477</f>
        <v>1.1687829787234065</v>
      </c>
      <c r="I475" s="748">
        <f t="shared" ref="I475:P475" si="131">(I473*100/I679)-35</f>
        <v>2.0113333333333401</v>
      </c>
      <c r="J475" s="748">
        <f t="shared" si="131"/>
        <v>-0.71666666666666146</v>
      </c>
      <c r="K475" s="748">
        <f t="shared" si="131"/>
        <v>-7.0714285714285694</v>
      </c>
      <c r="L475" s="748">
        <f t="shared" si="131"/>
        <v>-27.348142857142857</v>
      </c>
      <c r="M475" s="748">
        <f t="shared" si="131"/>
        <v>-24.222636363636362</v>
      </c>
      <c r="N475" s="748">
        <f t="shared" si="131"/>
        <v>-8.8804818181818206</v>
      </c>
      <c r="O475" s="748">
        <f t="shared" si="131"/>
        <v>2.6971200000000053</v>
      </c>
      <c r="P475" s="2179">
        <f t="shared" si="131"/>
        <v>-13.72333333333334</v>
      </c>
      <c r="Q475" s="776"/>
      <c r="R475" s="129"/>
      <c r="S475" s="218"/>
      <c r="T475" s="3414"/>
      <c r="U475" s="3414"/>
      <c r="V475" s="3414"/>
      <c r="W475" s="3414"/>
      <c r="X475" s="3422"/>
      <c r="Y475" s="3422"/>
      <c r="Z475" s="3422"/>
      <c r="AA475" s="3422"/>
      <c r="AB475" s="120"/>
      <c r="AC475" s="293"/>
      <c r="AD475" s="293"/>
      <c r="AE475" s="284"/>
      <c r="AF475" s="293"/>
      <c r="AG475" s="293"/>
      <c r="AH475" s="293"/>
      <c r="AI475" s="293"/>
      <c r="AJ475" s="2712"/>
      <c r="AK475" s="549"/>
      <c r="AL475" s="3414"/>
      <c r="AM475" s="3414"/>
      <c r="AN475" s="3414"/>
      <c r="AO475" s="3414"/>
      <c r="AP475" s="3414"/>
      <c r="AQ475" s="3414"/>
    </row>
    <row r="476" spans="2:43">
      <c r="B476" s="691"/>
      <c r="C476" s="559" t="s">
        <v>196</v>
      </c>
      <c r="D476" s="61"/>
      <c r="E476" s="2477"/>
      <c r="F476" s="1936"/>
      <c r="G476" s="2473"/>
      <c r="H476" s="2473"/>
      <c r="I476" s="2473"/>
      <c r="J476" s="2473"/>
      <c r="K476" s="2474"/>
      <c r="L476" s="2473"/>
      <c r="M476" s="2473"/>
      <c r="N476" s="2473"/>
      <c r="O476" s="2473"/>
      <c r="P476" s="2475"/>
      <c r="Q476" s="779"/>
      <c r="R476" s="129"/>
      <c r="S476" s="3414"/>
      <c r="T476" s="3414"/>
      <c r="U476" s="3414"/>
      <c r="V476" s="3414"/>
      <c r="W476" s="3414"/>
      <c r="X476" s="3414"/>
      <c r="Y476" s="3414"/>
      <c r="Z476" s="3414"/>
      <c r="AA476" s="1940"/>
      <c r="AB476" s="120"/>
      <c r="AC476" s="339"/>
      <c r="AD476" s="339"/>
      <c r="AE476" s="339"/>
      <c r="AF476" s="185"/>
      <c r="AG476" s="156"/>
      <c r="AH476" s="156"/>
      <c r="AI476" s="156"/>
      <c r="AJ476" s="156"/>
      <c r="AK476" s="597"/>
      <c r="AL476" s="3414"/>
      <c r="AM476" s="3414"/>
      <c r="AN476" s="3414"/>
      <c r="AO476" s="3414"/>
      <c r="AP476" s="3414"/>
      <c r="AQ476" s="3414"/>
    </row>
    <row r="477" spans="2:43">
      <c r="B477" s="2021" t="str">
        <f>'7-11л. МЕНЮ '!J479</f>
        <v>465 / 21</v>
      </c>
      <c r="C477" s="256" t="str">
        <f>'7-11л. МЕНЮ '!C479</f>
        <v>Кофейный напиток с молоком</v>
      </c>
      <c r="D477" s="2214">
        <f>'7-11л. МЕНЮ '!D479</f>
        <v>180</v>
      </c>
      <c r="E477" s="1283">
        <f>'7-11л. МЕНЮ '!E479</f>
        <v>5.57</v>
      </c>
      <c r="F477" s="334">
        <f>'7-11л. МЕНЮ '!F479</f>
        <v>4.46</v>
      </c>
      <c r="G477" s="1283">
        <f>'7-11л. МЕНЮ '!G479</f>
        <v>12.22</v>
      </c>
      <c r="H477" s="741">
        <f>'7-11л. МЕНЮ '!H479</f>
        <v>111.05</v>
      </c>
      <c r="I477" s="1283">
        <v>0.99</v>
      </c>
      <c r="J477" s="334">
        <v>0.06</v>
      </c>
      <c r="K477" s="1283">
        <v>0.23</v>
      </c>
      <c r="L477" s="741">
        <v>25.12</v>
      </c>
      <c r="M477" s="2497">
        <v>203.7</v>
      </c>
      <c r="N477" s="1503">
        <v>159.19999999999999</v>
      </c>
      <c r="O477" s="1192">
        <v>30</v>
      </c>
      <c r="P477" s="1306">
        <v>0.56999999999999995</v>
      </c>
      <c r="Q477" s="1531">
        <f>'7-11л. МЕНЮ '!I479</f>
        <v>101</v>
      </c>
      <c r="R477" s="129"/>
      <c r="S477" s="3414"/>
      <c r="T477" s="3414"/>
      <c r="U477" s="3414"/>
      <c r="V477" s="3414"/>
      <c r="W477" s="3414"/>
      <c r="X477" s="3414"/>
      <c r="Y477" s="3414"/>
      <c r="Z477" s="3414"/>
      <c r="AA477" s="3414"/>
      <c r="AB477" s="3414"/>
      <c r="AC477" s="339"/>
      <c r="AD477" s="339"/>
      <c r="AE477" s="339"/>
      <c r="AF477" s="185"/>
      <c r="AG477" s="526"/>
      <c r="AH477" s="526"/>
      <c r="AI477" s="156"/>
      <c r="AJ477" s="156"/>
      <c r="AK477" s="597"/>
      <c r="AL477" s="3414"/>
      <c r="AM477" s="3414"/>
      <c r="AN477" s="3414"/>
      <c r="AO477" s="3414"/>
      <c r="AP477" s="3414"/>
      <c r="AQ477" s="3414"/>
    </row>
    <row r="478" spans="2:43">
      <c r="B478" s="2021" t="str">
        <f>'7-11л. МЕНЮ '!J480</f>
        <v>193 / 17</v>
      </c>
      <c r="C478" s="256" t="str">
        <f>'7-11л. МЕНЮ '!C480</f>
        <v>Биточек рисовый с морковью</v>
      </c>
      <c r="D478" s="259">
        <f>'7-11л. МЕНЮ '!D480</f>
        <v>90</v>
      </c>
      <c r="E478" s="1283">
        <f>'7-11л. МЕНЮ '!E480</f>
        <v>2.1717</v>
      </c>
      <c r="F478" s="334">
        <f>'7-11л. МЕНЮ '!F480</f>
        <v>4.1797000000000004</v>
      </c>
      <c r="G478" s="1366">
        <f>'7-11л. МЕНЮ '!G480</f>
        <v>13.940300000000001</v>
      </c>
      <c r="H478" s="1202">
        <f>'7-11л. МЕНЮ '!H480</f>
        <v>109.15300000000001</v>
      </c>
      <c r="I478" s="753">
        <v>0.219</v>
      </c>
      <c r="J478" s="753">
        <v>0.02</v>
      </c>
      <c r="K478" s="1192">
        <v>2.4E-2</v>
      </c>
      <c r="L478" s="753">
        <v>8.4239999999999995</v>
      </c>
      <c r="M478" s="1192">
        <v>15.49</v>
      </c>
      <c r="N478" s="753">
        <v>46.908000000000001</v>
      </c>
      <c r="O478" s="1192">
        <v>8.7200000000000006</v>
      </c>
      <c r="P478" s="1306">
        <v>0.47</v>
      </c>
      <c r="Q478" s="447">
        <f>'7-11л. МЕНЮ '!I480</f>
        <v>37</v>
      </c>
      <c r="R478" s="119"/>
      <c r="S478" s="3414"/>
      <c r="T478" s="3414"/>
      <c r="U478" s="3414"/>
      <c r="V478" s="3414"/>
      <c r="W478" s="3414"/>
      <c r="X478" s="3414"/>
      <c r="Y478" s="3414"/>
      <c r="Z478" s="3414"/>
      <c r="AA478" s="3414"/>
      <c r="AB478" s="3414"/>
      <c r="AC478" s="339"/>
      <c r="AD478" s="339"/>
      <c r="AE478" s="339"/>
      <c r="AF478" s="185"/>
      <c r="AG478" s="156"/>
      <c r="AH478" s="156"/>
      <c r="AI478" s="339"/>
      <c r="AJ478" s="156"/>
      <c r="AK478" s="597"/>
      <c r="AL478" s="3414"/>
      <c r="AM478" s="3414"/>
      <c r="AN478" s="3414"/>
      <c r="AO478" s="3414"/>
      <c r="AP478" s="3414"/>
      <c r="AQ478" s="3414"/>
    </row>
    <row r="479" spans="2:43">
      <c r="B479" s="2023" t="str">
        <f>'7-11л. МЕНЮ '!J481</f>
        <v>692/22</v>
      </c>
      <c r="C479" s="2472" t="str">
        <f>'7-11л. МЕНЮ '!C481</f>
        <v xml:space="preserve">и соус шоколадный </v>
      </c>
      <c r="D479" s="351">
        <f>'7-11л. МЕНЮ '!D481</f>
        <v>20</v>
      </c>
      <c r="E479" s="1781">
        <f>'7-11л. МЕНЮ '!E481</f>
        <v>0.72729999999999995</v>
      </c>
      <c r="F479" s="1623">
        <f>'7-11л. МЕНЮ '!F481</f>
        <v>0.66649999999999998</v>
      </c>
      <c r="G479" s="1783">
        <f>'7-11л. МЕНЮ '!G481</f>
        <v>4.7521000000000004</v>
      </c>
      <c r="H479" s="1353">
        <f>'7-11л. МЕНЮ '!H481</f>
        <v>27.803599999999999</v>
      </c>
      <c r="I479" s="1623">
        <v>4.24E-2</v>
      </c>
      <c r="J479" s="1623">
        <v>3.7000000000000002E-3</v>
      </c>
      <c r="K479" s="1781">
        <v>2.4899999999999999E-2</v>
      </c>
      <c r="L479" s="1540">
        <v>2.1880000000000002</v>
      </c>
      <c r="M479" s="1782">
        <v>21.166399999999999</v>
      </c>
      <c r="N479" s="1620">
        <v>19.825500000000002</v>
      </c>
      <c r="O479" s="1782">
        <v>5.8216999999999999</v>
      </c>
      <c r="P479" s="1779">
        <v>0.2102</v>
      </c>
      <c r="Q479" s="1538">
        <f>'7-11л. МЕНЮ '!I481</f>
        <v>37</v>
      </c>
      <c r="R479" s="110"/>
      <c r="S479" s="3414"/>
      <c r="T479" s="3414"/>
      <c r="U479" s="3414"/>
      <c r="V479" s="3414"/>
      <c r="W479" s="3414"/>
      <c r="X479" s="3414"/>
      <c r="Y479" s="3414"/>
      <c r="Z479" s="3414"/>
      <c r="AA479" s="3414"/>
      <c r="AB479" s="3414"/>
      <c r="AC479" s="339"/>
      <c r="AD479" s="339"/>
      <c r="AE479" s="339"/>
      <c r="AF479" s="185"/>
      <c r="AG479" s="156"/>
      <c r="AH479" s="156"/>
      <c r="AI479" s="339"/>
      <c r="AJ479" s="156"/>
      <c r="AK479" s="597"/>
      <c r="AL479" s="3414"/>
      <c r="AM479" s="3414"/>
      <c r="AN479" s="3414"/>
      <c r="AO479" s="3414"/>
      <c r="AP479" s="3414"/>
      <c r="AQ479" s="3414"/>
    </row>
    <row r="480" spans="2:43" ht="12" customHeight="1" thickBot="1">
      <c r="B480" s="2022" t="str">
        <f>'7-11л. МЕНЮ '!J482</f>
        <v>Пром.пр.</v>
      </c>
      <c r="C480" s="1322" t="str">
        <f>'7-11л. МЕНЮ '!C482</f>
        <v>Хлеб ржаной</v>
      </c>
      <c r="D480" s="1278">
        <f>'7-11л. МЕНЮ '!D482</f>
        <v>20</v>
      </c>
      <c r="E480" s="1903">
        <f>'7-11л. МЕНЮ '!E482</f>
        <v>0.93300000000000005</v>
      </c>
      <c r="F480" s="1453">
        <f>'7-11л. МЕНЮ '!F482</f>
        <v>0.33</v>
      </c>
      <c r="G480" s="1453">
        <f>'7-11л. МЕНЮ '!G482</f>
        <v>8.6869999999999994</v>
      </c>
      <c r="H480" s="2173">
        <f>'7-11л. МЕНЮ '!H482</f>
        <v>41.45</v>
      </c>
      <c r="I480" s="1788">
        <v>0</v>
      </c>
      <c r="J480" s="1788">
        <v>0.05</v>
      </c>
      <c r="K480" s="1788">
        <v>4.5999999999999999E-2</v>
      </c>
      <c r="L480" s="1483">
        <v>0</v>
      </c>
      <c r="M480" s="2233">
        <v>6.6</v>
      </c>
      <c r="N480" s="1158">
        <v>4.68</v>
      </c>
      <c r="O480" s="1788">
        <v>1.32</v>
      </c>
      <c r="P480" s="1902">
        <v>2.8000000000000001E-2</v>
      </c>
      <c r="Q480" s="1531">
        <f>'7-11л. МЕНЮ '!I482</f>
        <v>19</v>
      </c>
      <c r="R480" s="119"/>
      <c r="S480" s="3414"/>
      <c r="T480" s="3414"/>
      <c r="U480" s="3414"/>
      <c r="V480" s="3414"/>
      <c r="W480" s="3414"/>
      <c r="X480" s="3414"/>
      <c r="Y480" s="3414"/>
      <c r="Z480" s="3414"/>
      <c r="AA480" s="3414"/>
      <c r="AB480" s="3414"/>
      <c r="AC480" s="514"/>
      <c r="AD480" s="514"/>
      <c r="AE480" s="514"/>
      <c r="AF480" s="514"/>
      <c r="AG480" s="515"/>
      <c r="AH480" s="515"/>
      <c r="AI480" s="514"/>
      <c r="AJ480" s="514"/>
      <c r="AK480" s="549"/>
      <c r="AL480" s="3414"/>
      <c r="AM480" s="3414"/>
      <c r="AN480" s="3414"/>
      <c r="AO480" s="3414"/>
      <c r="AP480" s="3414"/>
      <c r="AQ480" s="3414"/>
    </row>
    <row r="481" spans="2:43">
      <c r="B481" s="426" t="s">
        <v>203</v>
      </c>
      <c r="C481" s="578"/>
      <c r="D481" s="2445">
        <f>'7-11л. МЕНЮ '!D483</f>
        <v>310</v>
      </c>
      <c r="E481" s="1900">
        <f>'7-11л. МЕНЮ '!E483</f>
        <v>9.4019999999999992</v>
      </c>
      <c r="F481" s="1838">
        <f>'7-11л. МЕНЮ '!F483</f>
        <v>9.6362000000000005</v>
      </c>
      <c r="G481" s="1838">
        <f>'7-11л. МЕНЮ '!G483</f>
        <v>39.599399999999996</v>
      </c>
      <c r="H481" s="1843">
        <f>'7-11л. МЕНЮ '!H483</f>
        <v>289.45659999999998</v>
      </c>
      <c r="I481" s="246">
        <f t="shared" ref="I481:P481" si="132">SUM(I477:I480)</f>
        <v>1.2514000000000001</v>
      </c>
      <c r="J481" s="708">
        <f t="shared" si="132"/>
        <v>0.13369999999999999</v>
      </c>
      <c r="K481" s="708">
        <f t="shared" si="132"/>
        <v>0.32489999999999997</v>
      </c>
      <c r="L481" s="708">
        <f t="shared" si="132"/>
        <v>35.731999999999999</v>
      </c>
      <c r="M481" s="745">
        <f t="shared" si="132"/>
        <v>246.9564</v>
      </c>
      <c r="N481" s="745">
        <f t="shared" si="132"/>
        <v>230.61350000000002</v>
      </c>
      <c r="O481" s="708">
        <f t="shared" si="132"/>
        <v>45.861699999999999</v>
      </c>
      <c r="P481" s="743">
        <f t="shared" si="132"/>
        <v>1.2782</v>
      </c>
      <c r="Q481" s="776"/>
      <c r="R481" s="119"/>
      <c r="S481" s="3414"/>
      <c r="T481" s="3414"/>
      <c r="U481" s="3414"/>
      <c r="V481" s="3414"/>
      <c r="W481" s="3414"/>
      <c r="X481" s="3414"/>
      <c r="Y481" s="3414"/>
      <c r="Z481" s="3414"/>
      <c r="AA481" s="3414"/>
      <c r="AB481" s="3414"/>
      <c r="AC481" s="823"/>
      <c r="AD481" s="823"/>
      <c r="AE481" s="823"/>
      <c r="AF481" s="823"/>
      <c r="AG481" s="824"/>
      <c r="AH481" s="824"/>
      <c r="AI481" s="823"/>
      <c r="AJ481" s="823"/>
      <c r="AK481" s="549"/>
      <c r="AL481" s="3414"/>
      <c r="AM481" s="3414"/>
      <c r="AN481" s="3414"/>
      <c r="AO481" s="3414"/>
      <c r="AP481" s="3414"/>
      <c r="AQ481" s="3414"/>
    </row>
    <row r="482" spans="2:43">
      <c r="B482" s="738"/>
      <c r="C482" s="739" t="s">
        <v>10</v>
      </c>
      <c r="D482" s="1166">
        <v>0.1</v>
      </c>
      <c r="E482" s="1901">
        <f>'7-11л. МЕНЮ '!E484</f>
        <v>7.7</v>
      </c>
      <c r="F482" s="1841">
        <f>'7-11л. МЕНЮ '!F484</f>
        <v>7.9</v>
      </c>
      <c r="G482" s="1841">
        <f>'7-11л. МЕНЮ '!G484</f>
        <v>33.5</v>
      </c>
      <c r="H482" s="1844">
        <f>'7-11л. МЕНЮ '!H484</f>
        <v>235</v>
      </c>
      <c r="I482" s="1921">
        <f t="shared" ref="I482:P482" si="133">I629</f>
        <v>6</v>
      </c>
      <c r="J482" s="1921">
        <f t="shared" si="133"/>
        <v>0.12</v>
      </c>
      <c r="K482" s="1921">
        <f t="shared" si="133"/>
        <v>0.14000000000000001</v>
      </c>
      <c r="L482" s="1921">
        <f t="shared" si="133"/>
        <v>70</v>
      </c>
      <c r="M482" s="1922">
        <f t="shared" si="133"/>
        <v>110</v>
      </c>
      <c r="N482" s="1922">
        <f t="shared" si="133"/>
        <v>110</v>
      </c>
      <c r="O482" s="1921">
        <f t="shared" si="133"/>
        <v>25</v>
      </c>
      <c r="P482" s="2178">
        <f t="shared" si="133"/>
        <v>1.2</v>
      </c>
      <c r="Q482" s="776"/>
      <c r="R482" s="119"/>
      <c r="S482" s="1682"/>
      <c r="T482" s="3414"/>
      <c r="U482" s="225"/>
      <c r="V482" s="3414"/>
      <c r="W482" s="3414"/>
      <c r="X482" s="3414"/>
      <c r="Y482" s="3414"/>
      <c r="Z482" s="3414"/>
      <c r="AA482" s="3414"/>
      <c r="AB482" s="3414"/>
      <c r="AC482" s="156"/>
      <c r="AD482" s="156"/>
      <c r="AE482" s="156"/>
      <c r="AF482" s="156"/>
      <c r="AG482" s="156"/>
      <c r="AH482" s="156"/>
      <c r="AI482" s="156"/>
      <c r="AJ482" s="156"/>
      <c r="AK482" s="549"/>
      <c r="AL482" s="3414"/>
      <c r="AM482" s="3414"/>
      <c r="AN482" s="3414"/>
      <c r="AO482" s="3414"/>
      <c r="AP482" s="3414"/>
      <c r="AQ482" s="3414"/>
    </row>
    <row r="483" spans="2:43" ht="15.75" thickBot="1">
      <c r="B483" s="240"/>
      <c r="C483" s="736" t="s">
        <v>331</v>
      </c>
      <c r="D483" s="758"/>
      <c r="E483" s="1525">
        <f>'7-11л. МЕНЮ '!E485</f>
        <v>2.2103896103896101</v>
      </c>
      <c r="F483" s="440">
        <f>'7-11л. МЕНЮ '!F485</f>
        <v>2.1977215189873416</v>
      </c>
      <c r="G483" s="440">
        <f>'7-11л. МЕНЮ '!G485</f>
        <v>1.8207164179104467</v>
      </c>
      <c r="H483" s="1227">
        <f>'7-11л. МЕНЮ '!H485</f>
        <v>2.3173021276595733</v>
      </c>
      <c r="I483" s="748">
        <f t="shared" ref="I483:P483" si="134">(I481*100/I679)-10</f>
        <v>-7.9143333333333334</v>
      </c>
      <c r="J483" s="748">
        <f t="shared" si="134"/>
        <v>1.1416666666666657</v>
      </c>
      <c r="K483" s="748">
        <f t="shared" si="134"/>
        <v>13.207142857142856</v>
      </c>
      <c r="L483" s="748">
        <f t="shared" si="134"/>
        <v>-4.8954285714285719</v>
      </c>
      <c r="M483" s="748">
        <f t="shared" si="134"/>
        <v>12.450581818181817</v>
      </c>
      <c r="N483" s="748">
        <f t="shared" si="134"/>
        <v>10.964863636363638</v>
      </c>
      <c r="O483" s="748">
        <f t="shared" si="134"/>
        <v>8.3446800000000003</v>
      </c>
      <c r="P483" s="2179">
        <f t="shared" si="134"/>
        <v>0.65166666666666551</v>
      </c>
      <c r="Q483" s="780"/>
      <c r="R483" s="123"/>
      <c r="S483" s="129"/>
      <c r="T483" s="3422"/>
      <c r="U483" s="164"/>
      <c r="V483" s="3414"/>
      <c r="W483" s="3414"/>
      <c r="X483" s="3414"/>
      <c r="Y483" s="3414"/>
      <c r="Z483" s="3414"/>
      <c r="AA483" s="125"/>
      <c r="AB483" s="3414"/>
      <c r="AC483" s="293"/>
      <c r="AD483" s="293"/>
      <c r="AE483" s="293"/>
      <c r="AF483" s="293"/>
      <c r="AG483" s="293"/>
      <c r="AH483" s="293"/>
      <c r="AI483" s="293"/>
      <c r="AJ483" s="293"/>
      <c r="AK483" s="3414"/>
      <c r="AL483" s="3414"/>
      <c r="AM483" s="3414"/>
      <c r="AN483" s="3414"/>
      <c r="AO483" s="3414"/>
      <c r="AP483" s="3414"/>
      <c r="AQ483" s="3414"/>
    </row>
    <row r="484" spans="2:43">
      <c r="R484" s="110"/>
      <c r="S484" s="3416"/>
      <c r="T484" s="3411"/>
      <c r="U484" s="3408"/>
      <c r="V484" s="3414"/>
      <c r="W484" s="3414"/>
      <c r="X484" s="3414"/>
      <c r="Y484" s="3414"/>
      <c r="Z484" s="3414"/>
      <c r="AA484" s="125"/>
      <c r="AB484" s="3414"/>
      <c r="AC484" s="514"/>
      <c r="AD484" s="514"/>
      <c r="AE484" s="514"/>
      <c r="AF484" s="514"/>
      <c r="AG484" s="515"/>
      <c r="AH484" s="515"/>
      <c r="AI484" s="515"/>
      <c r="AJ484" s="514"/>
      <c r="AK484" s="3414"/>
      <c r="AL484" s="3414"/>
      <c r="AM484" s="3414"/>
      <c r="AN484" s="3414"/>
      <c r="AO484" s="3414"/>
      <c r="AP484" s="3414"/>
      <c r="AQ484" s="3414"/>
    </row>
    <row r="485" spans="2:43" ht="15.75" thickBot="1">
      <c r="E485" s="1932"/>
      <c r="F485" s="1932"/>
      <c r="G485" s="1932"/>
      <c r="H485" s="1932"/>
      <c r="I485" s="1932"/>
      <c r="J485" s="1932"/>
      <c r="K485" s="1932"/>
      <c r="L485" s="1932"/>
      <c r="M485" s="1932"/>
      <c r="N485" s="1932"/>
      <c r="O485" s="1932"/>
      <c r="P485" s="1932"/>
      <c r="R485" s="110"/>
      <c r="S485" s="3414"/>
      <c r="T485" s="3411"/>
      <c r="U485" s="3414"/>
      <c r="V485" s="491"/>
      <c r="W485" s="185"/>
      <c r="X485" s="536"/>
      <c r="Y485" s="535"/>
      <c r="Z485" s="125"/>
      <c r="AA485" s="3414"/>
      <c r="AB485" s="3414"/>
      <c r="AC485" s="823"/>
      <c r="AD485" s="823"/>
      <c r="AE485" s="823"/>
      <c r="AF485" s="823"/>
      <c r="AG485" s="824"/>
      <c r="AH485" s="824"/>
      <c r="AI485" s="824"/>
      <c r="AJ485" s="823"/>
      <c r="AK485" s="549"/>
      <c r="AL485" s="3414"/>
      <c r="AM485" s="3414"/>
      <c r="AN485" s="3414"/>
      <c r="AO485" s="3414"/>
      <c r="AP485" s="3414"/>
      <c r="AQ485" s="3414"/>
    </row>
    <row r="486" spans="2:43">
      <c r="B486" s="662"/>
      <c r="C486" s="42" t="s">
        <v>231</v>
      </c>
      <c r="D486" s="43"/>
      <c r="E486" s="151">
        <f t="shared" ref="E486:P486" si="135">E463+E473</f>
        <v>30.462199999999999</v>
      </c>
      <c r="F486" s="246">
        <f t="shared" si="135"/>
        <v>50.407699999999998</v>
      </c>
      <c r="G486" s="246">
        <f t="shared" si="135"/>
        <v>212.65</v>
      </c>
      <c r="H486" s="246">
        <f t="shared" si="135"/>
        <v>1419.2336</v>
      </c>
      <c r="I486" s="246">
        <f t="shared" si="135"/>
        <v>33.406800000000004</v>
      </c>
      <c r="J486" s="246">
        <f t="shared" si="135"/>
        <v>0.59106999999999998</v>
      </c>
      <c r="K486" s="246">
        <f t="shared" si="135"/>
        <v>0.53900000000000003</v>
      </c>
      <c r="L486" s="246">
        <f t="shared" si="135"/>
        <v>114.2749</v>
      </c>
      <c r="M486" s="710">
        <f t="shared" si="135"/>
        <v>305.46600000000001</v>
      </c>
      <c r="N486" s="710">
        <f t="shared" si="135"/>
        <v>449.67186999999996</v>
      </c>
      <c r="O486" s="710">
        <f t="shared" si="135"/>
        <v>119.2653</v>
      </c>
      <c r="P486" s="663">
        <f t="shared" si="135"/>
        <v>5.9459999999999997</v>
      </c>
      <c r="R486" s="110"/>
      <c r="S486" s="3411"/>
      <c r="T486" s="224"/>
      <c r="U486" s="3408"/>
      <c r="V486" s="120"/>
      <c r="W486" s="185"/>
      <c r="X486" s="536"/>
      <c r="Y486" s="535"/>
      <c r="Z486" s="125"/>
      <c r="AA486" s="3414"/>
      <c r="AB486" s="3414"/>
      <c r="AC486" s="156"/>
      <c r="AD486" s="156"/>
      <c r="AE486" s="156"/>
      <c r="AF486" s="156"/>
      <c r="AG486" s="156"/>
      <c r="AH486" s="156"/>
      <c r="AI486" s="156"/>
      <c r="AJ486" s="156"/>
      <c r="AK486" s="549"/>
      <c r="AL486" s="3414"/>
      <c r="AM486" s="3414"/>
      <c r="AN486" s="3414"/>
      <c r="AO486" s="3414"/>
      <c r="AP486" s="3414"/>
      <c r="AQ486" s="3414"/>
    </row>
    <row r="487" spans="2:43">
      <c r="B487" s="392"/>
      <c r="C487" s="687" t="s">
        <v>10</v>
      </c>
      <c r="D487" s="1166">
        <v>0.6</v>
      </c>
      <c r="E487" s="1925">
        <f t="shared" ref="E487:P487" si="136">E633</f>
        <v>46.2</v>
      </c>
      <c r="F487" s="1921">
        <f t="shared" si="136"/>
        <v>47.4</v>
      </c>
      <c r="G487" s="1921">
        <f t="shared" si="136"/>
        <v>201</v>
      </c>
      <c r="H487" s="1921">
        <f t="shared" si="136"/>
        <v>1410</v>
      </c>
      <c r="I487" s="1921">
        <f t="shared" si="136"/>
        <v>36</v>
      </c>
      <c r="J487" s="1921">
        <f t="shared" si="136"/>
        <v>0.72</v>
      </c>
      <c r="K487" s="1921">
        <f t="shared" si="136"/>
        <v>0.84</v>
      </c>
      <c r="L487" s="1921">
        <f t="shared" si="136"/>
        <v>420</v>
      </c>
      <c r="M487" s="1922">
        <f t="shared" si="136"/>
        <v>660</v>
      </c>
      <c r="N487" s="1922">
        <f t="shared" si="136"/>
        <v>660</v>
      </c>
      <c r="O487" s="1922">
        <f t="shared" si="136"/>
        <v>150</v>
      </c>
      <c r="P487" s="1924">
        <f t="shared" si="136"/>
        <v>7.2</v>
      </c>
      <c r="Q487" s="298"/>
      <c r="R487" s="110"/>
      <c r="S487" s="3411"/>
      <c r="T487" s="224"/>
      <c r="U487" s="2413"/>
      <c r="V487" s="120"/>
      <c r="W487" s="185"/>
      <c r="X487" s="536"/>
      <c r="Y487" s="535"/>
      <c r="Z487" s="125"/>
      <c r="AA487" s="3414"/>
      <c r="AB487" s="3414"/>
      <c r="AC487" s="293"/>
      <c r="AD487" s="293"/>
      <c r="AE487" s="293"/>
      <c r="AF487" s="293"/>
      <c r="AG487" s="293"/>
      <c r="AH487" s="293"/>
      <c r="AI487" s="293"/>
      <c r="AJ487" s="293"/>
      <c r="AK487" s="549"/>
      <c r="AL487" s="3414"/>
      <c r="AM487" s="3414"/>
      <c r="AN487" s="3414"/>
      <c r="AO487" s="3414"/>
      <c r="AP487" s="3414"/>
      <c r="AQ487" s="3414"/>
    </row>
    <row r="488" spans="2:43" ht="15.75" thickBot="1">
      <c r="B488" s="240"/>
      <c r="C488" s="736" t="s">
        <v>331</v>
      </c>
      <c r="D488" s="758"/>
      <c r="E488" s="747">
        <f t="shared" ref="E488:P488" si="137">(E486*100/E679)-60</f>
        <v>-20.438701298701304</v>
      </c>
      <c r="F488" s="748">
        <f t="shared" si="137"/>
        <v>3.8072151898734106</v>
      </c>
      <c r="G488" s="748">
        <f t="shared" si="137"/>
        <v>3.4776119402985088</v>
      </c>
      <c r="H488" s="748">
        <f t="shared" si="137"/>
        <v>0.39291914893617985</v>
      </c>
      <c r="I488" s="748">
        <f t="shared" si="137"/>
        <v>-4.3219999999999956</v>
      </c>
      <c r="J488" s="748">
        <f t="shared" si="137"/>
        <v>-10.744166666666665</v>
      </c>
      <c r="K488" s="748">
        <f t="shared" si="137"/>
        <v>-21.499999999999993</v>
      </c>
      <c r="L488" s="748">
        <f t="shared" si="137"/>
        <v>-43.675014285714283</v>
      </c>
      <c r="M488" s="748">
        <f t="shared" si="137"/>
        <v>-32.230363636363634</v>
      </c>
      <c r="N488" s="748">
        <f t="shared" si="137"/>
        <v>-19.12073909090909</v>
      </c>
      <c r="O488" s="748">
        <f t="shared" si="137"/>
        <v>-12.293880000000001</v>
      </c>
      <c r="P488" s="752">
        <f t="shared" si="137"/>
        <v>-10.449999999999996</v>
      </c>
      <c r="Q488" s="298"/>
      <c r="R488" s="123"/>
      <c r="S488" s="2253"/>
      <c r="T488" s="3411"/>
      <c r="U488" s="3409"/>
      <c r="V488" s="600"/>
      <c r="W488" s="591"/>
      <c r="X488" s="212"/>
      <c r="Y488" s="225"/>
      <c r="Z488" s="125"/>
      <c r="AA488" s="3414"/>
      <c r="AB488" s="3414"/>
      <c r="AC488" s="514"/>
      <c r="AD488" s="514"/>
      <c r="AE488" s="514"/>
      <c r="AF488" s="514"/>
      <c r="AG488" s="515"/>
      <c r="AH488" s="515"/>
      <c r="AI488" s="515"/>
      <c r="AJ488" s="514"/>
      <c r="AK488" s="549"/>
      <c r="AL488" s="3414"/>
      <c r="AM488" s="3414"/>
      <c r="AN488" s="3414"/>
      <c r="AO488" s="3414"/>
      <c r="AP488" s="3414"/>
      <c r="AQ488" s="3414"/>
    </row>
    <row r="489" spans="2:43" ht="15.75" thickBot="1">
      <c r="E489" s="1932"/>
      <c r="F489" s="1932"/>
      <c r="G489" s="1932"/>
      <c r="H489" s="1932"/>
      <c r="I489" s="1932"/>
      <c r="J489" s="1932"/>
      <c r="K489" s="1932"/>
      <c r="L489" s="1932"/>
      <c r="M489" s="1932"/>
      <c r="N489" s="1932"/>
      <c r="O489" s="1932"/>
      <c r="P489" s="1932"/>
      <c r="Q489" s="298"/>
      <c r="R489" s="129"/>
      <c r="S489" s="3414"/>
      <c r="T489" s="3415"/>
      <c r="U489" s="3414"/>
      <c r="V489" s="3414"/>
      <c r="W489" s="3414"/>
      <c r="X489" s="222"/>
      <c r="Y489" s="3422"/>
      <c r="Z489" s="125"/>
      <c r="AA489" s="3414"/>
      <c r="AB489" s="3414"/>
      <c r="AC489" s="823"/>
      <c r="AD489" s="823"/>
      <c r="AE489" s="823"/>
      <c r="AF489" s="823"/>
      <c r="AG489" s="824"/>
      <c r="AH489" s="824"/>
      <c r="AI489" s="824"/>
      <c r="AJ489" s="823"/>
      <c r="AK489" s="549"/>
      <c r="AL489" s="3414"/>
      <c r="AM489" s="3414"/>
      <c r="AN489" s="3414"/>
      <c r="AO489" s="3414"/>
      <c r="AP489" s="3414"/>
      <c r="AQ489" s="3414"/>
    </row>
    <row r="490" spans="2:43">
      <c r="B490" s="662"/>
      <c r="C490" s="42" t="s">
        <v>230</v>
      </c>
      <c r="D490" s="43"/>
      <c r="E490" s="151">
        <f t="shared" ref="E490:P490" si="138">E473+E481</f>
        <v>31.679400000000001</v>
      </c>
      <c r="F490" s="246">
        <f t="shared" si="138"/>
        <v>40.553899999999999</v>
      </c>
      <c r="G490" s="246">
        <f t="shared" si="138"/>
        <v>158.1533</v>
      </c>
      <c r="H490" s="246">
        <f t="shared" si="138"/>
        <v>1139.423</v>
      </c>
      <c r="I490" s="246">
        <f t="shared" si="138"/>
        <v>23.458200000000001</v>
      </c>
      <c r="J490" s="246">
        <f t="shared" si="138"/>
        <v>0.54509999999999992</v>
      </c>
      <c r="K490" s="246">
        <f t="shared" si="138"/>
        <v>0.71589999999999998</v>
      </c>
      <c r="L490" s="246">
        <f t="shared" si="138"/>
        <v>89.295000000000002</v>
      </c>
      <c r="M490" s="710">
        <f t="shared" si="138"/>
        <v>365.50740000000002</v>
      </c>
      <c r="N490" s="710">
        <f t="shared" si="138"/>
        <v>517.92819999999995</v>
      </c>
      <c r="O490" s="710">
        <f t="shared" si="138"/>
        <v>140.1045</v>
      </c>
      <c r="P490" s="663">
        <f t="shared" si="138"/>
        <v>3.8313999999999995</v>
      </c>
      <c r="Q490" s="298"/>
      <c r="R490" s="119"/>
      <c r="S490" s="1682"/>
      <c r="T490" s="3415"/>
      <c r="U490" s="2499"/>
      <c r="V490" s="362"/>
      <c r="W490" s="362"/>
      <c r="X490" s="222"/>
      <c r="Y490" s="125"/>
      <c r="Z490" s="125"/>
      <c r="AA490" s="3414"/>
      <c r="AB490" s="3414"/>
      <c r="AC490" s="156"/>
      <c r="AD490" s="156"/>
      <c r="AE490" s="156"/>
      <c r="AF490" s="156"/>
      <c r="AG490" s="156"/>
      <c r="AH490" s="156"/>
      <c r="AI490" s="156"/>
      <c r="AJ490" s="156"/>
      <c r="AK490" s="549"/>
      <c r="AL490" s="3414"/>
      <c r="AM490" s="3414"/>
      <c r="AN490" s="3414"/>
      <c r="AO490" s="3414"/>
      <c r="AP490" s="3414"/>
      <c r="AQ490" s="3414"/>
    </row>
    <row r="491" spans="2:43">
      <c r="B491" s="392"/>
      <c r="C491" s="687" t="s">
        <v>10</v>
      </c>
      <c r="D491" s="1166">
        <v>0.45</v>
      </c>
      <c r="E491" s="1925">
        <f t="shared" ref="E491:P491" si="139">E637</f>
        <v>34.65</v>
      </c>
      <c r="F491" s="1921">
        <f t="shared" si="139"/>
        <v>35.549999999999997</v>
      </c>
      <c r="G491" s="1921">
        <f t="shared" si="139"/>
        <v>150.75</v>
      </c>
      <c r="H491" s="1921">
        <f t="shared" si="139"/>
        <v>1057.5</v>
      </c>
      <c r="I491" s="1921">
        <f t="shared" si="139"/>
        <v>27</v>
      </c>
      <c r="J491" s="1921">
        <f t="shared" si="139"/>
        <v>0.54</v>
      </c>
      <c r="K491" s="1921">
        <f t="shared" si="139"/>
        <v>0.63</v>
      </c>
      <c r="L491" s="1921">
        <f t="shared" si="139"/>
        <v>315</v>
      </c>
      <c r="M491" s="1922">
        <f t="shared" si="139"/>
        <v>495</v>
      </c>
      <c r="N491" s="1922">
        <f t="shared" si="139"/>
        <v>495</v>
      </c>
      <c r="O491" s="1922">
        <f t="shared" si="139"/>
        <v>112.5</v>
      </c>
      <c r="P491" s="1924">
        <f t="shared" si="139"/>
        <v>5.4</v>
      </c>
      <c r="Q491" s="298"/>
      <c r="R491" s="110"/>
      <c r="S491" s="3411"/>
      <c r="T491" s="3409"/>
      <c r="U491" s="125"/>
      <c r="V491" s="125"/>
      <c r="W491" s="125"/>
      <c r="X491" s="125"/>
      <c r="Y491" s="125"/>
      <c r="Z491" s="125"/>
      <c r="AA491" s="3414"/>
      <c r="AB491" s="3414"/>
      <c r="AC491" s="293"/>
      <c r="AD491" s="293"/>
      <c r="AE491" s="284"/>
      <c r="AF491" s="293"/>
      <c r="AG491" s="293"/>
      <c r="AH491" s="293"/>
      <c r="AI491" s="293"/>
      <c r="AJ491" s="2712"/>
      <c r="AK491" s="549"/>
      <c r="AL491" s="3414"/>
      <c r="AM491" s="3414"/>
      <c r="AN491" s="3414"/>
      <c r="AO491" s="3414"/>
      <c r="AP491" s="3414"/>
      <c r="AQ491" s="3414"/>
    </row>
    <row r="492" spans="2:43" ht="15.75" thickBot="1">
      <c r="B492" s="240"/>
      <c r="C492" s="736" t="s">
        <v>331</v>
      </c>
      <c r="D492" s="758"/>
      <c r="E492" s="747">
        <f t="shared" ref="E492:P492" si="140">(E490*100/E679)-45</f>
        <v>-3.8579220779220762</v>
      </c>
      <c r="F492" s="748">
        <f t="shared" si="140"/>
        <v>6.3340506329113921</v>
      </c>
      <c r="G492" s="748">
        <f t="shared" si="140"/>
        <v>2.2099402985074619</v>
      </c>
      <c r="H492" s="748">
        <f t="shared" si="140"/>
        <v>3.4860851063829799</v>
      </c>
      <c r="I492" s="748">
        <f t="shared" si="140"/>
        <v>-5.9029999999999987</v>
      </c>
      <c r="J492" s="748">
        <f t="shared" si="140"/>
        <v>0.42499999999999716</v>
      </c>
      <c r="K492" s="748">
        <f t="shared" si="140"/>
        <v>6.1357142857142932</v>
      </c>
      <c r="L492" s="748">
        <f t="shared" si="140"/>
        <v>-32.243571428571428</v>
      </c>
      <c r="M492" s="748">
        <f t="shared" si="140"/>
        <v>-11.772054545454537</v>
      </c>
      <c r="N492" s="748">
        <f t="shared" si="140"/>
        <v>2.0843818181818108</v>
      </c>
      <c r="O492" s="748">
        <f t="shared" si="140"/>
        <v>11.041800000000002</v>
      </c>
      <c r="P492" s="752">
        <f t="shared" si="140"/>
        <v>-13.071666666666673</v>
      </c>
      <c r="Q492" s="298"/>
      <c r="R492" s="119"/>
      <c r="S492" s="125"/>
      <c r="T492" s="125"/>
      <c r="U492" s="125"/>
      <c r="V492" s="125"/>
      <c r="W492" s="125"/>
      <c r="X492" s="125"/>
      <c r="Y492" s="125"/>
      <c r="Z492" s="125"/>
      <c r="AA492" s="3414"/>
      <c r="AB492" s="3414"/>
      <c r="AC492" s="2717"/>
      <c r="AD492" s="2717"/>
      <c r="AE492" s="2717"/>
      <c r="AF492" s="2717"/>
      <c r="AG492" s="2719"/>
      <c r="AH492" s="2719"/>
      <c r="AI492" s="2718"/>
      <c r="AJ492" s="2717"/>
      <c r="AK492" s="549"/>
      <c r="AL492" s="3414"/>
      <c r="AM492" s="3414"/>
      <c r="AN492" s="3414"/>
      <c r="AO492" s="3414"/>
      <c r="AP492" s="3414"/>
      <c r="AQ492" s="3414"/>
    </row>
    <row r="493" spans="2:43" ht="15.75" thickBot="1">
      <c r="E493" s="1932"/>
      <c r="F493" s="1932"/>
      <c r="G493" s="1932"/>
      <c r="H493" s="1932"/>
      <c r="I493" s="1932"/>
      <c r="J493" s="1932"/>
      <c r="K493" s="2020"/>
      <c r="L493" s="1932"/>
      <c r="M493" s="1932"/>
      <c r="N493" s="1932"/>
      <c r="O493" s="1932"/>
      <c r="P493" s="1942"/>
      <c r="Q493" s="298"/>
      <c r="R493" s="119"/>
      <c r="S493" s="581"/>
      <c r="T493" s="188"/>
      <c r="U493" s="188"/>
      <c r="V493" s="188"/>
      <c r="W493" s="581"/>
      <c r="X493" s="581"/>
      <c r="Y493" s="582"/>
      <c r="Z493" s="125"/>
      <c r="AA493" s="3414"/>
      <c r="AB493" s="3414"/>
      <c r="AC493" s="823"/>
      <c r="AD493" s="823"/>
      <c r="AE493" s="823"/>
      <c r="AF493" s="823"/>
      <c r="AG493" s="824"/>
      <c r="AH493" s="824"/>
      <c r="AI493" s="824"/>
      <c r="AJ493" s="823"/>
      <c r="AK493" s="549"/>
      <c r="AL493" s="3414"/>
      <c r="AM493" s="3414"/>
      <c r="AN493" s="3414"/>
      <c r="AO493" s="3414"/>
      <c r="AP493" s="3414"/>
      <c r="AQ493" s="3414"/>
    </row>
    <row r="494" spans="2:43">
      <c r="B494" s="737" t="s">
        <v>258</v>
      </c>
      <c r="C494" s="42"/>
      <c r="D494" s="43"/>
      <c r="E494" s="721">
        <f t="shared" ref="E494:P494" si="141">E463+E473+E481</f>
        <v>39.864199999999997</v>
      </c>
      <c r="F494" s="722">
        <f t="shared" si="141"/>
        <v>60.043900000000001</v>
      </c>
      <c r="G494" s="722">
        <f t="shared" si="141"/>
        <v>252.24940000000001</v>
      </c>
      <c r="H494" s="722">
        <f t="shared" si="141"/>
        <v>1708.6902</v>
      </c>
      <c r="I494" s="722">
        <f t="shared" si="141"/>
        <v>34.658200000000001</v>
      </c>
      <c r="J494" s="722">
        <f t="shared" si="141"/>
        <v>0.72476999999999991</v>
      </c>
      <c r="K494" s="722">
        <f t="shared" si="141"/>
        <v>0.8639</v>
      </c>
      <c r="L494" s="722">
        <f t="shared" si="141"/>
        <v>150.0069</v>
      </c>
      <c r="M494" s="1454">
        <f t="shared" si="141"/>
        <v>552.42240000000004</v>
      </c>
      <c r="N494" s="1454">
        <f t="shared" si="141"/>
        <v>680.28536999999994</v>
      </c>
      <c r="O494" s="1351">
        <f t="shared" si="141"/>
        <v>165.12700000000001</v>
      </c>
      <c r="P494" s="757">
        <f t="shared" si="141"/>
        <v>7.2241999999999997</v>
      </c>
      <c r="Q494" s="298"/>
      <c r="R494" s="110"/>
      <c r="S494" s="186"/>
      <c r="T494" s="583"/>
      <c r="U494" s="583"/>
      <c r="V494" s="583"/>
      <c r="W494" s="186"/>
      <c r="X494" s="584"/>
      <c r="Y494" s="283"/>
      <c r="Z494" s="125"/>
      <c r="AA494" s="3414"/>
      <c r="AB494" s="3414"/>
      <c r="AC494" s="156"/>
      <c r="AD494" s="156"/>
      <c r="AE494" s="156"/>
      <c r="AF494" s="156"/>
      <c r="AG494" s="156"/>
      <c r="AH494" s="156"/>
      <c r="AI494" s="156"/>
      <c r="AJ494" s="156"/>
      <c r="AK494" s="549"/>
      <c r="AL494" s="3414"/>
      <c r="AM494" s="3414"/>
      <c r="AN494" s="3414"/>
      <c r="AO494" s="3414"/>
      <c r="AP494" s="3414"/>
      <c r="AQ494" s="3414"/>
    </row>
    <row r="495" spans="2:43">
      <c r="B495" s="738"/>
      <c r="C495" s="739" t="s">
        <v>10</v>
      </c>
      <c r="D495" s="1166">
        <v>0.7</v>
      </c>
      <c r="E495" s="1925">
        <f t="shared" ref="E495:P495" si="142">E641</f>
        <v>53.9</v>
      </c>
      <c r="F495" s="1921">
        <f t="shared" si="142"/>
        <v>55.3</v>
      </c>
      <c r="G495" s="1921">
        <f t="shared" si="142"/>
        <v>234.5</v>
      </c>
      <c r="H495" s="1921">
        <f t="shared" si="142"/>
        <v>1645</v>
      </c>
      <c r="I495" s="1921">
        <f t="shared" si="142"/>
        <v>42</v>
      </c>
      <c r="J495" s="1921">
        <f t="shared" si="142"/>
        <v>0.84</v>
      </c>
      <c r="K495" s="1921">
        <f t="shared" si="142"/>
        <v>0.98</v>
      </c>
      <c r="L495" s="1921">
        <f t="shared" si="142"/>
        <v>490</v>
      </c>
      <c r="M495" s="1922">
        <f t="shared" si="142"/>
        <v>770</v>
      </c>
      <c r="N495" s="1922">
        <f t="shared" si="142"/>
        <v>770</v>
      </c>
      <c r="O495" s="1922">
        <f t="shared" si="142"/>
        <v>175</v>
      </c>
      <c r="P495" s="1924">
        <f t="shared" si="142"/>
        <v>8.4</v>
      </c>
      <c r="Q495" s="298"/>
      <c r="R495" s="40"/>
      <c r="S495" s="215"/>
      <c r="T495" s="585"/>
      <c r="U495" s="585"/>
      <c r="V495" s="585"/>
      <c r="W495" s="215"/>
      <c r="X495" s="283"/>
      <c r="Y495" s="283"/>
      <c r="Z495" s="125"/>
      <c r="AA495" s="3414"/>
      <c r="AB495" s="3414"/>
      <c r="AC495" s="125"/>
      <c r="AD495" s="125"/>
      <c r="AE495" s="125"/>
      <c r="AF495" s="125"/>
      <c r="AG495" s="125"/>
      <c r="AH495" s="125"/>
      <c r="AI495" s="125"/>
      <c r="AJ495" s="125"/>
      <c r="AK495" s="3414"/>
      <c r="AL495" s="3414"/>
      <c r="AM495" s="3414"/>
      <c r="AN495" s="3414"/>
      <c r="AO495" s="3414"/>
      <c r="AP495" s="3414"/>
      <c r="AQ495" s="3414"/>
    </row>
    <row r="496" spans="2:43" ht="15.75" thickBot="1">
      <c r="B496" s="240"/>
      <c r="C496" s="736" t="s">
        <v>331</v>
      </c>
      <c r="D496" s="758"/>
      <c r="E496" s="747">
        <f t="shared" ref="E496:P496" si="143">(E494*100/E679)-70</f>
        <v>-18.228311688311692</v>
      </c>
      <c r="F496" s="748">
        <f t="shared" si="143"/>
        <v>6.0049367088607681</v>
      </c>
      <c r="G496" s="748">
        <f t="shared" si="143"/>
        <v>5.2983283582089626</v>
      </c>
      <c r="H496" s="748">
        <f t="shared" si="143"/>
        <v>2.7102212765957461</v>
      </c>
      <c r="I496" s="748">
        <f t="shared" si="143"/>
        <v>-12.236333333333327</v>
      </c>
      <c r="J496" s="748">
        <f t="shared" si="143"/>
        <v>-9.6025000000000063</v>
      </c>
      <c r="K496" s="748">
        <f t="shared" si="143"/>
        <v>-8.2928571428571374</v>
      </c>
      <c r="L496" s="748">
        <f t="shared" si="143"/>
        <v>-48.570442857142858</v>
      </c>
      <c r="M496" s="748">
        <f t="shared" si="143"/>
        <v>-19.77978181818181</v>
      </c>
      <c r="N496" s="748">
        <f t="shared" si="143"/>
        <v>-8.155875454545459</v>
      </c>
      <c r="O496" s="748">
        <f t="shared" si="143"/>
        <v>-3.9491999999999905</v>
      </c>
      <c r="P496" s="752">
        <f t="shared" si="143"/>
        <v>-9.7983333333333391</v>
      </c>
      <c r="Q496" s="298"/>
      <c r="R496" s="11"/>
      <c r="S496" s="3409"/>
      <c r="T496" s="120"/>
      <c r="U496" s="120"/>
      <c r="V496" s="120"/>
      <c r="W496" s="185"/>
      <c r="X496" s="536"/>
      <c r="Y496" s="586"/>
      <c r="Z496" s="125"/>
      <c r="AA496" s="3414"/>
      <c r="AB496" s="3414"/>
      <c r="AC496" s="125"/>
      <c r="AD496" s="125"/>
      <c r="AE496" s="125"/>
      <c r="AF496" s="125"/>
      <c r="AG496" s="125"/>
      <c r="AH496" s="125"/>
      <c r="AI496" s="125"/>
      <c r="AJ496" s="125"/>
      <c r="AK496" s="549"/>
      <c r="AL496" s="3414"/>
      <c r="AM496" s="3414"/>
      <c r="AN496" s="3414"/>
      <c r="AO496" s="3414"/>
      <c r="AP496" s="3414"/>
      <c r="AQ496" s="3414"/>
    </row>
    <row r="497" spans="2:43">
      <c r="R497" s="11"/>
      <c r="S497" s="3414"/>
      <c r="T497" s="3414"/>
      <c r="U497" s="3414"/>
      <c r="V497" s="3414"/>
      <c r="W497" s="3414"/>
      <c r="X497" s="3414"/>
      <c r="Y497" s="3414"/>
      <c r="Z497" s="125"/>
      <c r="AA497" s="3414"/>
      <c r="AB497" s="3414"/>
      <c r="AC497" s="125"/>
      <c r="AD497" s="125"/>
      <c r="AE497" s="125"/>
      <c r="AF497" s="125"/>
      <c r="AG497" s="125"/>
      <c r="AH497" s="125"/>
      <c r="AI497" s="125"/>
      <c r="AJ497" s="125"/>
      <c r="AK497" s="549"/>
      <c r="AL497" s="3414"/>
      <c r="AM497" s="3414"/>
      <c r="AN497" s="3414"/>
      <c r="AO497" s="3414"/>
      <c r="AP497" s="3414"/>
      <c r="AQ497" s="3414"/>
    </row>
    <row r="498" spans="2:43">
      <c r="Q498" s="298"/>
      <c r="R498" s="24"/>
      <c r="S498" s="3414"/>
      <c r="T498" s="3414"/>
      <c r="U498" s="3414"/>
      <c r="V498" s="3414"/>
      <c r="W498" s="3414"/>
      <c r="X498" s="3414"/>
      <c r="Y498" s="3414"/>
      <c r="Z498" s="125"/>
      <c r="AA498" s="3414"/>
      <c r="AB498" s="3414"/>
      <c r="AC498" s="125"/>
      <c r="AD498" s="125"/>
      <c r="AE498" s="125"/>
      <c r="AF498" s="125"/>
      <c r="AG498" s="125"/>
      <c r="AH498" s="125"/>
      <c r="AI498" s="125"/>
      <c r="AJ498" s="125"/>
      <c r="AK498" s="3414"/>
      <c r="AL498" s="3414"/>
      <c r="AM498" s="3414"/>
      <c r="AN498" s="3414"/>
      <c r="AO498" s="3414"/>
      <c r="AP498" s="3414"/>
      <c r="AQ498" s="3414"/>
    </row>
    <row r="499" spans="2:43">
      <c r="Q499" s="298"/>
      <c r="R499" s="89"/>
      <c r="S499" s="3414"/>
      <c r="T499" s="3414"/>
      <c r="U499" s="3414"/>
      <c r="V499" s="3414"/>
      <c r="W499" s="3414"/>
      <c r="X499" s="3414"/>
      <c r="Y499" s="3414"/>
      <c r="Z499" s="3414"/>
      <c r="AA499" s="3414"/>
      <c r="AB499" s="3414"/>
      <c r="AC499" s="125"/>
      <c r="AD499" s="125"/>
      <c r="AE499" s="125"/>
      <c r="AF499" s="125"/>
      <c r="AG499" s="125"/>
      <c r="AH499" s="125"/>
      <c r="AI499" s="125"/>
      <c r="AJ499" s="125"/>
      <c r="AK499" s="3414"/>
      <c r="AL499" s="3414"/>
      <c r="AM499" s="3414"/>
      <c r="AN499" s="3414"/>
      <c r="AO499" s="3414"/>
      <c r="AP499" s="3414"/>
      <c r="AQ499" s="3414"/>
    </row>
    <row r="500" spans="2:43">
      <c r="I500" s="762"/>
      <c r="J500" s="762"/>
      <c r="K500" s="762"/>
      <c r="L500" s="762"/>
      <c r="M500" s="762"/>
      <c r="N500" s="762"/>
      <c r="O500" s="762"/>
      <c r="P500" s="762"/>
      <c r="S500" s="3414"/>
      <c r="T500" s="3414"/>
      <c r="U500" s="3414"/>
      <c r="V500" s="3414"/>
      <c r="W500" s="3414"/>
      <c r="X500" s="3414"/>
      <c r="Y500" s="3414"/>
      <c r="Z500" s="3414"/>
      <c r="AA500" s="3414"/>
      <c r="AB500" s="3414"/>
      <c r="AC500" s="3414"/>
      <c r="AD500" s="3414"/>
      <c r="AE500" s="3414"/>
      <c r="AF500" s="130"/>
      <c r="AG500" s="3414"/>
      <c r="AH500" s="3414"/>
      <c r="AI500" s="3414"/>
      <c r="AJ500" s="3414"/>
      <c r="AK500" s="3414"/>
      <c r="AL500" s="3414"/>
      <c r="AM500" s="3414"/>
      <c r="AN500" s="3414"/>
      <c r="AO500" s="3414"/>
      <c r="AP500" s="3414"/>
      <c r="AQ500" s="3414"/>
    </row>
    <row r="501" spans="2:43">
      <c r="C501" s="689"/>
      <c r="D501" s="12" t="str">
        <f>D58</f>
        <v xml:space="preserve">Россия Краснодарский край </v>
      </c>
      <c r="E501" s="300"/>
      <c r="R501" s="178"/>
      <c r="S501" s="3414"/>
      <c r="T501" s="3414"/>
      <c r="U501" s="3414"/>
      <c r="V501" s="3414"/>
      <c r="W501" s="3414"/>
      <c r="X501" s="3414"/>
      <c r="Y501" s="3414"/>
      <c r="Z501" s="3414"/>
      <c r="AA501" s="3414"/>
      <c r="AB501" s="3414"/>
      <c r="AC501" s="3414"/>
      <c r="AD501" s="3414"/>
      <c r="AE501" s="3414"/>
      <c r="AF501" s="125"/>
      <c r="AG501" s="125"/>
      <c r="AH501" s="125"/>
      <c r="AI501" s="125"/>
      <c r="AJ501" s="125"/>
      <c r="AK501" s="3414"/>
      <c r="AL501" s="3414"/>
      <c r="AM501" s="3414"/>
      <c r="AN501" s="3414"/>
      <c r="AO501" s="3414"/>
      <c r="AP501" s="3414"/>
      <c r="AQ501" s="3414"/>
    </row>
    <row r="502" spans="2:43">
      <c r="C502" s="13" t="str">
        <f>C59</f>
        <v xml:space="preserve">                            ПРИЛОЖЕНИЕ К  ДЕСЯТИДНЕВНОМУ  МЕНЮ ПРИГОТОВЛЯЕМЫХ БЛЮД </v>
      </c>
      <c r="D502" s="153"/>
      <c r="E502" s="2"/>
      <c r="F502"/>
      <c r="I502"/>
      <c r="J502"/>
      <c r="K502" s="26"/>
      <c r="L502" s="26"/>
      <c r="M502"/>
      <c r="N502"/>
      <c r="O502"/>
      <c r="P502"/>
      <c r="Q502" s="110"/>
      <c r="R502" s="7"/>
      <c r="S502" s="3414"/>
      <c r="T502" s="3414"/>
      <c r="U502" s="3414"/>
      <c r="V502" s="3414"/>
      <c r="W502" s="3414"/>
      <c r="X502" s="3414"/>
      <c r="Y502" s="3414"/>
      <c r="Z502" s="3414"/>
      <c r="AA502" s="3414"/>
      <c r="AB502" s="3414"/>
      <c r="AC502" s="3414"/>
      <c r="AD502" s="3414"/>
      <c r="AE502" s="3414"/>
      <c r="AF502" s="125"/>
      <c r="AG502" s="125"/>
      <c r="AH502" s="125"/>
      <c r="AI502" s="125"/>
      <c r="AJ502" s="125"/>
      <c r="AK502" s="3414"/>
      <c r="AL502" s="3414"/>
      <c r="AM502" s="3414"/>
      <c r="AN502" s="3414"/>
      <c r="AO502" s="3414"/>
      <c r="AP502" s="3414"/>
      <c r="AQ502" s="3414"/>
    </row>
    <row r="503" spans="2:43">
      <c r="B503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503" s="25"/>
      <c r="I503" s="767"/>
      <c r="N503" s="5"/>
      <c r="R503" s="7"/>
      <c r="S503" s="3414"/>
      <c r="T503" s="3414"/>
      <c r="U503" s="3414"/>
      <c r="V503" s="3414"/>
      <c r="W503" s="3414"/>
      <c r="X503" s="3414"/>
      <c r="Y503" s="3414"/>
      <c r="Z503" s="3414"/>
      <c r="AA503" s="3414"/>
      <c r="AB503" s="3414"/>
      <c r="AC503" s="3414"/>
      <c r="AD503" s="3414"/>
      <c r="AE503" s="3414"/>
      <c r="AF503" s="125"/>
      <c r="AG503" s="3411"/>
      <c r="AH503" s="523"/>
      <c r="AI503" s="125"/>
      <c r="AJ503" s="123"/>
      <c r="AK503" s="3414"/>
      <c r="AL503" s="3414"/>
      <c r="AM503" s="3414"/>
      <c r="AN503" s="3414"/>
      <c r="AO503" s="3414"/>
      <c r="AP503" s="3414"/>
      <c r="AQ503" s="3414"/>
    </row>
    <row r="504" spans="2:43">
      <c r="C504" s="689" t="str">
        <f>C61</f>
        <v xml:space="preserve">                                    ТАБЛИЦА   ПОТРЕБНОСТИ ПИЩЕВЫХ ВЕЩЕСТВ,   ВИТАМИНОВ  И  МИНЕРАЛЬНЫХ ВЕЩЕСТВ</v>
      </c>
      <c r="R504" s="230"/>
      <c r="S504" s="3414"/>
      <c r="T504" s="3414"/>
      <c r="U504" s="3414"/>
      <c r="V504" s="3414"/>
      <c r="W504" s="3414"/>
      <c r="X504" s="3414"/>
      <c r="Y504" s="3414"/>
      <c r="Z504" s="3414"/>
      <c r="AA504" s="3414"/>
      <c r="AB504" s="3414"/>
      <c r="AC504" s="3414"/>
      <c r="AD504" s="3414"/>
      <c r="AE504" s="3414"/>
      <c r="AF504" s="125"/>
      <c r="AG504" s="616"/>
      <c r="AH504" s="125"/>
      <c r="AI504" s="125"/>
      <c r="AJ504" s="3414"/>
      <c r="AK504" s="2716"/>
      <c r="AL504" s="3414"/>
      <c r="AM504" s="3414"/>
      <c r="AN504" s="3414"/>
      <c r="AO504" s="3414"/>
      <c r="AP504" s="3414"/>
      <c r="AQ504" s="3414"/>
    </row>
    <row r="505" spans="2:43" ht="21.75" thickBot="1">
      <c r="B505" s="667" t="str">
        <f>B62</f>
        <v xml:space="preserve">  Возрастная категория: 7 - 11  лет </v>
      </c>
      <c r="C505" s="26"/>
      <c r="D505"/>
      <c r="F505" s="32" t="s">
        <v>432</v>
      </c>
      <c r="J505" s="3" t="str">
        <f>J62</f>
        <v>Сезон :   ЗИМА - ВЕСНА  2025 -____г.г.</v>
      </c>
      <c r="M505" s="82"/>
      <c r="N505" s="33"/>
      <c r="P505" s="123"/>
      <c r="R505" s="7"/>
      <c r="S505" s="3414"/>
      <c r="T505" s="3414"/>
      <c r="U505" s="3414"/>
      <c r="V505" s="3414"/>
      <c r="W505" s="3414"/>
      <c r="X505" s="3414"/>
      <c r="Y505" s="3414"/>
      <c r="Z505" s="3414"/>
      <c r="AA505" s="3414"/>
      <c r="AB505" s="3414"/>
      <c r="AC505" s="125"/>
      <c r="AD505" s="125"/>
      <c r="AE505" s="125"/>
      <c r="AF505" s="125"/>
      <c r="AG505" s="616"/>
      <c r="AH505" s="125"/>
      <c r="AI505" s="125"/>
      <c r="AJ505" s="125"/>
      <c r="AK505" s="198"/>
      <c r="AL505" s="3414"/>
      <c r="AM505" s="3414"/>
      <c r="AN505" s="3414"/>
      <c r="AO505" s="3414"/>
      <c r="AP505" s="3414"/>
      <c r="AQ505" s="3414"/>
    </row>
    <row r="506" spans="2:43" ht="15.75" thickBot="1">
      <c r="B506" s="794" t="s">
        <v>260</v>
      </c>
      <c r="C506" s="830" t="s">
        <v>381</v>
      </c>
      <c r="D506" s="792" t="s">
        <v>142</v>
      </c>
      <c r="E506" s="799" t="s">
        <v>143</v>
      </c>
      <c r="F506" s="341"/>
      <c r="G506" s="341"/>
      <c r="H506" s="39"/>
      <c r="I506" s="560" t="s">
        <v>241</v>
      </c>
      <c r="J506" s="39"/>
      <c r="K506" s="698"/>
      <c r="L506" s="451"/>
      <c r="M506" s="801" t="s">
        <v>269</v>
      </c>
      <c r="N506" s="39"/>
      <c r="O506" s="39"/>
      <c r="P506" s="73"/>
      <c r="Q506" s="734" t="s">
        <v>267</v>
      </c>
      <c r="R506" s="7"/>
      <c r="S506" s="3414"/>
      <c r="T506" s="3414"/>
      <c r="U506" s="3414"/>
      <c r="V506" s="3414"/>
      <c r="W506" s="3414"/>
      <c r="X506" s="3414"/>
      <c r="Y506" s="3414"/>
      <c r="Z506" s="3414"/>
      <c r="AA506" s="3414"/>
      <c r="AB506" s="3414"/>
      <c r="AC506" s="125"/>
      <c r="AD506" s="125"/>
      <c r="AE506" s="125"/>
      <c r="AF506" s="125"/>
      <c r="AG506" s="818"/>
      <c r="AH506" s="818"/>
      <c r="AI506" s="818"/>
      <c r="AJ506" s="818"/>
      <c r="AK506" s="198"/>
      <c r="AL506" s="3414"/>
      <c r="AM506" s="3414"/>
      <c r="AN506" s="3414"/>
      <c r="AO506" s="3414"/>
      <c r="AP506" s="3414"/>
      <c r="AQ506" s="3414"/>
    </row>
    <row r="507" spans="2:43" ht="15.75" thickBot="1">
      <c r="B507" s="795" t="s">
        <v>243</v>
      </c>
      <c r="C507" s="400"/>
      <c r="D507" s="796" t="s">
        <v>149</v>
      </c>
      <c r="E507" s="596"/>
      <c r="F507" s="798"/>
      <c r="G507" s="1362" t="s">
        <v>383</v>
      </c>
      <c r="H507" s="1296" t="s">
        <v>363</v>
      </c>
      <c r="I507" s="802"/>
      <c r="J507" s="802"/>
      <c r="K507" s="802"/>
      <c r="L507" s="803"/>
      <c r="M507" s="804" t="s">
        <v>268</v>
      </c>
      <c r="N507" s="802"/>
      <c r="O507" s="802"/>
      <c r="P507" s="803"/>
      <c r="Q507" s="775" t="s">
        <v>265</v>
      </c>
      <c r="R507" s="7"/>
      <c r="S507" s="3414"/>
      <c r="T507" s="3414"/>
      <c r="U507" s="3414"/>
      <c r="V507" s="3414"/>
      <c r="W507" s="3414"/>
      <c r="X507" s="3414"/>
      <c r="Y507" s="3414"/>
      <c r="Z507" s="3414"/>
      <c r="AA507" s="3414"/>
      <c r="AB507" s="3414"/>
      <c r="AC507" s="355"/>
      <c r="AD507" s="355"/>
      <c r="AE507" s="355"/>
      <c r="AF507" s="355"/>
      <c r="AG507" s="355"/>
      <c r="AH507" s="355"/>
      <c r="AI507" s="355"/>
      <c r="AJ507" s="355"/>
      <c r="AK507" s="3414"/>
      <c r="AL507" s="3414"/>
      <c r="AM507" s="3414"/>
      <c r="AN507" s="3414"/>
      <c r="AO507" s="3414"/>
      <c r="AP507" s="3414"/>
      <c r="AQ507" s="3414"/>
    </row>
    <row r="508" spans="2:43">
      <c r="B508" s="795" t="s">
        <v>252</v>
      </c>
      <c r="C508" s="400" t="s">
        <v>148</v>
      </c>
      <c r="D508" s="666"/>
      <c r="E508" s="796" t="s">
        <v>150</v>
      </c>
      <c r="F508" s="793" t="s">
        <v>53</v>
      </c>
      <c r="G508" s="1362" t="s">
        <v>384</v>
      </c>
      <c r="H508" s="1298" t="s">
        <v>153</v>
      </c>
      <c r="I508" s="596"/>
      <c r="J508" s="1310"/>
      <c r="K508" s="39"/>
      <c r="L508" s="1310"/>
      <c r="M508" s="1311" t="s">
        <v>253</v>
      </c>
      <c r="N508" s="1312" t="s">
        <v>254</v>
      </c>
      <c r="O508" s="1313" t="s">
        <v>255</v>
      </c>
      <c r="P508" s="1314" t="s">
        <v>256</v>
      </c>
      <c r="Q508" s="774" t="s">
        <v>233</v>
      </c>
      <c r="R508" s="11"/>
      <c r="S508" s="3409"/>
      <c r="T508" s="120"/>
      <c r="U508" s="120"/>
      <c r="V508" s="120"/>
      <c r="W508" s="185"/>
      <c r="X508" s="597"/>
      <c r="Y508" s="535"/>
      <c r="Z508" s="125"/>
      <c r="AA508" s="3414"/>
      <c r="AB508" s="3414"/>
      <c r="AC508" s="125"/>
      <c r="AD508" s="125"/>
      <c r="AE508" s="3414"/>
      <c r="AF508" s="125"/>
      <c r="AG508" s="125"/>
      <c r="AH508" s="125"/>
      <c r="AI508" s="125"/>
      <c r="AJ508" s="3414"/>
      <c r="AK508" s="549"/>
      <c r="AL508" s="3414"/>
      <c r="AM508" s="3414"/>
      <c r="AN508" s="3414"/>
      <c r="AO508" s="3414"/>
      <c r="AP508" s="3414"/>
      <c r="AQ508" s="3414"/>
    </row>
    <row r="509" spans="2:43" ht="15.75" thickBot="1">
      <c r="B509" s="63"/>
      <c r="C509" s="690"/>
      <c r="D509" s="429"/>
      <c r="E509" s="797" t="s">
        <v>5</v>
      </c>
      <c r="F509" s="408" t="s">
        <v>6</v>
      </c>
      <c r="G509" s="1249" t="s">
        <v>7</v>
      </c>
      <c r="H509" s="1297" t="s">
        <v>326</v>
      </c>
      <c r="I509" s="1315" t="s">
        <v>244</v>
      </c>
      <c r="J509" s="1316" t="s">
        <v>245</v>
      </c>
      <c r="K509" s="1317" t="s">
        <v>246</v>
      </c>
      <c r="L509" s="1316" t="s">
        <v>247</v>
      </c>
      <c r="M509" s="1318" t="s">
        <v>248</v>
      </c>
      <c r="N509" s="1316" t="s">
        <v>249</v>
      </c>
      <c r="O509" s="1317" t="s">
        <v>250</v>
      </c>
      <c r="P509" s="1319" t="s">
        <v>251</v>
      </c>
      <c r="Q509" s="690"/>
      <c r="R509" s="11"/>
      <c r="S509" s="3409"/>
      <c r="T509" s="120"/>
      <c r="U509" s="120"/>
      <c r="V509" s="120"/>
      <c r="W509" s="185"/>
      <c r="X509" s="3793"/>
      <c r="Y509" s="598"/>
      <c r="Z509" s="125"/>
      <c r="AA509" s="3414"/>
      <c r="AB509" s="3414"/>
      <c r="AC509" s="156"/>
      <c r="AD509" s="156"/>
      <c r="AE509" s="156"/>
      <c r="AF509" s="185"/>
      <c r="AG509" s="156"/>
      <c r="AH509" s="526"/>
      <c r="AI509" s="156"/>
      <c r="AJ509" s="156"/>
      <c r="AK509" s="597"/>
      <c r="AL509" s="3414"/>
      <c r="AM509" s="3414"/>
      <c r="AN509" s="3414"/>
      <c r="AO509" s="3414"/>
      <c r="AP509" s="3414"/>
      <c r="AQ509" s="3414"/>
    </row>
    <row r="510" spans="2:43">
      <c r="B510" s="86"/>
      <c r="C510" s="1321" t="s">
        <v>129</v>
      </c>
      <c r="D510" s="1191"/>
      <c r="E510" s="413"/>
      <c r="F510" s="414"/>
      <c r="G510" s="414"/>
      <c r="H510" s="717"/>
      <c r="I510" s="714"/>
      <c r="J510" s="714"/>
      <c r="K510" s="716"/>
      <c r="L510" s="714"/>
      <c r="M510" s="714"/>
      <c r="N510" s="714"/>
      <c r="O510" s="714"/>
      <c r="P510" s="777"/>
      <c r="Q510" s="779"/>
      <c r="R510" s="178"/>
      <c r="S510" s="3414"/>
      <c r="T510" s="3414"/>
      <c r="U510" s="3414"/>
      <c r="V510" s="3414"/>
      <c r="W510" s="3414"/>
      <c r="X510" s="3414"/>
      <c r="Y510" s="3414"/>
      <c r="Z510" s="3414"/>
      <c r="AA510" s="586"/>
      <c r="AB510" s="3414"/>
      <c r="AC510" s="339"/>
      <c r="AD510" s="339"/>
      <c r="AE510" s="339"/>
      <c r="AF510" s="185"/>
      <c r="AG510" s="156"/>
      <c r="AH510" s="156"/>
      <c r="AI510" s="339"/>
      <c r="AJ510" s="156"/>
      <c r="AK510" s="597"/>
      <c r="AL510" s="3414"/>
      <c r="AM510" s="3414"/>
      <c r="AN510" s="3414"/>
      <c r="AO510" s="3414"/>
      <c r="AP510" s="3414"/>
      <c r="AQ510" s="3414"/>
    </row>
    <row r="511" spans="2:43" ht="15.75">
      <c r="B511" s="1206" t="str">
        <f>'7-11л. МЕНЮ '!J514</f>
        <v>555/22</v>
      </c>
      <c r="C511" s="256" t="str">
        <f>'7-11л. МЕНЮ '!C514</f>
        <v>Чиполлети из говядины</v>
      </c>
      <c r="D511" s="259">
        <f>'7-11л. МЕНЮ '!D514</f>
        <v>90</v>
      </c>
      <c r="E511" s="1366">
        <f>'7-11л. МЕНЮ '!E514</f>
        <v>10.6319</v>
      </c>
      <c r="F511" s="334">
        <f>'7-11л. МЕНЮ '!F514</f>
        <v>14.132400000000001</v>
      </c>
      <c r="G511" s="334">
        <f>'7-11л. МЕНЮ '!G514</f>
        <v>12.164</v>
      </c>
      <c r="H511" s="713">
        <f>'7-11л. МЕНЮ '!H514</f>
        <v>218.375</v>
      </c>
      <c r="I511" s="2038">
        <v>1.6679999999999999</v>
      </c>
      <c r="J511" s="1491">
        <v>0.02</v>
      </c>
      <c r="K511" s="2133">
        <v>1.84E-2</v>
      </c>
      <c r="L511" s="1340">
        <v>4.13</v>
      </c>
      <c r="M511" s="1501">
        <v>15.8879</v>
      </c>
      <c r="N511" s="2156">
        <v>305.22399999999999</v>
      </c>
      <c r="O511" s="1784">
        <v>14.88</v>
      </c>
      <c r="P511" s="2139">
        <v>0.56000000000000005</v>
      </c>
      <c r="Q511" s="447">
        <f>'7-11л. МЕНЮ '!I514</f>
        <v>68</v>
      </c>
      <c r="R511" s="7"/>
      <c r="S511" s="764"/>
      <c r="T511" s="3414"/>
      <c r="U511" s="3414"/>
      <c r="V511" s="3414"/>
      <c r="W511" s="3414"/>
      <c r="X511" s="3414"/>
      <c r="Y511" s="3414"/>
      <c r="Z511" s="3414"/>
      <c r="AA511" s="3414"/>
      <c r="AB511" s="3414"/>
      <c r="AC511" s="156"/>
      <c r="AD511" s="156"/>
      <c r="AE511" s="156"/>
      <c r="AF511" s="185"/>
      <c r="AG511" s="156"/>
      <c r="AH511" s="156"/>
      <c r="AI511" s="156"/>
      <c r="AJ511" s="156"/>
      <c r="AK511" s="597"/>
      <c r="AL511" s="3414"/>
      <c r="AM511" s="3414"/>
      <c r="AN511" s="3414"/>
      <c r="AO511" s="3414"/>
      <c r="AP511" s="3414"/>
      <c r="AQ511" s="3414"/>
    </row>
    <row r="512" spans="2:43">
      <c r="B512" s="1532" t="str">
        <f>'7-11л. МЕНЮ '!J515</f>
        <v>321 / 17</v>
      </c>
      <c r="C512" s="256" t="str">
        <f>'7-11л. МЕНЮ '!C515</f>
        <v xml:space="preserve">Капуста  тушёная </v>
      </c>
      <c r="D512" s="259">
        <f>'7-11л. МЕНЮ '!D515</f>
        <v>160</v>
      </c>
      <c r="E512" s="1366">
        <f>'7-11л. МЕНЮ '!E515</f>
        <v>3.3039999999999998</v>
      </c>
      <c r="F512" s="1283">
        <f>'7-11л. МЕНЮ '!F515</f>
        <v>5.1790000000000003</v>
      </c>
      <c r="G512" s="334">
        <f>'7-11л. МЕНЮ '!G515</f>
        <v>15.083</v>
      </c>
      <c r="H512" s="1541">
        <f>'7-11л. МЕНЮ '!H515</f>
        <v>120.16</v>
      </c>
      <c r="I512" s="1784">
        <v>17.459</v>
      </c>
      <c r="J512" s="1204">
        <v>4.2999999999999997E-2</v>
      </c>
      <c r="K512" s="1204">
        <v>0.112</v>
      </c>
      <c r="L512" s="707">
        <v>0</v>
      </c>
      <c r="M512" s="1363">
        <v>88.72</v>
      </c>
      <c r="N512" s="1363">
        <v>64.224000000000004</v>
      </c>
      <c r="O512" s="1204">
        <v>13.04</v>
      </c>
      <c r="P512" s="1780">
        <v>0.62119999999999997</v>
      </c>
      <c r="Q512" s="447">
        <f>'7-11л. МЕНЮ '!I515</f>
        <v>41</v>
      </c>
      <c r="R512" s="117"/>
      <c r="S512" s="3414"/>
      <c r="T512" s="3411"/>
      <c r="U512" s="339"/>
      <c r="V512" s="339"/>
      <c r="W512" s="339"/>
      <c r="X512" s="185"/>
      <c r="Y512" s="156"/>
      <c r="Z512" s="156"/>
      <c r="AA512" s="339"/>
      <c r="AB512" s="156"/>
      <c r="AC512" s="339"/>
      <c r="AD512" s="339"/>
      <c r="AE512" s="339"/>
      <c r="AF512" s="185"/>
      <c r="AG512" s="156"/>
      <c r="AH512" s="156"/>
      <c r="AI512" s="339"/>
      <c r="AJ512" s="156"/>
      <c r="AK512" s="597"/>
      <c r="AL512" s="3414"/>
      <c r="AM512" s="3414"/>
      <c r="AN512" s="3414"/>
      <c r="AO512" s="3414"/>
      <c r="AP512" s="3414"/>
      <c r="AQ512" s="3414"/>
    </row>
    <row r="513" spans="2:43">
      <c r="B513" s="1328" t="str">
        <f>'7-11л. МЕНЮ '!J516</f>
        <v>54-1хн/22</v>
      </c>
      <c r="C513" s="243" t="str">
        <f>'7-11л. МЕНЮ '!C516</f>
        <v>Компот из смеси сухофруктов</v>
      </c>
      <c r="D513" s="259">
        <f>'7-11л. МЕНЮ '!D516</f>
        <v>200</v>
      </c>
      <c r="E513" s="1366">
        <f>'7-11л. МЕНЮ '!E516</f>
        <v>0.5</v>
      </c>
      <c r="F513" s="1283">
        <f>'7-11л. МЕНЮ '!F516</f>
        <v>0</v>
      </c>
      <c r="G513" s="334">
        <f>'7-11л. МЕНЮ '!G516</f>
        <v>19.8</v>
      </c>
      <c r="H513" s="1541">
        <f>'7-11л. МЕНЮ '!H516</f>
        <v>81</v>
      </c>
      <c r="I513" s="2530">
        <v>0.02</v>
      </c>
      <c r="J513" s="2530">
        <v>0</v>
      </c>
      <c r="K513" s="2530">
        <v>0</v>
      </c>
      <c r="L513" s="2540">
        <v>15</v>
      </c>
      <c r="M513" s="2545">
        <v>49.1</v>
      </c>
      <c r="N513" s="2530">
        <v>4.3</v>
      </c>
      <c r="O513" s="2532">
        <v>2.1</v>
      </c>
      <c r="P513" s="2542">
        <v>0.09</v>
      </c>
      <c r="Q513" s="447">
        <f>'7-11л. МЕНЮ '!I516</f>
        <v>92</v>
      </c>
      <c r="R513" s="7"/>
      <c r="S513" s="181"/>
      <c r="T513" s="278"/>
      <c r="U513" s="3414"/>
      <c r="V513" s="3414"/>
      <c r="W513" s="3414"/>
      <c r="X513" s="3414"/>
      <c r="Y513" s="3414"/>
      <c r="Z513" s="3414"/>
      <c r="AA513" s="3414"/>
      <c r="AB513" s="3414"/>
      <c r="AC513" s="156"/>
      <c r="AD513" s="156"/>
      <c r="AE513" s="156"/>
      <c r="AF513" s="185"/>
      <c r="AG513" s="156"/>
      <c r="AH513" s="156"/>
      <c r="AI513" s="156"/>
      <c r="AJ513" s="156"/>
      <c r="AK513" s="597"/>
      <c r="AL513" s="3414"/>
      <c r="AM513" s="3414"/>
      <c r="AN513" s="3414"/>
      <c r="AO513" s="3414"/>
      <c r="AP513" s="3414"/>
      <c r="AQ513" s="3414"/>
    </row>
    <row r="514" spans="2:43">
      <c r="B514" s="1547" t="str">
        <f>'7-11л. МЕНЮ '!J517</f>
        <v>Пром.пр.</v>
      </c>
      <c r="C514" s="327" t="str">
        <f>'7-11л. МЕНЮ '!C517</f>
        <v>Хлеб пшеничный</v>
      </c>
      <c r="D514" s="330">
        <f>'7-11л. МЕНЮ '!D517</f>
        <v>36</v>
      </c>
      <c r="E514" s="1366">
        <f>'7-11л. МЕНЮ '!E517</f>
        <v>0.72219999999999995</v>
      </c>
      <c r="F514" s="1283">
        <f>'7-11л. МЕНЮ '!F517</f>
        <v>0.46800000000000003</v>
      </c>
      <c r="G514" s="334">
        <f>'7-11л. МЕНЮ '!G517</f>
        <v>19.512</v>
      </c>
      <c r="H514" s="1541">
        <f>'7-11л. МЕНЮ '!H517</f>
        <v>85.148600000000002</v>
      </c>
      <c r="I514" s="1204">
        <v>0</v>
      </c>
      <c r="J514" s="1204">
        <v>0.04</v>
      </c>
      <c r="K514" s="1204">
        <v>1.4E-2</v>
      </c>
      <c r="L514" s="707">
        <v>0</v>
      </c>
      <c r="M514" s="1204">
        <v>7.2</v>
      </c>
      <c r="N514" s="1204">
        <v>2.34</v>
      </c>
      <c r="O514" s="1204">
        <v>0.504</v>
      </c>
      <c r="P514" s="1780">
        <v>0.04</v>
      </c>
      <c r="Q514" s="1531">
        <f>'7-11л. МЕНЮ '!I517</f>
        <v>18</v>
      </c>
      <c r="R514" s="329"/>
      <c r="S514" s="2253"/>
      <c r="T514" s="3414"/>
      <c r="U514" s="3803"/>
      <c r="V514" s="3592"/>
      <c r="W514" s="3592"/>
      <c r="X514" s="3592"/>
      <c r="Y514" s="3592"/>
      <c r="Z514" s="3592"/>
      <c r="AA514" s="3592"/>
      <c r="AB514" s="3592"/>
      <c r="AC514" s="514"/>
      <c r="AD514" s="514"/>
      <c r="AE514" s="514"/>
      <c r="AF514" s="514"/>
      <c r="AG514" s="515"/>
      <c r="AH514" s="515"/>
      <c r="AI514" s="515"/>
      <c r="AJ514" s="514"/>
      <c r="AK514" s="549"/>
      <c r="AL514" s="3414"/>
      <c r="AM514" s="3414"/>
      <c r="AN514" s="3414"/>
      <c r="AO514" s="3414"/>
      <c r="AP514" s="3414"/>
      <c r="AQ514" s="3414"/>
    </row>
    <row r="515" spans="2:43" ht="15.75" thickBot="1">
      <c r="B515" s="1533" t="str">
        <f>'7-11л. МЕНЮ '!J518</f>
        <v>Пром.пр.</v>
      </c>
      <c r="C515" s="196" t="str">
        <f>'7-11л. МЕНЮ '!C518</f>
        <v>Хлеб ржаной</v>
      </c>
      <c r="D515" s="350">
        <f>'7-11л. МЕНЮ '!D518</f>
        <v>30</v>
      </c>
      <c r="E515" s="1366">
        <f>'7-11л. МЕНЮ '!E518</f>
        <v>1.4</v>
      </c>
      <c r="F515" s="1283">
        <f>'7-11л. МЕНЮ '!F518</f>
        <v>0.495</v>
      </c>
      <c r="G515" s="334">
        <f>'7-11л. МЕНЮ '!G518</f>
        <v>13.031000000000001</v>
      </c>
      <c r="H515" s="1541">
        <f>'7-11л. МЕНЮ '!H518</f>
        <v>62.174999999999997</v>
      </c>
      <c r="I515" s="2530">
        <v>0</v>
      </c>
      <c r="J515" s="2530">
        <v>7.4999999999999997E-2</v>
      </c>
      <c r="K515" s="2530">
        <v>7.4999999999999997E-2</v>
      </c>
      <c r="L515" s="2540">
        <v>0</v>
      </c>
      <c r="M515" s="2545">
        <v>9.9</v>
      </c>
      <c r="N515" s="2530">
        <v>7.02</v>
      </c>
      <c r="O515" s="2532">
        <v>1.98</v>
      </c>
      <c r="P515" s="2744">
        <v>4.2000000000000003E-2</v>
      </c>
      <c r="Q515" s="1531">
        <f>'7-11л. МЕНЮ '!I518</f>
        <v>19</v>
      </c>
      <c r="R515" s="7"/>
      <c r="S515" s="129"/>
      <c r="T515" s="3411"/>
      <c r="U515" s="3414"/>
      <c r="V515" s="3414"/>
      <c r="W515" s="3414"/>
      <c r="X515" s="3414"/>
      <c r="Y515" s="3414"/>
      <c r="Z515" s="3414"/>
      <c r="AA515" s="3414"/>
      <c r="AB515" s="3414"/>
      <c r="AC515" s="823"/>
      <c r="AD515" s="823"/>
      <c r="AE515" s="823"/>
      <c r="AF515" s="823"/>
      <c r="AG515" s="824"/>
      <c r="AH515" s="824"/>
      <c r="AI515" s="823"/>
      <c r="AJ515" s="823"/>
      <c r="AK515" s="549"/>
      <c r="AL515" s="3414"/>
      <c r="AM515" s="3414"/>
      <c r="AN515" s="3414"/>
      <c r="AO515" s="3414"/>
      <c r="AP515" s="3414"/>
      <c r="AQ515" s="3414"/>
    </row>
    <row r="516" spans="2:43" ht="15.75">
      <c r="B516" s="426" t="s">
        <v>170</v>
      </c>
      <c r="D516" s="2445">
        <f>'7-11л. МЕНЮ '!D519</f>
        <v>516</v>
      </c>
      <c r="E516" s="1900">
        <f>'7-11л. МЕНЮ '!E519</f>
        <v>16.5581</v>
      </c>
      <c r="F516" s="1839">
        <f>'7-11л. МЕНЮ '!F519</f>
        <v>20.2744</v>
      </c>
      <c r="G516" s="1838">
        <f>'7-11л. МЕНЮ '!G519</f>
        <v>79.59</v>
      </c>
      <c r="H516" s="2030">
        <f>'7-11л. МЕНЮ '!H519</f>
        <v>566.85859999999991</v>
      </c>
      <c r="I516" s="246">
        <f>SUM(I511:I515)</f>
        <v>19.146999999999998</v>
      </c>
      <c r="J516" s="708">
        <f>SUM(J511:J515)</f>
        <v>0.17799999999999999</v>
      </c>
      <c r="K516" s="2054">
        <f t="shared" ref="K516:P516" si="144">SUM(K511:K515)</f>
        <v>0.21940000000000004</v>
      </c>
      <c r="L516" s="2054">
        <f t="shared" si="144"/>
        <v>19.13</v>
      </c>
      <c r="M516" s="2140">
        <f t="shared" si="144"/>
        <v>170.80789999999999</v>
      </c>
      <c r="N516" s="2140">
        <f t="shared" si="144"/>
        <v>383.10799999999995</v>
      </c>
      <c r="O516" s="2140">
        <f t="shared" si="144"/>
        <v>32.504000000000005</v>
      </c>
      <c r="P516" s="2071">
        <f t="shared" si="144"/>
        <v>1.3532000000000002</v>
      </c>
      <c r="Q516" s="776"/>
      <c r="R516" s="672"/>
      <c r="S516" s="2253"/>
      <c r="T516" s="3411"/>
      <c r="U516" s="3408"/>
      <c r="V516" s="3414"/>
      <c r="W516" s="3414"/>
      <c r="X516" s="3414"/>
      <c r="Y516" s="3414"/>
      <c r="Z516" s="3414"/>
      <c r="AA516" s="3414"/>
      <c r="AB516" s="3414"/>
      <c r="AC516" s="156"/>
      <c r="AD516" s="156"/>
      <c r="AE516" s="156"/>
      <c r="AF516" s="156"/>
      <c r="AG516" s="156"/>
      <c r="AH516" s="156"/>
      <c r="AI516" s="156"/>
      <c r="AJ516" s="156"/>
      <c r="AK516" s="3414"/>
      <c r="AL516" s="3414"/>
      <c r="AM516" s="3414"/>
      <c r="AN516" s="3414"/>
      <c r="AO516" s="3414"/>
      <c r="AP516" s="3414"/>
      <c r="AQ516" s="3414"/>
    </row>
    <row r="517" spans="2:43">
      <c r="B517" s="738"/>
      <c r="C517" s="739" t="s">
        <v>10</v>
      </c>
      <c r="D517" s="1166">
        <v>0.25</v>
      </c>
      <c r="E517" s="1901">
        <f>'7-11л. МЕНЮ '!E520</f>
        <v>19.25</v>
      </c>
      <c r="F517" s="1842">
        <f>'7-11л. МЕНЮ '!F520</f>
        <v>19.75</v>
      </c>
      <c r="G517" s="1841">
        <f>'7-11л. МЕНЮ '!G520</f>
        <v>83.75</v>
      </c>
      <c r="H517" s="2031">
        <f>'7-11л. МЕНЮ '!H520</f>
        <v>587.5</v>
      </c>
      <c r="I517" s="1921">
        <f t="shared" ref="I517:P517" si="145">I621</f>
        <v>15</v>
      </c>
      <c r="J517" s="1921">
        <f t="shared" si="145"/>
        <v>0.3</v>
      </c>
      <c r="K517" s="1921">
        <f t="shared" si="145"/>
        <v>0.35</v>
      </c>
      <c r="L517" s="1921">
        <f t="shared" si="145"/>
        <v>175</v>
      </c>
      <c r="M517" s="1922">
        <f t="shared" si="145"/>
        <v>275</v>
      </c>
      <c r="N517" s="1922">
        <f t="shared" si="145"/>
        <v>275</v>
      </c>
      <c r="O517" s="1921">
        <f t="shared" si="145"/>
        <v>62.5</v>
      </c>
      <c r="P517" s="2178">
        <f t="shared" si="145"/>
        <v>3</v>
      </c>
      <c r="Q517" s="776"/>
      <c r="R517" s="110"/>
      <c r="S517" s="2253"/>
      <c r="T517" s="3411"/>
      <c r="U517" s="3409"/>
      <c r="V517" s="3414"/>
      <c r="W517" s="3414"/>
      <c r="X517" s="3414"/>
      <c r="Y517" s="3414"/>
      <c r="Z517" s="3414"/>
      <c r="AA517" s="366"/>
      <c r="AB517" s="3414"/>
      <c r="AC517" s="156"/>
      <c r="AD517" s="156"/>
      <c r="AE517" s="156"/>
      <c r="AF517" s="156"/>
      <c r="AG517" s="156"/>
      <c r="AH517" s="156"/>
      <c r="AI517" s="156"/>
      <c r="AJ517" s="156"/>
      <c r="AK517" s="549"/>
      <c r="AL517" s="3414"/>
      <c r="AM517" s="3414"/>
      <c r="AN517" s="3414"/>
      <c r="AO517" s="3414"/>
      <c r="AP517" s="3414"/>
      <c r="AQ517" s="3414"/>
    </row>
    <row r="518" spans="2:43" ht="15.75" thickBot="1">
      <c r="B518" s="240"/>
      <c r="C518" s="736" t="s">
        <v>331</v>
      </c>
      <c r="D518" s="758"/>
      <c r="E518" s="1525">
        <f>'7-11л. МЕНЮ '!E521</f>
        <v>-3.4959740259740251</v>
      </c>
      <c r="F518" s="1836">
        <f>'7-11л. МЕНЮ '!F521</f>
        <v>0.66379746835443143</v>
      </c>
      <c r="G518" s="440">
        <f>'7-11л. МЕНЮ '!G521</f>
        <v>-1.241791044776118</v>
      </c>
      <c r="H518" s="2029">
        <f>'7-11л. МЕНЮ '!H521</f>
        <v>-0.87835744680851491</v>
      </c>
      <c r="I518" s="748">
        <f t="shared" ref="I518:P518" si="146">(I516*100/I679)-25</f>
        <v>6.9116666666666653</v>
      </c>
      <c r="J518" s="748">
        <f t="shared" si="146"/>
        <v>-10.166666666666666</v>
      </c>
      <c r="K518" s="1972">
        <f t="shared" si="146"/>
        <v>-9.3285714285714239</v>
      </c>
      <c r="L518" s="1972">
        <f t="shared" si="146"/>
        <v>-22.267142857142858</v>
      </c>
      <c r="M518" s="1972">
        <f t="shared" si="146"/>
        <v>-9.4720090909090935</v>
      </c>
      <c r="N518" s="1972">
        <f t="shared" si="146"/>
        <v>9.8279999999999959</v>
      </c>
      <c r="O518" s="1972">
        <f t="shared" si="146"/>
        <v>-11.998399999999998</v>
      </c>
      <c r="P518" s="2072">
        <f t="shared" si="146"/>
        <v>-13.723333333333331</v>
      </c>
      <c r="Q518" s="690"/>
      <c r="R518" s="123"/>
      <c r="S518" s="123"/>
      <c r="T518" s="3414"/>
      <c r="U518" s="3414"/>
      <c r="V518" s="3414"/>
      <c r="W518" s="3414"/>
      <c r="X518" s="3414"/>
      <c r="Y518" s="3414"/>
      <c r="Z518" s="3414"/>
      <c r="AA518" s="3414"/>
      <c r="AB518" s="3414"/>
      <c r="AC518" s="339"/>
      <c r="AD518" s="339"/>
      <c r="AE518" s="339"/>
      <c r="AF518" s="185"/>
      <c r="AG518" s="526"/>
      <c r="AH518" s="2255"/>
      <c r="AI518" s="156"/>
      <c r="AJ518" s="156"/>
      <c r="AK518" s="597"/>
      <c r="AL518" s="3414"/>
      <c r="AM518" s="3414"/>
      <c r="AN518" s="3414"/>
      <c r="AO518" s="3414"/>
      <c r="AP518" s="3414"/>
      <c r="AQ518" s="3414"/>
    </row>
    <row r="519" spans="2:43">
      <c r="B519" s="86"/>
      <c r="C519" s="1321" t="s">
        <v>106</v>
      </c>
      <c r="D519" s="3405"/>
      <c r="E519" s="1230"/>
      <c r="F519" s="1902"/>
      <c r="G519" s="1902"/>
      <c r="H519" s="1158"/>
      <c r="I519" s="1158"/>
      <c r="J519" s="1158"/>
      <c r="K519" s="2039"/>
      <c r="L519" s="2039"/>
      <c r="M519" s="2039"/>
      <c r="N519" s="2039"/>
      <c r="O519" s="2039"/>
      <c r="P519" s="2142"/>
      <c r="Q519" s="779"/>
      <c r="R519" s="119"/>
      <c r="S519" s="3414"/>
      <c r="T519" s="3411"/>
      <c r="U519" s="339"/>
      <c r="V519" s="339"/>
      <c r="W519" s="339"/>
      <c r="X519" s="185"/>
      <c r="Y519" s="156"/>
      <c r="Z519" s="156"/>
      <c r="AA519" s="156"/>
      <c r="AB519" s="156"/>
      <c r="AC519" s="339"/>
      <c r="AD519" s="339"/>
      <c r="AE519" s="339"/>
      <c r="AF519" s="185"/>
      <c r="AG519" s="534"/>
      <c r="AH519" s="534"/>
      <c r="AI519" s="534"/>
      <c r="AJ519" s="534"/>
      <c r="AK519" s="597"/>
      <c r="AL519" s="3414"/>
      <c r="AM519" s="3414"/>
      <c r="AN519" s="3414"/>
      <c r="AO519" s="3414"/>
      <c r="AP519" s="3414"/>
      <c r="AQ519" s="3414"/>
    </row>
    <row r="520" spans="2:43">
      <c r="B520" s="1349" t="str">
        <f>'7-11л. МЕНЮ '!J523</f>
        <v>150/ 21</v>
      </c>
      <c r="C520" s="256" t="str">
        <f>'7-11л. МЕНЮ '!C523</f>
        <v>Икра кабачковая  (Пром.производства)</v>
      </c>
      <c r="D520" s="3426">
        <f>'7-11л. МЕНЮ '!D523</f>
        <v>60</v>
      </c>
      <c r="E520" s="1366">
        <f>'7-11л. МЕНЮ '!E523</f>
        <v>1.1399999999999999</v>
      </c>
      <c r="F520" s="334">
        <f>'7-11л. МЕНЮ '!F523</f>
        <v>5.34</v>
      </c>
      <c r="G520" s="334">
        <f>'7-11л. МЕНЮ '!G523</f>
        <v>4.62</v>
      </c>
      <c r="H520" s="713">
        <f>'7-11л. МЕНЮ '!H523</f>
        <v>70.8</v>
      </c>
      <c r="I520" s="333">
        <v>4.2</v>
      </c>
      <c r="J520" s="333">
        <v>1.2E-2</v>
      </c>
      <c r="K520" s="333">
        <v>2.3400000000000001E-2</v>
      </c>
      <c r="L520" s="712">
        <v>0</v>
      </c>
      <c r="M520" s="1204">
        <v>24.6</v>
      </c>
      <c r="N520" s="1363">
        <v>22.2</v>
      </c>
      <c r="O520" s="1204">
        <v>9</v>
      </c>
      <c r="P520" s="1780">
        <v>0.42</v>
      </c>
      <c r="Q520" s="447">
        <f>'7-11л. МЕНЮ '!I523</f>
        <v>11</v>
      </c>
      <c r="R520" s="110"/>
      <c r="S520" s="1682"/>
      <c r="T520" s="278"/>
      <c r="U520" s="3414"/>
      <c r="V520" s="3414"/>
      <c r="W520" s="3414"/>
      <c r="X520" s="3414"/>
      <c r="Y520" s="3414"/>
      <c r="Z520" s="3414"/>
      <c r="AA520" s="3414"/>
      <c r="AB520" s="3414"/>
      <c r="AC520" s="156"/>
      <c r="AD520" s="156"/>
      <c r="AE520" s="156"/>
      <c r="AF520" s="185"/>
      <c r="AG520" s="526"/>
      <c r="AH520" s="526"/>
      <c r="AI520" s="156"/>
      <c r="AJ520" s="156"/>
      <c r="AK520" s="597"/>
      <c r="AL520" s="3414"/>
      <c r="AM520" s="3414"/>
      <c r="AN520" s="3414"/>
      <c r="AO520" s="3414"/>
      <c r="AP520" s="3414"/>
      <c r="AQ520" s="3414"/>
    </row>
    <row r="521" spans="2:43">
      <c r="B521" s="1349" t="str">
        <f>'7-11л. МЕНЮ '!J524</f>
        <v>98 /21</v>
      </c>
      <c r="C521" s="256" t="str">
        <f>'7-11л. МЕНЮ '!C524</f>
        <v>Свекольник со сметаной</v>
      </c>
      <c r="D521" s="3426">
        <f>'7-11л. МЕНЮ '!D524</f>
        <v>200</v>
      </c>
      <c r="E521" s="1366">
        <f>'7-11л. МЕНЮ '!E524</f>
        <v>2.0184000000000002</v>
      </c>
      <c r="F521" s="1283">
        <f>'7-11л. МЕНЮ '!F524</f>
        <v>4.6551299999999998</v>
      </c>
      <c r="G521" s="1496">
        <f>'7-11л. МЕНЮ '!G524</f>
        <v>9.7897999999999996</v>
      </c>
      <c r="H521" s="2066">
        <f>'7-11л. МЕНЮ '!H524</f>
        <v>98.772300000000001</v>
      </c>
      <c r="I521" s="1204">
        <v>6.1005599999999998</v>
      </c>
      <c r="J521" s="1204">
        <v>4.9320000000000003E-2</v>
      </c>
      <c r="K521" s="1204">
        <v>5.1279999999999999E-2</v>
      </c>
      <c r="L521" s="707">
        <v>4.2371999999999996</v>
      </c>
      <c r="M521" s="1204">
        <v>34.548000000000002</v>
      </c>
      <c r="N521" s="1204">
        <v>52.54</v>
      </c>
      <c r="O521" s="1204">
        <v>22.43</v>
      </c>
      <c r="P521" s="1204">
        <v>1.16988</v>
      </c>
      <c r="Q521" s="447">
        <f>'7-11л. МЕНЮ '!I524</f>
        <v>23</v>
      </c>
      <c r="R521" s="673"/>
      <c r="S521" s="129"/>
      <c r="T521" s="3414"/>
      <c r="U521" s="3803"/>
      <c r="V521" s="3592"/>
      <c r="W521" s="3592"/>
      <c r="X521" s="3592"/>
      <c r="Y521" s="3592"/>
      <c r="Z521" s="3592"/>
      <c r="AA521" s="3592"/>
      <c r="AB521" s="3592"/>
      <c r="AC521" s="156"/>
      <c r="AD521" s="156"/>
      <c r="AE521" s="156"/>
      <c r="AF521" s="185"/>
      <c r="AG521" s="526"/>
      <c r="AH521" s="156"/>
      <c r="AI521" s="156"/>
      <c r="AJ521" s="156"/>
      <c r="AK521" s="597"/>
      <c r="AL521" s="3414"/>
      <c r="AM521" s="3414"/>
      <c r="AN521" s="3414"/>
      <c r="AO521" s="3414"/>
      <c r="AP521" s="3414"/>
      <c r="AQ521" s="3414"/>
    </row>
    <row r="522" spans="2:43">
      <c r="B522" s="1349" t="str">
        <f>'7-11л. МЕНЮ '!J525</f>
        <v>291/17</v>
      </c>
      <c r="C522" s="256" t="str">
        <f>'7-11л. МЕНЮ '!C525</f>
        <v>Плов из птицы</v>
      </c>
      <c r="D522" s="3426">
        <f>'7-11л. МЕНЮ '!D525</f>
        <v>180</v>
      </c>
      <c r="E522" s="1366">
        <f>'7-11л. МЕНЮ '!E525</f>
        <v>14.089</v>
      </c>
      <c r="F522" s="1283">
        <f>'7-11л. МЕНЮ '!F525</f>
        <v>6.8890000000000002</v>
      </c>
      <c r="G522" s="1496">
        <f>'7-11л. МЕНЮ '!G525</f>
        <v>35.197299999999998</v>
      </c>
      <c r="H522" s="2066">
        <f>'7-11л. МЕНЮ '!H525</f>
        <v>259.14600000000002</v>
      </c>
      <c r="I522" s="1204">
        <v>1.236</v>
      </c>
      <c r="J522" s="1204">
        <v>0.13</v>
      </c>
      <c r="K522" s="1204">
        <v>8.4000000000000005E-2</v>
      </c>
      <c r="L522" s="2557">
        <v>17.223120000000002</v>
      </c>
      <c r="M522" s="1785">
        <v>37.321899999999999</v>
      </c>
      <c r="N522" s="1363">
        <v>22.140899999999998</v>
      </c>
      <c r="O522" s="1204">
        <v>21.64</v>
      </c>
      <c r="P522" s="1780">
        <v>0.72</v>
      </c>
      <c r="Q522" s="447">
        <f>'7-11л. МЕНЮ '!I525</f>
        <v>70</v>
      </c>
      <c r="R522" s="129"/>
      <c r="S522" s="181"/>
      <c r="T522" s="130"/>
      <c r="U522" s="338"/>
      <c r="V522" s="120"/>
      <c r="W522" s="120"/>
      <c r="X522" s="120"/>
      <c r="Y522" s="765"/>
      <c r="Z522" s="791"/>
      <c r="AA522" s="1357"/>
      <c r="AB522" s="3414"/>
      <c r="AC522" s="339"/>
      <c r="AD522" s="534"/>
      <c r="AE522" s="534"/>
      <c r="AF522" s="185"/>
      <c r="AG522" s="156"/>
      <c r="AH522" s="156"/>
      <c r="AI522" s="339"/>
      <c r="AJ522" s="156"/>
      <c r="AK522" s="597"/>
      <c r="AL522" s="3414"/>
      <c r="AM522" s="3414"/>
      <c r="AN522" s="3414"/>
      <c r="AO522" s="3414"/>
      <c r="AP522" s="3414"/>
      <c r="AQ522" s="3414"/>
    </row>
    <row r="523" spans="2:43">
      <c r="B523" s="786" t="str">
        <f>'7-11л. МЕНЮ '!J526</f>
        <v>460 / 21</v>
      </c>
      <c r="C523" s="243" t="str">
        <f>'7-11л. МЕНЮ '!C526</f>
        <v>Чай с молоком</v>
      </c>
      <c r="D523" s="3425">
        <f>'7-11л. МЕНЮ '!D526</f>
        <v>190</v>
      </c>
      <c r="E523" s="1366">
        <f>'7-11л. МЕНЮ '!E526</f>
        <v>3.86</v>
      </c>
      <c r="F523" s="1283">
        <f>'7-11л. МЕНЮ '!F526</f>
        <v>2.86</v>
      </c>
      <c r="G523" s="1496">
        <f>'7-11л. МЕНЮ '!G526</f>
        <v>12.3</v>
      </c>
      <c r="H523" s="2066">
        <f>'7-11л. МЕНЮ '!H526</f>
        <v>90.51</v>
      </c>
      <c r="I523" s="1204">
        <v>0.75</v>
      </c>
      <c r="J523" s="1204">
        <v>3.9E-2</v>
      </c>
      <c r="K523" s="1204">
        <v>0.17399999999999999</v>
      </c>
      <c r="L523" s="707">
        <v>17.684999999999999</v>
      </c>
      <c r="M523" s="1785">
        <v>145.6</v>
      </c>
      <c r="N523" s="1363">
        <v>114</v>
      </c>
      <c r="O523" s="1204">
        <v>22.25</v>
      </c>
      <c r="P523" s="1780">
        <v>0.505</v>
      </c>
      <c r="Q523" s="447">
        <f>'7-11л. МЕНЮ '!I526</f>
        <v>88</v>
      </c>
      <c r="R523" s="119"/>
      <c r="S523" s="3414"/>
      <c r="T523" s="3414"/>
      <c r="U523" s="3414"/>
      <c r="V523" s="3414"/>
      <c r="W523" s="3414"/>
      <c r="X523" s="3414"/>
      <c r="Y523" s="829"/>
      <c r="Z523" s="222"/>
      <c r="AA523" s="366"/>
      <c r="AB523" s="184"/>
      <c r="AC523" s="156"/>
      <c r="AD523" s="156"/>
      <c r="AE523" s="156"/>
      <c r="AF523" s="185"/>
      <c r="AG523" s="156"/>
      <c r="AH523" s="156"/>
      <c r="AI523" s="156"/>
      <c r="AJ523" s="156"/>
      <c r="AK523" s="597"/>
      <c r="AL523" s="3414"/>
      <c r="AM523" s="3414"/>
      <c r="AN523" s="3414"/>
      <c r="AO523" s="3414"/>
      <c r="AP523" s="3414"/>
      <c r="AQ523" s="3414"/>
    </row>
    <row r="524" spans="2:43">
      <c r="B524" s="2230" t="str">
        <f>'7-11л. МЕНЮ '!J527</f>
        <v>396/17</v>
      </c>
      <c r="C524" s="2213" t="str">
        <f>'7-11л. МЕНЮ '!C527</f>
        <v>Блины  / и</v>
      </c>
      <c r="D524" s="272">
        <f>'7-11л. МЕНЮ '!D527</f>
        <v>60</v>
      </c>
      <c r="E524" s="1283">
        <f>'7-11л. МЕНЮ '!E527</f>
        <v>4.2713000000000001</v>
      </c>
      <c r="F524" s="334">
        <f>'7-11л. МЕНЮ '!F527</f>
        <v>3.7732199999999998</v>
      </c>
      <c r="G524" s="2015">
        <f>'7-11л. МЕНЮ '!G527</f>
        <v>23.893999999999998</v>
      </c>
      <c r="H524" s="1495">
        <f>'7-11л. МЕНЮ '!H527</f>
        <v>146.62</v>
      </c>
      <c r="I524" s="1192">
        <v>0.318</v>
      </c>
      <c r="J524" s="753">
        <v>1.7999999999999999E-2</v>
      </c>
      <c r="K524" s="1192">
        <v>0.127</v>
      </c>
      <c r="L524" s="3335">
        <v>17.100000000000001</v>
      </c>
      <c r="M524" s="2497">
        <v>44.93</v>
      </c>
      <c r="N524" s="1503">
        <v>54.8</v>
      </c>
      <c r="O524" s="1192">
        <v>15.19</v>
      </c>
      <c r="P524" s="1306">
        <v>3.04E-2</v>
      </c>
      <c r="Q524" s="447">
        <f>'7-11л. МЕНЮ '!I527</f>
        <v>81</v>
      </c>
      <c r="R524" s="121"/>
      <c r="S524" s="3414"/>
      <c r="T524" s="3414"/>
      <c r="U524" s="355"/>
      <c r="V524" s="355"/>
      <c r="W524" s="355"/>
      <c r="X524" s="355"/>
      <c r="Y524" s="355"/>
      <c r="Z524" s="355"/>
      <c r="AA524" s="355"/>
      <c r="AB524" s="355"/>
      <c r="AC524" s="156"/>
      <c r="AD524" s="156"/>
      <c r="AE524" s="156"/>
      <c r="AF524" s="185"/>
      <c r="AG524" s="156"/>
      <c r="AH524" s="156"/>
      <c r="AI524" s="156"/>
      <c r="AJ524" s="156"/>
      <c r="AK524" s="597"/>
      <c r="AL524" s="3414"/>
      <c r="AM524" s="3414"/>
      <c r="AN524" s="3414"/>
      <c r="AO524" s="3414"/>
      <c r="AP524" s="3414"/>
      <c r="AQ524" s="3414"/>
    </row>
    <row r="525" spans="2:43">
      <c r="B525" s="2230" t="str">
        <f>'7-11л. МЕНЮ '!J528</f>
        <v>687 /22</v>
      </c>
      <c r="C525" s="2213" t="str">
        <f>'7-11л. МЕНЮ '!C528</f>
        <v>соус абрикосовый</v>
      </c>
      <c r="D525" s="272">
        <f>'7-11л. МЕНЮ '!D528</f>
        <v>10</v>
      </c>
      <c r="E525" s="1781">
        <f>'7-11л. МЕНЮ '!E528</f>
        <v>0.12770000000000001</v>
      </c>
      <c r="F525" s="1623">
        <f>'7-11л. МЕНЮ '!F528</f>
        <v>0</v>
      </c>
      <c r="G525" s="2019">
        <f>'7-11л. МЕНЮ '!G528</f>
        <v>8.9232999999999993</v>
      </c>
      <c r="H525" s="1486">
        <f>'7-11л. МЕНЮ '!H528</f>
        <v>28.579000000000001</v>
      </c>
      <c r="I525" s="1781">
        <v>6.2E-2</v>
      </c>
      <c r="J525" s="1623">
        <v>0</v>
      </c>
      <c r="K525" s="1781">
        <v>5.0000000000000001E-3</v>
      </c>
      <c r="L525" s="1623">
        <v>13.12</v>
      </c>
      <c r="M525" s="1781">
        <v>5.19</v>
      </c>
      <c r="N525" s="1623">
        <v>2.52</v>
      </c>
      <c r="O525" s="1781">
        <v>2.1549999999999998</v>
      </c>
      <c r="P525" s="2502">
        <v>0.25</v>
      </c>
      <c r="Q525" s="1538">
        <f>'7-11л. МЕНЮ '!I528</f>
        <v>81</v>
      </c>
      <c r="R525" s="121"/>
      <c r="S525" s="3414"/>
      <c r="T525" s="3414"/>
      <c r="U525" s="3414"/>
      <c r="V525" s="164"/>
      <c r="W525" s="164"/>
      <c r="X525" s="164"/>
      <c r="Y525" s="164"/>
      <c r="Z525" s="164"/>
      <c r="AA525" s="164"/>
      <c r="AB525" s="164"/>
      <c r="AC525" s="514"/>
      <c r="AD525" s="514"/>
      <c r="AE525" s="514"/>
      <c r="AF525" s="514"/>
      <c r="AG525" s="515"/>
      <c r="AH525" s="515"/>
      <c r="AI525" s="515"/>
      <c r="AJ525" s="514"/>
      <c r="AK525" s="549"/>
      <c r="AL525" s="3414"/>
      <c r="AM525" s="3414"/>
      <c r="AN525" s="3414"/>
      <c r="AO525" s="3414"/>
      <c r="AP525" s="3414"/>
      <c r="AQ525" s="3414"/>
    </row>
    <row r="526" spans="2:43" ht="15.75">
      <c r="B526" s="1554" t="str">
        <f>'7-11л. МЕНЮ '!J529</f>
        <v>Пром.пр.</v>
      </c>
      <c r="C526" s="256" t="str">
        <f>'7-11л. МЕНЮ '!C529</f>
        <v>Хлеб пшеничный</v>
      </c>
      <c r="D526" s="3426">
        <f>'7-11л. МЕНЮ '!D529</f>
        <v>40</v>
      </c>
      <c r="E526" s="1783">
        <f>'7-11л. МЕНЮ '!E529</f>
        <v>0.8024</v>
      </c>
      <c r="F526" s="1623">
        <f>'7-11л. МЕНЮ '!F529</f>
        <v>0.52</v>
      </c>
      <c r="G526" s="1492">
        <f>'7-11л. МЕНЮ '!G529</f>
        <v>20.68</v>
      </c>
      <c r="H526" s="2018">
        <f>'7-11л. МЕНЮ '!H529</f>
        <v>94.6096</v>
      </c>
      <c r="I526" s="1204">
        <v>0</v>
      </c>
      <c r="J526" s="1204">
        <v>4.3999999999999997E-2</v>
      </c>
      <c r="K526" s="1204">
        <v>1.6E-2</v>
      </c>
      <c r="L526" s="707">
        <v>0</v>
      </c>
      <c r="M526" s="1204">
        <v>8</v>
      </c>
      <c r="N526" s="1204">
        <v>2.6</v>
      </c>
      <c r="O526" s="1204">
        <v>0.56000000000000005</v>
      </c>
      <c r="P526" s="1780">
        <v>4.3999999999999997E-2</v>
      </c>
      <c r="Q526" s="1538">
        <f>'7-11л. МЕНЮ '!I529</f>
        <v>18</v>
      </c>
      <c r="R526" s="110"/>
      <c r="S526" s="3414"/>
      <c r="T526" s="289"/>
      <c r="U526" s="157"/>
      <c r="V526" s="157"/>
      <c r="W526" s="3806"/>
      <c r="X526" s="3807"/>
      <c r="Y526" s="3808"/>
      <c r="Z526" s="3808"/>
      <c r="AA526" s="339"/>
      <c r="AB526" s="156"/>
      <c r="AC526" s="823"/>
      <c r="AD526" s="823"/>
      <c r="AE526" s="823"/>
      <c r="AF526" s="823"/>
      <c r="AG526" s="824"/>
      <c r="AH526" s="824"/>
      <c r="AI526" s="824"/>
      <c r="AJ526" s="823"/>
      <c r="AK526" s="549"/>
      <c r="AL526" s="3414"/>
      <c r="AM526" s="3414"/>
      <c r="AN526" s="3414"/>
      <c r="AO526" s="3414"/>
      <c r="AP526" s="3414"/>
      <c r="AQ526" s="3414"/>
    </row>
    <row r="527" spans="2:43">
      <c r="B527" s="1554" t="str">
        <f>'7-11л. МЕНЮ '!J530</f>
        <v>Пром.пр.</v>
      </c>
      <c r="C527" s="256" t="str">
        <f>'7-11л. МЕНЮ '!C530</f>
        <v>Хлеб ржаной</v>
      </c>
      <c r="D527" s="3426">
        <f>'7-11л. МЕНЮ '!D530</f>
        <v>30</v>
      </c>
      <c r="E527" s="1282">
        <f>'7-11л. МЕНЮ '!E530</f>
        <v>1.4</v>
      </c>
      <c r="F527" s="333">
        <f>'7-11л. МЕНЮ '!F530</f>
        <v>0.495</v>
      </c>
      <c r="G527" s="1491">
        <f>'7-11л. МЕНЮ '!G530</f>
        <v>13.031000000000001</v>
      </c>
      <c r="H527" s="1340">
        <f>'7-11л. МЕНЮ '!H530</f>
        <v>62.174999999999997</v>
      </c>
      <c r="I527" s="2530">
        <v>0</v>
      </c>
      <c r="J527" s="2530">
        <v>7.4999999999999997E-2</v>
      </c>
      <c r="K527" s="2530">
        <v>7.4999999999999997E-2</v>
      </c>
      <c r="L527" s="2540">
        <v>0</v>
      </c>
      <c r="M527" s="2545">
        <v>9.9</v>
      </c>
      <c r="N527" s="2530">
        <v>7.02</v>
      </c>
      <c r="O527" s="2532">
        <v>1.98</v>
      </c>
      <c r="P527" s="2542">
        <v>4.2000000000000003E-2</v>
      </c>
      <c r="Q527" s="1531">
        <f>'7-11л. МЕНЮ '!I530</f>
        <v>19</v>
      </c>
      <c r="R527" s="110"/>
      <c r="S527" s="3414"/>
      <c r="T527" s="278"/>
      <c r="U527" s="3414"/>
      <c r="V527" s="3414"/>
      <c r="W527" s="3414"/>
      <c r="X527" s="3414"/>
      <c r="Y527" s="3414"/>
      <c r="Z527" s="3414"/>
      <c r="AA527" s="3414"/>
      <c r="AB527" s="3414"/>
      <c r="AC527" s="156"/>
      <c r="AD527" s="156"/>
      <c r="AE527" s="156"/>
      <c r="AF527" s="156"/>
      <c r="AG527" s="156"/>
      <c r="AH527" s="156"/>
      <c r="AI527" s="156"/>
      <c r="AJ527" s="156"/>
      <c r="AK527" s="549"/>
      <c r="AL527" s="3414"/>
      <c r="AM527" s="3414"/>
      <c r="AN527" s="3414"/>
      <c r="AO527" s="3414"/>
      <c r="AP527" s="3414"/>
      <c r="AQ527" s="3414"/>
    </row>
    <row r="528" spans="2:43" ht="15.75" thickBot="1">
      <c r="B528" s="1326" t="str">
        <f>'7-11л. МЕНЮ '!J531</f>
        <v>749 / 22</v>
      </c>
      <c r="C528" s="3449" t="str">
        <f>'7-11л. МЕНЮ '!C531</f>
        <v>Плоды свежие (яблоко)</v>
      </c>
      <c r="D528" s="350">
        <f>'7-11л. МЕНЮ '!D531</f>
        <v>100</v>
      </c>
      <c r="E528" s="1282">
        <f>'7-11л. МЕНЮ '!E531</f>
        <v>0.4</v>
      </c>
      <c r="F528" s="333">
        <f>'7-11л. МЕНЮ '!F531</f>
        <v>0.4</v>
      </c>
      <c r="G528" s="1491">
        <f>'7-11л. МЕНЮ '!G531</f>
        <v>9.8000000000000007</v>
      </c>
      <c r="H528" s="1340">
        <f>'7-11л. МЕНЮ '!H531</f>
        <v>47</v>
      </c>
      <c r="I528" s="1204">
        <v>10</v>
      </c>
      <c r="J528" s="1204">
        <v>0.03</v>
      </c>
      <c r="K528" s="1204">
        <v>0.02</v>
      </c>
      <c r="L528" s="712">
        <v>0</v>
      </c>
      <c r="M528" s="1204">
        <v>16</v>
      </c>
      <c r="N528" s="1204">
        <v>11</v>
      </c>
      <c r="O528" s="1204">
        <v>9</v>
      </c>
      <c r="P528" s="1780">
        <v>2.2000000000000002</v>
      </c>
      <c r="Q528" s="1531">
        <f>'7-11л. МЕНЮ '!I531</f>
        <v>105</v>
      </c>
      <c r="R528" s="123"/>
      <c r="S528" s="3414"/>
      <c r="T528" s="3414"/>
      <c r="U528" s="3792"/>
      <c r="V528" s="3792"/>
      <c r="W528" s="3792"/>
      <c r="X528" s="3792"/>
      <c r="Y528" s="3792"/>
      <c r="Z528" s="3792"/>
      <c r="AA528" s="3792"/>
      <c r="AB528" s="3792"/>
      <c r="AC528" s="293"/>
      <c r="AD528" s="293"/>
      <c r="AE528" s="293"/>
      <c r="AF528" s="293"/>
      <c r="AG528" s="293"/>
      <c r="AH528" s="293"/>
      <c r="AI528" s="293"/>
      <c r="AJ528" s="2712"/>
      <c r="AK528" s="549"/>
      <c r="AL528" s="3414"/>
      <c r="AM528" s="3414"/>
      <c r="AN528" s="3414"/>
      <c r="AO528" s="3414"/>
      <c r="AP528" s="3414"/>
      <c r="AQ528" s="3414"/>
    </row>
    <row r="529" spans="2:43">
      <c r="B529" s="426" t="s">
        <v>158</v>
      </c>
      <c r="C529" s="578"/>
      <c r="D529" s="2454">
        <f>'7-11л. МЕНЮ '!D532</f>
        <v>870</v>
      </c>
      <c r="E529" s="721">
        <f>'7-11л. МЕНЮ '!E532</f>
        <v>28.108799999999995</v>
      </c>
      <c r="F529" s="722">
        <f>'7-11л. МЕНЮ '!F532</f>
        <v>24.932349999999996</v>
      </c>
      <c r="G529" s="1961">
        <f>'7-11л. МЕНЮ '!G532</f>
        <v>138.2354</v>
      </c>
      <c r="H529" s="1958">
        <f>'7-11л. МЕНЮ '!H532</f>
        <v>898.2118999999999</v>
      </c>
      <c r="I529" s="2054">
        <f t="shared" ref="I529:P529" si="147">SUM(I520:I528)</f>
        <v>22.66656</v>
      </c>
      <c r="J529" s="2054">
        <f t="shared" si="147"/>
        <v>0.39732000000000001</v>
      </c>
      <c r="K529" s="2054">
        <f t="shared" si="147"/>
        <v>0.57567999999999997</v>
      </c>
      <c r="L529" s="2054">
        <f t="shared" si="147"/>
        <v>69.365319999999997</v>
      </c>
      <c r="M529" s="2140">
        <f t="shared" si="147"/>
        <v>326.08989999999994</v>
      </c>
      <c r="N529" s="2140">
        <f t="shared" si="147"/>
        <v>288.82089999999999</v>
      </c>
      <c r="O529" s="2140">
        <f t="shared" si="147"/>
        <v>104.205</v>
      </c>
      <c r="P529" s="2071">
        <f t="shared" si="147"/>
        <v>5.3812800000000003</v>
      </c>
      <c r="Q529" s="776"/>
      <c r="R529" s="110"/>
      <c r="S529" s="3414"/>
      <c r="T529" s="3748"/>
      <c r="U529" s="3414"/>
      <c r="V529" s="3414"/>
      <c r="W529" s="3414"/>
      <c r="X529" s="3414"/>
      <c r="Y529" s="3414"/>
      <c r="Z529" s="3414"/>
      <c r="AA529" s="3414"/>
      <c r="AB529" s="3414"/>
      <c r="AC529" s="3414"/>
      <c r="AD529" s="3414"/>
      <c r="AE529" s="3414"/>
      <c r="AF529" s="185"/>
      <c r="AG529" s="526"/>
      <c r="AH529" s="526"/>
      <c r="AI529" s="156"/>
      <c r="AJ529" s="156"/>
      <c r="AK529" s="597"/>
      <c r="AL529" s="3414"/>
      <c r="AM529" s="3414"/>
      <c r="AN529" s="3414"/>
      <c r="AO529" s="3414"/>
      <c r="AP529" s="3414"/>
      <c r="AQ529" s="3414"/>
    </row>
    <row r="530" spans="2:43">
      <c r="B530" s="738"/>
      <c r="C530" s="739" t="s">
        <v>10</v>
      </c>
      <c r="D530" s="1166">
        <v>0.35</v>
      </c>
      <c r="E530" s="1833">
        <f>'7-11л. МЕНЮ '!E533</f>
        <v>26.95</v>
      </c>
      <c r="F530" s="1834">
        <f>'7-11л. МЕНЮ '!F533</f>
        <v>27.65</v>
      </c>
      <c r="G530" s="1962">
        <f>'7-11л. МЕНЮ '!G533</f>
        <v>117.25</v>
      </c>
      <c r="H530" s="1960">
        <f>'7-11л. МЕНЮ '!H533</f>
        <v>822.5</v>
      </c>
      <c r="I530" s="2060">
        <f t="shared" ref="I530:P530" si="148">I625</f>
        <v>21</v>
      </c>
      <c r="J530" s="2060">
        <f t="shared" si="148"/>
        <v>0.42</v>
      </c>
      <c r="K530" s="2060">
        <f t="shared" si="148"/>
        <v>0.49</v>
      </c>
      <c r="L530" s="2060">
        <f t="shared" si="148"/>
        <v>245</v>
      </c>
      <c r="M530" s="2141">
        <f t="shared" si="148"/>
        <v>385</v>
      </c>
      <c r="N530" s="2141">
        <f t="shared" si="148"/>
        <v>385</v>
      </c>
      <c r="O530" s="2060">
        <f t="shared" si="148"/>
        <v>87.5</v>
      </c>
      <c r="P530" s="1960">
        <f t="shared" si="148"/>
        <v>4.2</v>
      </c>
      <c r="Q530" s="776"/>
      <c r="R530" s="110"/>
      <c r="S530" s="3414"/>
      <c r="T530" s="3748"/>
      <c r="U530" s="3592"/>
      <c r="V530" s="3592"/>
      <c r="W530" s="3592"/>
      <c r="X530" s="3592"/>
      <c r="Y530" s="3592"/>
      <c r="Z530" s="3592"/>
      <c r="AA530" s="3592"/>
      <c r="AB530" s="3592"/>
      <c r="AC530" s="3414"/>
      <c r="AD530" s="3414"/>
      <c r="AE530" s="3414"/>
      <c r="AF530" s="185"/>
      <c r="AG530" s="526"/>
      <c r="AH530" s="526"/>
      <c r="AI530" s="156"/>
      <c r="AJ530" s="156"/>
      <c r="AK530" s="549"/>
      <c r="AL530" s="3414"/>
      <c r="AM530" s="3414"/>
      <c r="AN530" s="3414"/>
      <c r="AO530" s="3414"/>
      <c r="AP530" s="3414"/>
      <c r="AQ530" s="3414"/>
    </row>
    <row r="531" spans="2:43" ht="15.75" thickBot="1">
      <c r="B531" s="240"/>
      <c r="C531" s="736" t="s">
        <v>331</v>
      </c>
      <c r="D531" s="758"/>
      <c r="E531" s="1525">
        <f>'7-11л. МЕНЮ '!E534</f>
        <v>1.5049350649350615</v>
      </c>
      <c r="F531" s="440">
        <f>'7-11л. МЕНЮ '!F534</f>
        <v>-3.4400632911392464</v>
      </c>
      <c r="G531" s="1963">
        <f>'7-11л. МЕНЮ '!G534</f>
        <v>6.2642985074626836</v>
      </c>
      <c r="H531" s="1956">
        <f>'7-11л. МЕНЮ '!H534</f>
        <v>3.2217829787233967</v>
      </c>
      <c r="I531" s="1972">
        <f t="shared" ref="I531:P531" si="149">(I529*100/I679)-35</f>
        <v>2.7775999999999996</v>
      </c>
      <c r="J531" s="1972">
        <f t="shared" si="149"/>
        <v>-1.8900000000000006</v>
      </c>
      <c r="K531" s="1972">
        <f t="shared" si="149"/>
        <v>6.1200000000000045</v>
      </c>
      <c r="L531" s="1972">
        <f t="shared" si="149"/>
        <v>-25.090668571428573</v>
      </c>
      <c r="M531" s="1972">
        <f t="shared" si="149"/>
        <v>-5.3554636363636412</v>
      </c>
      <c r="N531" s="1972">
        <f t="shared" si="149"/>
        <v>-8.7435545454545469</v>
      </c>
      <c r="O531" s="1972">
        <f t="shared" si="149"/>
        <v>6.6820000000000022</v>
      </c>
      <c r="P531" s="2072">
        <f t="shared" si="149"/>
        <v>9.8440000000000012</v>
      </c>
      <c r="Q531" s="780"/>
      <c r="R531" s="110"/>
      <c r="S531" s="3414"/>
      <c r="T531" s="3414"/>
      <c r="U531" s="3414"/>
      <c r="V531" s="3414"/>
      <c r="W531" s="3414"/>
      <c r="X531" s="3414"/>
      <c r="Y531" s="3414"/>
      <c r="Z531" s="3414"/>
      <c r="AA531" s="3414"/>
      <c r="AB531" s="3414"/>
      <c r="AC531" s="3414"/>
      <c r="AD531" s="3414"/>
      <c r="AE531" s="3414"/>
      <c r="AF531" s="2713"/>
      <c r="AG531" s="2713"/>
      <c r="AH531" s="2713"/>
      <c r="AI531" s="2713"/>
      <c r="AJ531" s="2713"/>
      <c r="AK531" s="549"/>
      <c r="AL531" s="3414"/>
      <c r="AM531" s="3414"/>
      <c r="AN531" s="3414"/>
      <c r="AO531" s="3414"/>
      <c r="AP531" s="3414"/>
      <c r="AQ531" s="3414"/>
    </row>
    <row r="532" spans="2:43">
      <c r="B532" s="691"/>
      <c r="C532" s="559" t="s">
        <v>196</v>
      </c>
      <c r="D532" s="73"/>
      <c r="E532" s="2170"/>
      <c r="F532" s="1936"/>
      <c r="G532" s="2120"/>
      <c r="H532" s="2149"/>
      <c r="I532" s="2149"/>
      <c r="J532" s="2149"/>
      <c r="K532" s="2149"/>
      <c r="L532" s="2149"/>
      <c r="M532" s="2149"/>
      <c r="N532" s="2149"/>
      <c r="O532" s="2149"/>
      <c r="P532" s="3705"/>
      <c r="Q532" s="779"/>
      <c r="R532" s="110"/>
      <c r="S532" s="3414"/>
      <c r="T532" s="3414"/>
      <c r="U532" s="3414"/>
      <c r="V532" s="3414"/>
      <c r="W532" s="3414"/>
      <c r="X532" s="3414"/>
      <c r="Y532" s="3414"/>
      <c r="Z532" s="3414"/>
      <c r="AA532" s="3414"/>
      <c r="AB532" s="3414"/>
      <c r="AC532" s="3414"/>
      <c r="AD532" s="3414"/>
      <c r="AE532" s="3414"/>
      <c r="AF532" s="185"/>
      <c r="AG532" s="156"/>
      <c r="AH532" s="156"/>
      <c r="AI532" s="339"/>
      <c r="AJ532" s="156"/>
      <c r="AK532" s="597"/>
      <c r="AL532" s="3414"/>
      <c r="AM532" s="3414"/>
      <c r="AN532" s="3414"/>
      <c r="AO532" s="3414"/>
      <c r="AP532" s="3414"/>
      <c r="AQ532" s="3414"/>
    </row>
    <row r="533" spans="2:43">
      <c r="B533" s="1206" t="str">
        <f>'7-11л. МЕНЮ '!J536</f>
        <v>857/22</v>
      </c>
      <c r="C533" s="269" t="str">
        <f>'7-11л. МЕНЮ '!C536</f>
        <v>Отвар шиповника</v>
      </c>
      <c r="D533" s="270">
        <f>'7-11л. МЕНЮ '!D536</f>
        <v>190</v>
      </c>
      <c r="E533" s="1364">
        <f>'7-11л. МЕНЮ '!E536</f>
        <v>0.45</v>
      </c>
      <c r="F533" s="334">
        <f>'7-11л. МЕНЮ '!F536</f>
        <v>0.15</v>
      </c>
      <c r="G533" s="1496">
        <f>'7-11л. МЕНЮ '!G536</f>
        <v>11.17</v>
      </c>
      <c r="H533" s="1496">
        <f>'7-11л. МЕНЮ '!H536</f>
        <v>48.07</v>
      </c>
      <c r="I533" s="1496">
        <v>6</v>
      </c>
      <c r="J533" s="1496">
        <v>0.01</v>
      </c>
      <c r="K533" s="1496">
        <v>0.04</v>
      </c>
      <c r="L533" s="1495">
        <v>73.5</v>
      </c>
      <c r="M533" s="1498">
        <v>8.32</v>
      </c>
      <c r="N533" s="1498">
        <v>2.25</v>
      </c>
      <c r="O533" s="1498">
        <v>2.25</v>
      </c>
      <c r="P533" s="1499">
        <v>0.4</v>
      </c>
      <c r="Q533" s="447">
        <f>'7-11л. МЕНЮ '!I536</f>
        <v>91</v>
      </c>
      <c r="R533" s="129"/>
      <c r="S533" s="3414"/>
      <c r="T533" s="3414"/>
      <c r="U533" s="3414"/>
      <c r="V533" s="3414"/>
      <c r="W533" s="3414"/>
      <c r="X533" s="3414"/>
      <c r="Y533" s="3414"/>
      <c r="Z533" s="3414"/>
      <c r="AA533" s="3414"/>
      <c r="AB533" s="3414"/>
      <c r="AC533" s="3414"/>
      <c r="AD533" s="3414"/>
      <c r="AE533" s="3414"/>
      <c r="AF533" s="514"/>
      <c r="AG533" s="515"/>
      <c r="AH533" s="515"/>
      <c r="AI533" s="514"/>
      <c r="AJ533" s="514"/>
      <c r="AK533" s="549"/>
      <c r="AL533" s="3414"/>
      <c r="AM533" s="3414"/>
      <c r="AN533" s="3414"/>
      <c r="AO533" s="3414"/>
      <c r="AP533" s="3414"/>
      <c r="AQ533" s="3414"/>
    </row>
    <row r="534" spans="2:43" ht="12" customHeight="1">
      <c r="B534" s="1354" t="str">
        <f>'7-11л. МЕНЮ '!J537</f>
        <v>276/17</v>
      </c>
      <c r="C534" s="2042" t="str">
        <f>'7-11л. МЕНЮ '!C537</f>
        <v xml:space="preserve">Рулет с макаронами и / </v>
      </c>
      <c r="D534" s="3305">
        <f>'7-11л. МЕНЮ '!D537</f>
        <v>98</v>
      </c>
      <c r="E534" s="1364">
        <f>'7-11л. МЕНЮ '!E537</f>
        <v>1.5867</v>
      </c>
      <c r="F534" s="1283">
        <f>'7-11л. МЕНЮ '!F537</f>
        <v>5.0880000000000001</v>
      </c>
      <c r="G534" s="1496">
        <f>'7-11л. МЕНЮ '!G537</f>
        <v>8.8634000000000004</v>
      </c>
      <c r="H534" s="2015">
        <f>'7-11л. МЕНЮ '!H537</f>
        <v>87.361699999999999</v>
      </c>
      <c r="I534" s="1306">
        <v>0</v>
      </c>
      <c r="J534" s="753">
        <v>0.193</v>
      </c>
      <c r="K534" s="1192">
        <v>5.0000000000000001E-3</v>
      </c>
      <c r="L534" s="3335">
        <v>3.82</v>
      </c>
      <c r="M534" s="2497">
        <v>126</v>
      </c>
      <c r="N534" s="1503">
        <v>145.6</v>
      </c>
      <c r="O534" s="1192">
        <v>1.6182000000000001</v>
      </c>
      <c r="P534" s="1306">
        <v>0.44800000000000001</v>
      </c>
      <c r="Q534" s="684">
        <f>'7-11л. МЕНЮ '!I537</f>
        <v>62</v>
      </c>
      <c r="R534" s="123"/>
      <c r="S534" s="3414"/>
      <c r="T534" s="3414"/>
      <c r="U534" s="3414"/>
      <c r="V534" s="3414"/>
      <c r="W534" s="3414"/>
      <c r="X534" s="3414"/>
      <c r="Y534" s="3414"/>
      <c r="Z534" s="3414"/>
      <c r="AA534" s="3414"/>
      <c r="AB534" s="3414"/>
      <c r="AC534" s="3414"/>
      <c r="AD534" s="3414"/>
      <c r="AE534" s="3414"/>
      <c r="AF534" s="823"/>
      <c r="AG534" s="824"/>
      <c r="AH534" s="824"/>
      <c r="AI534" s="823"/>
      <c r="AJ534" s="823"/>
      <c r="AK534" s="549"/>
      <c r="AL534" s="3414"/>
      <c r="AM534" s="3414"/>
      <c r="AN534" s="3414"/>
      <c r="AO534" s="3414"/>
      <c r="AP534" s="3414"/>
      <c r="AQ534" s="3414"/>
    </row>
    <row r="535" spans="2:43">
      <c r="B535" s="2482" t="str">
        <f>'7-11л. МЕНЮ '!J538</f>
        <v>331/17</v>
      </c>
      <c r="C535" s="2043" t="str">
        <f>'7-11л. МЕНЮ '!C538</f>
        <v>соус сметанный с томатом</v>
      </c>
      <c r="D535" s="3306">
        <f>'7-11л. МЕНЮ '!D538</f>
        <v>20</v>
      </c>
      <c r="E535" s="1786">
        <f>'7-11л. МЕНЮ '!E538</f>
        <v>0.35239999999999999</v>
      </c>
      <c r="F535" s="1781">
        <f>'7-11л. МЕНЮ '!F538</f>
        <v>0.99919999999999998</v>
      </c>
      <c r="G535" s="1492">
        <f>'7-11л. МЕНЮ '!G538</f>
        <v>1.4048</v>
      </c>
      <c r="H535" s="2019">
        <f>'7-11л. МЕНЮ '!H538</f>
        <v>16.02</v>
      </c>
      <c r="I535" s="2502">
        <v>0.2676</v>
      </c>
      <c r="J535" s="1623">
        <v>5.0000000000000001E-3</v>
      </c>
      <c r="K535" s="1781">
        <v>6.4000000000000003E-3</v>
      </c>
      <c r="L535" s="1623">
        <v>6.76</v>
      </c>
      <c r="M535" s="1781">
        <v>55.847999999999999</v>
      </c>
      <c r="N535" s="1623">
        <v>5.8760000000000003</v>
      </c>
      <c r="O535" s="1781">
        <v>1.958</v>
      </c>
      <c r="P535" s="2502">
        <v>7.9600000000000004E-2</v>
      </c>
      <c r="Q535" s="1178">
        <f>'7-11л. МЕНЮ '!I538</f>
        <v>62</v>
      </c>
      <c r="R535" s="128"/>
      <c r="S535" s="3414"/>
      <c r="T535" s="3414"/>
      <c r="U535" s="3414"/>
      <c r="V535" s="3414"/>
      <c r="W535" s="3414"/>
      <c r="X535" s="3414"/>
      <c r="Y535" s="3414"/>
      <c r="Z535" s="3414"/>
      <c r="AA535" s="3414"/>
      <c r="AB535" s="3414"/>
      <c r="AC535" s="3414"/>
      <c r="AD535" s="3414"/>
      <c r="AE535" s="3414"/>
      <c r="AF535" s="156"/>
      <c r="AG535" s="156"/>
      <c r="AH535" s="156"/>
      <c r="AI535" s="156"/>
      <c r="AJ535" s="156"/>
      <c r="AK535" s="549"/>
      <c r="AL535" s="3414"/>
      <c r="AM535" s="3414"/>
      <c r="AN535" s="3414"/>
      <c r="AO535" s="3414"/>
      <c r="AP535" s="3414"/>
      <c r="AQ535" s="3414"/>
    </row>
    <row r="536" spans="2:43" ht="15.75" thickBot="1">
      <c r="B536" s="1324" t="str">
        <f>'7-11л. МЕНЮ '!J539</f>
        <v>Пром.пр.</v>
      </c>
      <c r="C536" s="1484" t="str">
        <f>'7-11л. МЕНЮ '!C539</f>
        <v>Хлеб ржаной</v>
      </c>
      <c r="D536" s="3307">
        <f>'7-11л. МЕНЮ '!D539</f>
        <v>20</v>
      </c>
      <c r="E536" s="1908">
        <f>'7-11л. МЕНЮ '!E539</f>
        <v>0.93300000000000005</v>
      </c>
      <c r="F536" s="1453">
        <f>'7-11л. МЕНЮ '!F539</f>
        <v>0.33</v>
      </c>
      <c r="G536" s="3309">
        <f>'7-11л. МЕНЮ '!G539</f>
        <v>8.6869999999999994</v>
      </c>
      <c r="H536" s="3309">
        <f>'7-11л. МЕНЮ '!H539</f>
        <v>41.45</v>
      </c>
      <c r="I536" s="1623">
        <v>0</v>
      </c>
      <c r="J536" s="1623">
        <v>0.05</v>
      </c>
      <c r="K536" s="1623">
        <v>4.5999999999999999E-2</v>
      </c>
      <c r="L536" s="1540">
        <v>0</v>
      </c>
      <c r="M536" s="1618">
        <v>6.6</v>
      </c>
      <c r="N536" s="1620">
        <v>4.68</v>
      </c>
      <c r="O536" s="1623">
        <v>1.32</v>
      </c>
      <c r="P536" s="1779">
        <v>2.8000000000000001E-2</v>
      </c>
      <c r="Q536" s="1531">
        <f>'7-11л. МЕНЮ '!I539</f>
        <v>19</v>
      </c>
      <c r="R536" s="119"/>
      <c r="S536" s="3414"/>
      <c r="T536" s="3414"/>
      <c r="U536" s="3414"/>
      <c r="V536" s="3414"/>
      <c r="W536" s="3414"/>
      <c r="X536" s="3414"/>
      <c r="Y536" s="3414"/>
      <c r="Z536" s="3414"/>
      <c r="AA536" s="125"/>
      <c r="AB536" s="3414"/>
      <c r="AC536" s="125"/>
      <c r="AD536" s="125"/>
      <c r="AE536" s="125"/>
      <c r="AF536" s="125"/>
      <c r="AG536" s="125"/>
      <c r="AH536" s="125"/>
      <c r="AI536" s="125"/>
      <c r="AJ536" s="125"/>
      <c r="AK536" s="3414"/>
      <c r="AL536" s="3414"/>
      <c r="AM536" s="3414"/>
      <c r="AN536" s="3414"/>
      <c r="AO536" s="3414"/>
      <c r="AP536" s="3414"/>
      <c r="AQ536" s="3414"/>
    </row>
    <row r="537" spans="2:43">
      <c r="B537" s="750" t="s">
        <v>203</v>
      </c>
      <c r="C537" s="578"/>
      <c r="D537" s="166">
        <f>'7-11л. МЕНЮ '!D540</f>
        <v>328</v>
      </c>
      <c r="E537" s="2032">
        <f>'7-11л. МЕНЮ '!E540</f>
        <v>3.3220999999999998</v>
      </c>
      <c r="F537" s="2033">
        <f>'7-11л. МЕНЮ '!F540</f>
        <v>6.5672000000000006</v>
      </c>
      <c r="G537" s="2034">
        <f>'7-11л. МЕНЮ '!G540</f>
        <v>30.1252</v>
      </c>
      <c r="H537" s="2034">
        <f>'7-11л. МЕНЮ '!H540</f>
        <v>192.90170000000001</v>
      </c>
      <c r="I537" s="246">
        <f t="shared" ref="I537:P537" si="150">SUM(I533:I536)</f>
        <v>6.2675999999999998</v>
      </c>
      <c r="J537" s="246">
        <f t="shared" si="150"/>
        <v>0.25800000000000001</v>
      </c>
      <c r="K537" s="246">
        <f t="shared" si="150"/>
        <v>9.74E-2</v>
      </c>
      <c r="L537" s="246">
        <f t="shared" si="150"/>
        <v>84.08</v>
      </c>
      <c r="M537" s="710">
        <f t="shared" si="150"/>
        <v>196.768</v>
      </c>
      <c r="N537" s="710">
        <f t="shared" si="150"/>
        <v>158.40600000000001</v>
      </c>
      <c r="O537" s="246">
        <f t="shared" si="150"/>
        <v>7.1462000000000003</v>
      </c>
      <c r="P537" s="2177">
        <f t="shared" si="150"/>
        <v>0.95560000000000012</v>
      </c>
      <c r="Q537" s="776"/>
      <c r="R537" s="119"/>
      <c r="S537" s="3414"/>
      <c r="T537" s="2630"/>
      <c r="U537" s="3414"/>
      <c r="V537" s="491"/>
      <c r="W537" s="491"/>
      <c r="X537" s="491"/>
      <c r="Y537" s="491"/>
      <c r="Z537" s="125"/>
      <c r="AA537" s="125"/>
      <c r="AB537" s="3414"/>
      <c r="AC537" s="125"/>
      <c r="AD537" s="125"/>
      <c r="AE537" s="125"/>
      <c r="AF537" s="125"/>
      <c r="AG537" s="125"/>
      <c r="AH537" s="125"/>
      <c r="AI537" s="125"/>
      <c r="AJ537" s="125"/>
      <c r="AK537" s="3414"/>
      <c r="AL537" s="3414"/>
      <c r="AM537" s="3414"/>
      <c r="AN537" s="3414"/>
      <c r="AO537" s="3414"/>
      <c r="AP537" s="3414"/>
      <c r="AQ537" s="3414"/>
    </row>
    <row r="538" spans="2:43">
      <c r="B538" s="738"/>
      <c r="C538" s="739" t="s">
        <v>10</v>
      </c>
      <c r="D538" s="1166">
        <v>0.1</v>
      </c>
      <c r="E538" s="2035">
        <f>'7-11л. МЕНЮ '!E541</f>
        <v>7.7</v>
      </c>
      <c r="F538" s="2036">
        <f>'7-11л. МЕНЮ '!F541</f>
        <v>7.9</v>
      </c>
      <c r="G538" s="2037">
        <f>'7-11л. МЕНЮ '!G541</f>
        <v>33.5</v>
      </c>
      <c r="H538" s="2037">
        <f>'7-11л. МЕНЮ '!H541</f>
        <v>235</v>
      </c>
      <c r="I538" s="1921">
        <f t="shared" ref="I538:P538" si="151">I629</f>
        <v>6</v>
      </c>
      <c r="J538" s="1921">
        <f t="shared" si="151"/>
        <v>0.12</v>
      </c>
      <c r="K538" s="1921">
        <f t="shared" si="151"/>
        <v>0.14000000000000001</v>
      </c>
      <c r="L538" s="1921">
        <f t="shared" si="151"/>
        <v>70</v>
      </c>
      <c r="M538" s="1922">
        <f t="shared" si="151"/>
        <v>110</v>
      </c>
      <c r="N538" s="1922">
        <f t="shared" si="151"/>
        <v>110</v>
      </c>
      <c r="O538" s="1921">
        <f t="shared" si="151"/>
        <v>25</v>
      </c>
      <c r="P538" s="2178">
        <f t="shared" si="151"/>
        <v>1.2</v>
      </c>
      <c r="Q538" s="776"/>
      <c r="R538" s="119"/>
      <c r="S538" s="3414"/>
      <c r="T538" s="3415"/>
      <c r="U538" s="3414"/>
      <c r="V538" s="3414"/>
      <c r="W538" s="3414"/>
      <c r="X538" s="3414"/>
      <c r="Y538" s="3414"/>
      <c r="Z538" s="3414"/>
      <c r="AA538" s="3414"/>
      <c r="AB538" s="3414"/>
      <c r="AC538" s="125"/>
      <c r="AD538" s="125"/>
      <c r="AE538" s="125"/>
      <c r="AF538" s="125"/>
      <c r="AG538" s="125"/>
      <c r="AH538" s="125"/>
      <c r="AI538" s="125"/>
      <c r="AJ538" s="125"/>
      <c r="AK538" s="3414"/>
      <c r="AL538" s="3414"/>
      <c r="AM538" s="3414"/>
      <c r="AN538" s="3414"/>
      <c r="AO538" s="3414"/>
      <c r="AP538" s="3414"/>
      <c r="AQ538" s="3414"/>
    </row>
    <row r="539" spans="2:43" ht="15.75" thickBot="1">
      <c r="B539" s="240"/>
      <c r="C539" s="736" t="s">
        <v>331</v>
      </c>
      <c r="D539" s="758"/>
      <c r="E539" s="1525">
        <f>'7-11л. МЕНЮ '!E542</f>
        <v>-5.6855844155844162</v>
      </c>
      <c r="F539" s="440">
        <f>'7-11л. МЕНЮ '!F542</f>
        <v>-1.6870886075949372</v>
      </c>
      <c r="G539" s="1947">
        <f>'7-11л. МЕНЮ '!G542</f>
        <v>-1.0074029850746271</v>
      </c>
      <c r="H539" s="1947">
        <f>'7-11л. МЕНЮ '!H542</f>
        <v>-1.7914170212765956</v>
      </c>
      <c r="I539" s="748">
        <f t="shared" ref="I539:P539" si="152">(I537*100/I679)-10</f>
        <v>0.44599999999999973</v>
      </c>
      <c r="J539" s="748">
        <f t="shared" si="152"/>
        <v>11.5</v>
      </c>
      <c r="K539" s="748">
        <f t="shared" si="152"/>
        <v>-3.0428571428571427</v>
      </c>
      <c r="L539" s="748">
        <f t="shared" si="152"/>
        <v>2.0114285714285707</v>
      </c>
      <c r="M539" s="748">
        <f t="shared" si="152"/>
        <v>7.8879999999999981</v>
      </c>
      <c r="N539" s="748">
        <f t="shared" si="152"/>
        <v>4.4005454545454548</v>
      </c>
      <c r="O539" s="748">
        <f t="shared" si="152"/>
        <v>-7.1415199999999999</v>
      </c>
      <c r="P539" s="2179">
        <f t="shared" si="152"/>
        <v>-2.0366666666666653</v>
      </c>
      <c r="Q539" s="780"/>
      <c r="R539" s="119"/>
      <c r="S539" s="3414"/>
      <c r="T539" s="3415"/>
      <c r="U539" s="3414"/>
      <c r="V539" s="3414"/>
      <c r="W539" s="3414"/>
      <c r="X539" s="3414"/>
      <c r="Y539" s="3414"/>
      <c r="Z539" s="3414"/>
      <c r="AA539" s="3414"/>
      <c r="AB539" s="3414"/>
      <c r="AC539" s="125"/>
      <c r="AD539" s="125"/>
      <c r="AE539" s="125"/>
      <c r="AF539" s="125"/>
      <c r="AG539" s="125"/>
      <c r="AH539" s="125"/>
      <c r="AI539" s="125"/>
      <c r="AJ539" s="125"/>
      <c r="AK539" s="3414"/>
      <c r="AL539" s="3414"/>
      <c r="AM539" s="3414"/>
      <c r="AN539" s="3414"/>
      <c r="AO539" s="3414"/>
      <c r="AP539" s="3414"/>
      <c r="AQ539" s="3414"/>
    </row>
    <row r="540" spans="2:43" ht="20.25" customHeight="1">
      <c r="I540" s="3375"/>
      <c r="J540" s="3375"/>
      <c r="K540" s="3375"/>
      <c r="L540" s="3375"/>
      <c r="M540" s="3375"/>
      <c r="N540" s="3375"/>
      <c r="O540" s="3375"/>
      <c r="P540" s="3375"/>
      <c r="R540" s="123"/>
      <c r="S540" s="1682"/>
      <c r="T540" s="3415"/>
      <c r="U540" s="225"/>
      <c r="V540" s="3414"/>
      <c r="W540" s="3414"/>
      <c r="X540" s="3414"/>
      <c r="Y540" s="3414"/>
      <c r="Z540" s="3414"/>
      <c r="AA540" s="3414"/>
      <c r="AB540" s="3414"/>
      <c r="AC540" s="125"/>
      <c r="AD540" s="125"/>
      <c r="AE540" s="125"/>
      <c r="AF540" s="125"/>
      <c r="AG540" s="125"/>
      <c r="AH540" s="125"/>
      <c r="AI540" s="125"/>
      <c r="AJ540" s="125"/>
      <c r="AK540" s="3414"/>
      <c r="AL540" s="3414"/>
      <c r="AM540" s="3414"/>
      <c r="AN540" s="3414"/>
      <c r="AO540" s="3414"/>
      <c r="AP540" s="3414"/>
      <c r="AQ540" s="3414"/>
    </row>
    <row r="541" spans="2:43" ht="18.75" customHeight="1">
      <c r="R541" s="110"/>
      <c r="S541" s="129"/>
      <c r="T541" s="3422"/>
      <c r="U541" s="164"/>
      <c r="V541" s="3414"/>
      <c r="W541" s="3414"/>
      <c r="X541" s="3414"/>
      <c r="Y541" s="3414"/>
      <c r="Z541" s="3414"/>
      <c r="AA541" s="3414"/>
      <c r="AB541" s="3414"/>
      <c r="AC541" s="514"/>
      <c r="AD541" s="514"/>
      <c r="AE541" s="514"/>
      <c r="AF541" s="514"/>
      <c r="AG541" s="515"/>
      <c r="AH541" s="515"/>
      <c r="AI541" s="515"/>
      <c r="AJ541" s="514"/>
      <c r="AK541" s="3414"/>
      <c r="AL541" s="3414"/>
      <c r="AM541" s="3414"/>
      <c r="AN541" s="3414"/>
      <c r="AO541" s="3414"/>
      <c r="AP541" s="3414"/>
      <c r="AQ541" s="3414"/>
    </row>
    <row r="542" spans="2:43" ht="15.75" thickBot="1">
      <c r="R542" s="110"/>
      <c r="S542" s="3416"/>
      <c r="T542" s="3411"/>
      <c r="U542" s="3408"/>
      <c r="V542" s="3414"/>
      <c r="W542" s="3414"/>
      <c r="X542" s="3414"/>
      <c r="Y542" s="3414"/>
      <c r="Z542" s="3414"/>
      <c r="AA542" s="3414"/>
      <c r="AB542" s="3414"/>
      <c r="AC542" s="823"/>
      <c r="AD542" s="823"/>
      <c r="AE542" s="823"/>
      <c r="AF542" s="823"/>
      <c r="AG542" s="824"/>
      <c r="AH542" s="824"/>
      <c r="AI542" s="824"/>
      <c r="AJ542" s="823"/>
      <c r="AK542" s="3414"/>
      <c r="AL542" s="3414"/>
      <c r="AM542" s="3414"/>
      <c r="AN542" s="3414"/>
      <c r="AO542" s="3414"/>
      <c r="AP542" s="3414"/>
      <c r="AQ542" s="3414"/>
    </row>
    <row r="543" spans="2:43">
      <c r="B543" s="662"/>
      <c r="C543" s="42" t="s">
        <v>231</v>
      </c>
      <c r="D543" s="43"/>
      <c r="E543" s="151">
        <f t="shared" ref="E543:P543" si="153">E516+E529</f>
        <v>44.666899999999998</v>
      </c>
      <c r="F543" s="246">
        <f t="shared" si="153"/>
        <v>45.20675</v>
      </c>
      <c r="G543" s="246">
        <f t="shared" si="153"/>
        <v>217.8254</v>
      </c>
      <c r="H543" s="246">
        <f t="shared" si="153"/>
        <v>1465.0704999999998</v>
      </c>
      <c r="I543" s="246">
        <f t="shared" si="153"/>
        <v>41.813559999999995</v>
      </c>
      <c r="J543" s="246">
        <f t="shared" si="153"/>
        <v>0.57532000000000005</v>
      </c>
      <c r="K543" s="246">
        <f t="shared" si="153"/>
        <v>0.79508000000000001</v>
      </c>
      <c r="L543" s="246">
        <f t="shared" si="153"/>
        <v>88.495319999999992</v>
      </c>
      <c r="M543" s="710">
        <f t="shared" si="153"/>
        <v>496.89779999999996</v>
      </c>
      <c r="N543" s="710">
        <f t="shared" si="153"/>
        <v>671.92889999999989</v>
      </c>
      <c r="O543" s="710">
        <f t="shared" si="153"/>
        <v>136.709</v>
      </c>
      <c r="P543" s="663">
        <f t="shared" si="153"/>
        <v>6.7344800000000005</v>
      </c>
      <c r="R543" s="110"/>
      <c r="S543" s="3416"/>
      <c r="T543" s="3411"/>
      <c r="U543" s="3409"/>
      <c r="V543" s="3414"/>
      <c r="W543" s="3414"/>
      <c r="X543" s="3414"/>
      <c r="Y543" s="3414"/>
      <c r="Z543" s="3414"/>
      <c r="AA543" s="3414"/>
      <c r="AB543" s="3414"/>
      <c r="AC543" s="156"/>
      <c r="AD543" s="156"/>
      <c r="AE543" s="156"/>
      <c r="AF543" s="156"/>
      <c r="AG543" s="156"/>
      <c r="AH543" s="156"/>
      <c r="AI543" s="156"/>
      <c r="AJ543" s="156"/>
      <c r="AK543" s="549"/>
      <c r="AL543" s="3414"/>
      <c r="AM543" s="3414"/>
      <c r="AN543" s="3414"/>
      <c r="AO543" s="3414"/>
      <c r="AP543" s="3414"/>
      <c r="AQ543" s="3414"/>
    </row>
    <row r="544" spans="2:43">
      <c r="B544" s="392"/>
      <c r="C544" s="687" t="s">
        <v>10</v>
      </c>
      <c r="D544" s="1166">
        <v>0.6</v>
      </c>
      <c r="E544" s="1925">
        <f t="shared" ref="E544:P544" si="154">E633</f>
        <v>46.2</v>
      </c>
      <c r="F544" s="1921">
        <f t="shared" si="154"/>
        <v>47.4</v>
      </c>
      <c r="G544" s="1921">
        <f t="shared" si="154"/>
        <v>201</v>
      </c>
      <c r="H544" s="1921">
        <f t="shared" si="154"/>
        <v>1410</v>
      </c>
      <c r="I544" s="1921">
        <f t="shared" si="154"/>
        <v>36</v>
      </c>
      <c r="J544" s="1921">
        <f t="shared" si="154"/>
        <v>0.72</v>
      </c>
      <c r="K544" s="1921">
        <f t="shared" si="154"/>
        <v>0.84</v>
      </c>
      <c r="L544" s="1921">
        <f t="shared" si="154"/>
        <v>420</v>
      </c>
      <c r="M544" s="1922">
        <f t="shared" si="154"/>
        <v>660</v>
      </c>
      <c r="N544" s="1922">
        <f t="shared" si="154"/>
        <v>660</v>
      </c>
      <c r="O544" s="1922">
        <f t="shared" si="154"/>
        <v>150</v>
      </c>
      <c r="P544" s="1924">
        <f t="shared" si="154"/>
        <v>7.2</v>
      </c>
      <c r="R544" s="110"/>
      <c r="S544" s="129"/>
      <c r="T544" s="117"/>
      <c r="U544" s="3414"/>
      <c r="V544" s="3414"/>
      <c r="W544" s="3414"/>
      <c r="X544" s="3414"/>
      <c r="Y544" s="3414"/>
      <c r="Z544" s="3414"/>
      <c r="AA544" s="3414"/>
      <c r="AB544" s="3414"/>
      <c r="AC544" s="293"/>
      <c r="AD544" s="293"/>
      <c r="AE544" s="293"/>
      <c r="AF544" s="293"/>
      <c r="AG544" s="293"/>
      <c r="AH544" s="293"/>
      <c r="AI544" s="293"/>
      <c r="AJ544" s="293"/>
      <c r="AK544" s="549"/>
      <c r="AL544" s="3414"/>
      <c r="AM544" s="3414"/>
      <c r="AN544" s="3414"/>
      <c r="AO544" s="3414"/>
      <c r="AP544" s="3414"/>
      <c r="AQ544" s="3414"/>
    </row>
    <row r="545" spans="2:43" ht="15.75" thickBot="1">
      <c r="B545" s="240"/>
      <c r="C545" s="736" t="s">
        <v>331</v>
      </c>
      <c r="D545" s="758"/>
      <c r="E545" s="747">
        <f t="shared" ref="E545:P545" si="155">(E543*100/E679)-60</f>
        <v>-1.9910389610389672</v>
      </c>
      <c r="F545" s="748">
        <f t="shared" si="155"/>
        <v>-2.7762658227848078</v>
      </c>
      <c r="G545" s="748">
        <f t="shared" si="155"/>
        <v>5.0225074626865762</v>
      </c>
      <c r="H545" s="748">
        <f t="shared" si="155"/>
        <v>2.3434255319148889</v>
      </c>
      <c r="I545" s="748">
        <f t="shared" si="155"/>
        <v>9.6892666666666685</v>
      </c>
      <c r="J545" s="748">
        <f t="shared" si="155"/>
        <v>-12.056666666666665</v>
      </c>
      <c r="K545" s="748">
        <f t="shared" si="155"/>
        <v>-3.2085714285714246</v>
      </c>
      <c r="L545" s="748">
        <f t="shared" si="155"/>
        <v>-47.357811428571431</v>
      </c>
      <c r="M545" s="748">
        <f t="shared" si="155"/>
        <v>-14.827472727272728</v>
      </c>
      <c r="N545" s="748">
        <f t="shared" si="155"/>
        <v>1.0844454545454383</v>
      </c>
      <c r="O545" s="748">
        <f t="shared" si="155"/>
        <v>-5.3164000000000016</v>
      </c>
      <c r="P545" s="752">
        <f t="shared" si="155"/>
        <v>-3.879333333333328</v>
      </c>
      <c r="Q545" s="298"/>
      <c r="R545" s="110"/>
      <c r="S545" s="3416"/>
      <c r="T545" s="3411"/>
      <c r="U545" s="3409"/>
      <c r="V545" s="3414"/>
      <c r="W545" s="3414"/>
      <c r="X545" s="3414"/>
      <c r="Y545" s="3414"/>
      <c r="Z545" s="3414"/>
      <c r="AA545" s="3414"/>
      <c r="AB545" s="3414"/>
      <c r="AC545" s="514"/>
      <c r="AD545" s="514"/>
      <c r="AE545" s="514"/>
      <c r="AF545" s="514"/>
      <c r="AG545" s="515"/>
      <c r="AH545" s="515"/>
      <c r="AI545" s="515"/>
      <c r="AJ545" s="514"/>
      <c r="AK545" s="549"/>
      <c r="AL545" s="3414"/>
      <c r="AM545" s="3414"/>
      <c r="AN545" s="3414"/>
      <c r="AO545" s="3414"/>
      <c r="AP545" s="3414"/>
      <c r="AQ545" s="3414"/>
    </row>
    <row r="546" spans="2:43" ht="15.75" thickBot="1">
      <c r="E546" s="1932"/>
      <c r="F546" s="1932"/>
      <c r="G546" s="1932"/>
      <c r="H546" s="1932"/>
      <c r="I546" s="1932"/>
      <c r="J546" s="1932"/>
      <c r="K546" s="1932"/>
      <c r="L546" s="1932"/>
      <c r="M546" s="1932"/>
      <c r="N546" s="1932"/>
      <c r="O546" s="1932"/>
      <c r="P546" s="1932"/>
      <c r="Q546" s="298"/>
      <c r="R546" s="110"/>
      <c r="S546" s="3414"/>
      <c r="T546" s="2630"/>
      <c r="U546" s="3414"/>
      <c r="V546" s="3414"/>
      <c r="W546" s="3414"/>
      <c r="X546" s="3414"/>
      <c r="Y546" s="3414"/>
      <c r="Z546" s="3414"/>
      <c r="AA546" s="3414"/>
      <c r="AB546" s="3414"/>
      <c r="AC546" s="823"/>
      <c r="AD546" s="823"/>
      <c r="AE546" s="823"/>
      <c r="AF546" s="823"/>
      <c r="AG546" s="824"/>
      <c r="AH546" s="824"/>
      <c r="AI546" s="824"/>
      <c r="AJ546" s="823"/>
      <c r="AK546" s="549"/>
      <c r="AL546" s="3414"/>
      <c r="AM546" s="3414"/>
      <c r="AN546" s="3414"/>
      <c r="AO546" s="3414"/>
      <c r="AP546" s="3414"/>
      <c r="AQ546" s="3414"/>
    </row>
    <row r="547" spans="2:43">
      <c r="B547" s="662"/>
      <c r="C547" s="42" t="s">
        <v>230</v>
      </c>
      <c r="D547" s="43"/>
      <c r="E547" s="151">
        <f t="shared" ref="E547:P547" si="156">E529+E537</f>
        <v>31.430899999999994</v>
      </c>
      <c r="F547" s="246">
        <f t="shared" si="156"/>
        <v>31.499549999999996</v>
      </c>
      <c r="G547" s="246">
        <f t="shared" si="156"/>
        <v>168.36060000000001</v>
      </c>
      <c r="H547" s="246">
        <f t="shared" si="156"/>
        <v>1091.1135999999999</v>
      </c>
      <c r="I547" s="246">
        <f t="shared" si="156"/>
        <v>28.934159999999999</v>
      </c>
      <c r="J547" s="246">
        <f t="shared" si="156"/>
        <v>0.65532000000000001</v>
      </c>
      <c r="K547" s="246">
        <f t="shared" si="156"/>
        <v>0.67308000000000001</v>
      </c>
      <c r="L547" s="246">
        <f t="shared" si="156"/>
        <v>153.44531999999998</v>
      </c>
      <c r="M547" s="710">
        <f t="shared" si="156"/>
        <v>522.85789999999997</v>
      </c>
      <c r="N547" s="710">
        <f t="shared" si="156"/>
        <v>447.2269</v>
      </c>
      <c r="O547" s="710">
        <f t="shared" si="156"/>
        <v>111.35120000000001</v>
      </c>
      <c r="P547" s="663">
        <f t="shared" si="156"/>
        <v>6.3368800000000007</v>
      </c>
      <c r="Q547" s="298"/>
      <c r="R547" s="129"/>
      <c r="S547" s="3414"/>
      <c r="T547" s="2630"/>
      <c r="U547" s="3414"/>
      <c r="V547" s="3414"/>
      <c r="W547" s="3414"/>
      <c r="X547" s="3414"/>
      <c r="Y547" s="3414"/>
      <c r="Z547" s="3414"/>
      <c r="AA547" s="3414"/>
      <c r="AB547" s="3414"/>
      <c r="AC547" s="156"/>
      <c r="AD547" s="156"/>
      <c r="AE547" s="156"/>
      <c r="AF547" s="156"/>
      <c r="AG547" s="156"/>
      <c r="AH547" s="156"/>
      <c r="AI547" s="156"/>
      <c r="AJ547" s="156"/>
      <c r="AK547" s="549"/>
      <c r="AL547" s="3414"/>
      <c r="AM547" s="3414"/>
      <c r="AN547" s="3414"/>
      <c r="AO547" s="3414"/>
      <c r="AP547" s="3414"/>
      <c r="AQ547" s="3414"/>
    </row>
    <row r="548" spans="2:43">
      <c r="B548" s="392"/>
      <c r="C548" s="687" t="s">
        <v>10</v>
      </c>
      <c r="D548" s="1166">
        <v>0.45</v>
      </c>
      <c r="E548" s="1925">
        <f t="shared" ref="E548:P548" si="157">E637</f>
        <v>34.65</v>
      </c>
      <c r="F548" s="1921">
        <f t="shared" si="157"/>
        <v>35.549999999999997</v>
      </c>
      <c r="G548" s="1921">
        <f t="shared" si="157"/>
        <v>150.75</v>
      </c>
      <c r="H548" s="1921">
        <f t="shared" si="157"/>
        <v>1057.5</v>
      </c>
      <c r="I548" s="1921">
        <f t="shared" si="157"/>
        <v>27</v>
      </c>
      <c r="J548" s="1921">
        <f t="shared" si="157"/>
        <v>0.54</v>
      </c>
      <c r="K548" s="1921">
        <f t="shared" si="157"/>
        <v>0.63</v>
      </c>
      <c r="L548" s="1921">
        <f t="shared" si="157"/>
        <v>315</v>
      </c>
      <c r="M548" s="1922">
        <f t="shared" si="157"/>
        <v>495</v>
      </c>
      <c r="N548" s="1922">
        <f t="shared" si="157"/>
        <v>495</v>
      </c>
      <c r="O548" s="1922">
        <f t="shared" si="157"/>
        <v>112.5</v>
      </c>
      <c r="P548" s="1924">
        <f t="shared" si="157"/>
        <v>5.4</v>
      </c>
      <c r="Q548" s="298"/>
      <c r="R548" s="119"/>
      <c r="S548" s="1682"/>
      <c r="T548" s="3415"/>
      <c r="U548" s="2499"/>
      <c r="V548" s="3414"/>
      <c r="W548" s="3414"/>
      <c r="X548" s="3414"/>
      <c r="Y548" s="3414"/>
      <c r="Z548" s="3414"/>
      <c r="AA548" s="3414"/>
      <c r="AB548" s="3414"/>
      <c r="AC548" s="293"/>
      <c r="AD548" s="293"/>
      <c r="AE548" s="293"/>
      <c r="AF548" s="293"/>
      <c r="AG548" s="293"/>
      <c r="AH548" s="293"/>
      <c r="AI548" s="293"/>
      <c r="AJ548" s="293"/>
      <c r="AK548" s="549"/>
      <c r="AL548" s="3414"/>
      <c r="AM548" s="3414"/>
      <c r="AN548" s="3414"/>
      <c r="AO548" s="3414"/>
      <c r="AP548" s="3414"/>
      <c r="AQ548" s="3414"/>
    </row>
    <row r="549" spans="2:43" ht="15.75" thickBot="1">
      <c r="B549" s="240"/>
      <c r="C549" s="736" t="s">
        <v>331</v>
      </c>
      <c r="D549" s="758"/>
      <c r="E549" s="747">
        <f t="shared" ref="E549:P549" si="158">(E547*100/E679)-45</f>
        <v>-4.1806493506493609</v>
      </c>
      <c r="F549" s="748">
        <f t="shared" si="158"/>
        <v>-5.1271518987341835</v>
      </c>
      <c r="G549" s="748">
        <f t="shared" si="158"/>
        <v>5.2568955223880636</v>
      </c>
      <c r="H549" s="748">
        <f t="shared" si="158"/>
        <v>1.4303659574468028</v>
      </c>
      <c r="I549" s="748">
        <f t="shared" si="158"/>
        <v>3.2235999999999976</v>
      </c>
      <c r="J549" s="748">
        <f t="shared" si="158"/>
        <v>9.61</v>
      </c>
      <c r="K549" s="748">
        <f t="shared" si="158"/>
        <v>3.0771428571428672</v>
      </c>
      <c r="L549" s="748">
        <f t="shared" si="158"/>
        <v>-23.079240000000002</v>
      </c>
      <c r="M549" s="748">
        <f t="shared" si="158"/>
        <v>2.5325363636363605</v>
      </c>
      <c r="N549" s="748">
        <f t="shared" si="158"/>
        <v>-4.3430090909090922</v>
      </c>
      <c r="O549" s="748">
        <f t="shared" si="158"/>
        <v>-0.45951999999999771</v>
      </c>
      <c r="P549" s="752">
        <f t="shared" si="158"/>
        <v>7.8073333333333395</v>
      </c>
      <c r="Q549" s="298"/>
      <c r="R549" s="119"/>
      <c r="S549" s="125"/>
      <c r="T549" s="125"/>
      <c r="U549" s="125"/>
      <c r="V549" s="3414"/>
      <c r="W549" s="3414"/>
      <c r="X549" s="3414"/>
      <c r="Y549" s="3414"/>
      <c r="Z549" s="3414"/>
      <c r="AA549" s="3414"/>
      <c r="AB549" s="3414"/>
      <c r="AC549" s="2717"/>
      <c r="AD549" s="2717"/>
      <c r="AE549" s="2717"/>
      <c r="AF549" s="2717"/>
      <c r="AG549" s="2718"/>
      <c r="AH549" s="2719"/>
      <c r="AI549" s="2718"/>
      <c r="AJ549" s="2717"/>
      <c r="AK549" s="549"/>
      <c r="AL549" s="3414"/>
      <c r="AM549" s="3414"/>
      <c r="AN549" s="3414"/>
      <c r="AO549" s="3414"/>
      <c r="AP549" s="3414"/>
      <c r="AQ549" s="3414"/>
    </row>
    <row r="550" spans="2:43" ht="15.75" thickBot="1">
      <c r="E550" s="1932"/>
      <c r="F550" s="1932"/>
      <c r="G550" s="1932"/>
      <c r="H550" s="1932"/>
      <c r="I550" s="1932"/>
      <c r="J550" s="1932"/>
      <c r="K550" s="1932"/>
      <c r="L550" s="1932"/>
      <c r="M550" s="1932"/>
      <c r="N550" s="1932"/>
      <c r="O550" s="1932"/>
      <c r="P550" s="1932"/>
      <c r="Q550" s="298"/>
      <c r="R550" s="119"/>
      <c r="S550" s="3414"/>
      <c r="T550" s="3414"/>
      <c r="U550" s="3414"/>
      <c r="V550" s="3414"/>
      <c r="W550" s="3414"/>
      <c r="X550" s="3414"/>
      <c r="Y550" s="3414"/>
      <c r="Z550" s="3414"/>
      <c r="AA550" s="3414"/>
      <c r="AB550" s="3414"/>
      <c r="AC550" s="823"/>
      <c r="AD550" s="823"/>
      <c r="AE550" s="823"/>
      <c r="AF550" s="823"/>
      <c r="AG550" s="824"/>
      <c r="AH550" s="824"/>
      <c r="AI550" s="824"/>
      <c r="AJ550" s="823"/>
      <c r="AK550" s="549"/>
      <c r="AL550" s="3414"/>
      <c r="AM550" s="3414"/>
      <c r="AN550" s="3414"/>
      <c r="AO550" s="3414"/>
      <c r="AP550" s="3414"/>
      <c r="AQ550" s="3414"/>
    </row>
    <row r="551" spans="2:43">
      <c r="B551" s="737" t="s">
        <v>258</v>
      </c>
      <c r="C551" s="42"/>
      <c r="D551" s="43"/>
      <c r="E551" s="721">
        <f t="shared" ref="E551:P551" si="159">E516+E529+E537</f>
        <v>47.988999999999997</v>
      </c>
      <c r="F551" s="722">
        <f t="shared" si="159"/>
        <v>51.773949999999999</v>
      </c>
      <c r="G551" s="722">
        <f t="shared" si="159"/>
        <v>247.95060000000001</v>
      </c>
      <c r="H551" s="722">
        <f t="shared" si="159"/>
        <v>1657.9721999999997</v>
      </c>
      <c r="I551" s="722">
        <f t="shared" si="159"/>
        <v>48.081159999999997</v>
      </c>
      <c r="J551" s="722">
        <f t="shared" si="159"/>
        <v>0.83332000000000006</v>
      </c>
      <c r="K551" s="722">
        <f t="shared" si="159"/>
        <v>0.89248000000000005</v>
      </c>
      <c r="L551" s="722">
        <f t="shared" si="159"/>
        <v>172.57531999999998</v>
      </c>
      <c r="M551" s="1351">
        <f t="shared" si="159"/>
        <v>693.66579999999999</v>
      </c>
      <c r="N551" s="1454">
        <f t="shared" si="159"/>
        <v>830.33489999999983</v>
      </c>
      <c r="O551" s="1351">
        <f t="shared" si="159"/>
        <v>143.8552</v>
      </c>
      <c r="P551" s="757">
        <f t="shared" si="159"/>
        <v>7.6900800000000009</v>
      </c>
      <c r="Q551" s="298"/>
      <c r="R551" s="110"/>
      <c r="S551" s="3414"/>
      <c r="T551" s="3414"/>
      <c r="U551" s="3414"/>
      <c r="V551" s="3414"/>
      <c r="W551" s="3414"/>
      <c r="X551" s="3414"/>
      <c r="Y551" s="3414"/>
      <c r="Z551" s="3414"/>
      <c r="AA551" s="3414"/>
      <c r="AB551" s="3414"/>
      <c r="AC551" s="156"/>
      <c r="AD551" s="156"/>
      <c r="AE551" s="156"/>
      <c r="AF551" s="156"/>
      <c r="AG551" s="156"/>
      <c r="AH551" s="156"/>
      <c r="AI551" s="156"/>
      <c r="AJ551" s="156"/>
      <c r="AK551" s="549"/>
      <c r="AL551" s="3414"/>
      <c r="AM551" s="3414"/>
      <c r="AN551" s="3414"/>
      <c r="AO551" s="3414"/>
      <c r="AP551" s="3414"/>
      <c r="AQ551" s="3414"/>
    </row>
    <row r="552" spans="2:43">
      <c r="B552" s="738"/>
      <c r="C552" s="739" t="s">
        <v>10</v>
      </c>
      <c r="D552" s="1166">
        <v>0.7</v>
      </c>
      <c r="E552" s="1925">
        <f t="shared" ref="E552:P552" si="160">E641</f>
        <v>53.9</v>
      </c>
      <c r="F552" s="1921">
        <f t="shared" si="160"/>
        <v>55.3</v>
      </c>
      <c r="G552" s="1921">
        <f t="shared" si="160"/>
        <v>234.5</v>
      </c>
      <c r="H552" s="1921">
        <f t="shared" si="160"/>
        <v>1645</v>
      </c>
      <c r="I552" s="1921">
        <f t="shared" si="160"/>
        <v>42</v>
      </c>
      <c r="J552" s="1921">
        <f t="shared" si="160"/>
        <v>0.84</v>
      </c>
      <c r="K552" s="1921">
        <f t="shared" si="160"/>
        <v>0.98</v>
      </c>
      <c r="L552" s="1921">
        <f t="shared" si="160"/>
        <v>490</v>
      </c>
      <c r="M552" s="1922">
        <f t="shared" si="160"/>
        <v>770</v>
      </c>
      <c r="N552" s="1922">
        <f t="shared" si="160"/>
        <v>770</v>
      </c>
      <c r="O552" s="1922">
        <f t="shared" si="160"/>
        <v>175</v>
      </c>
      <c r="P552" s="1924">
        <f t="shared" si="160"/>
        <v>8.4</v>
      </c>
      <c r="Q552" s="298"/>
      <c r="R552" s="11"/>
      <c r="S552" s="3414"/>
      <c r="T552" s="3414"/>
      <c r="U552" s="3414"/>
      <c r="V552" s="3414"/>
      <c r="W552" s="3414"/>
      <c r="X552" s="3414"/>
      <c r="Y552" s="3414"/>
      <c r="Z552" s="3414"/>
      <c r="AA552" s="3414"/>
      <c r="AB552" s="3414"/>
      <c r="AC552" s="125"/>
      <c r="AD552" s="125"/>
      <c r="AE552" s="125"/>
      <c r="AF552" s="125"/>
      <c r="AG552" s="125"/>
      <c r="AH552" s="125"/>
      <c r="AI552" s="125"/>
      <c r="AJ552" s="125"/>
      <c r="AK552" s="549"/>
      <c r="AL552" s="3414"/>
      <c r="AM552" s="3414"/>
      <c r="AN552" s="3414"/>
      <c r="AO552" s="3414"/>
      <c r="AP552" s="3414"/>
      <c r="AQ552" s="3414"/>
    </row>
    <row r="553" spans="2:43" ht="15.75" thickBot="1">
      <c r="B553" s="240"/>
      <c r="C553" s="736" t="s">
        <v>331</v>
      </c>
      <c r="D553" s="758"/>
      <c r="E553" s="747">
        <f t="shared" ref="E553:P553" si="161">(E551*100/E679)-70</f>
        <v>-7.6766233766233825</v>
      </c>
      <c r="F553" s="748">
        <f t="shared" si="161"/>
        <v>-4.4633544303797521</v>
      </c>
      <c r="G553" s="748">
        <f t="shared" si="161"/>
        <v>4.015104477611942</v>
      </c>
      <c r="H553" s="748">
        <f t="shared" si="161"/>
        <v>0.55200851063828793</v>
      </c>
      <c r="I553" s="748">
        <f t="shared" si="161"/>
        <v>10.135266666666666</v>
      </c>
      <c r="J553" s="748">
        <f t="shared" si="161"/>
        <v>-0.55666666666665776</v>
      </c>
      <c r="K553" s="748">
        <f t="shared" si="161"/>
        <v>-6.251428571428562</v>
      </c>
      <c r="L553" s="748">
        <f t="shared" si="161"/>
        <v>-45.346382857142856</v>
      </c>
      <c r="M553" s="748">
        <f t="shared" si="161"/>
        <v>-6.9394727272727224</v>
      </c>
      <c r="N553" s="748">
        <f t="shared" si="161"/>
        <v>5.4849909090908966</v>
      </c>
      <c r="O553" s="748">
        <f t="shared" si="161"/>
        <v>-12.457920000000001</v>
      </c>
      <c r="P553" s="752">
        <f t="shared" si="161"/>
        <v>-5.9159999999999968</v>
      </c>
      <c r="Q553" s="298"/>
      <c r="R553" s="11"/>
      <c r="S553" s="3414"/>
      <c r="T553" s="3414"/>
      <c r="U553" s="3414"/>
      <c r="V553" s="3414"/>
      <c r="W553" s="3414"/>
      <c r="X553" s="3414"/>
      <c r="Y553" s="3414"/>
      <c r="Z553" s="3414"/>
      <c r="AA553" s="3414"/>
      <c r="AB553" s="3414"/>
      <c r="AC553" s="125"/>
      <c r="AD553" s="125"/>
      <c r="AE553" s="125"/>
      <c r="AF553" s="125"/>
      <c r="AG553" s="125"/>
      <c r="AH553" s="125"/>
      <c r="AI553" s="125"/>
      <c r="AJ553" s="125"/>
      <c r="AK553" s="549"/>
      <c r="AL553" s="3414"/>
      <c r="AM553" s="3414"/>
      <c r="AN553" s="3414"/>
      <c r="AO553" s="3414"/>
      <c r="AP553" s="3414"/>
      <c r="AQ553" s="3414"/>
    </row>
    <row r="554" spans="2:43" ht="17.25" customHeight="1">
      <c r="Q554" s="298"/>
      <c r="R554" s="11"/>
      <c r="S554" s="3414"/>
      <c r="T554" s="3414"/>
      <c r="U554" s="3414"/>
      <c r="V554" s="3414"/>
      <c r="W554" s="3414"/>
      <c r="X554" s="3414"/>
      <c r="Y554" s="3414"/>
      <c r="Z554" s="3414"/>
      <c r="AA554" s="3414"/>
      <c r="AB554" s="3414"/>
      <c r="AC554" s="213"/>
      <c r="AD554" s="213"/>
      <c r="AE554" s="213"/>
      <c r="AF554" s="213"/>
      <c r="AG554" s="213"/>
      <c r="AH554" s="213"/>
      <c r="AI554" s="213"/>
      <c r="AJ554" s="213"/>
      <c r="AK554" s="3414"/>
      <c r="AL554" s="3414"/>
      <c r="AM554" s="3414"/>
      <c r="AN554" s="3414"/>
      <c r="AO554" s="3414"/>
      <c r="AP554" s="3414"/>
      <c r="AQ554" s="3414"/>
    </row>
    <row r="555" spans="2:43" ht="18.75" customHeight="1">
      <c r="I555" s="762"/>
      <c r="J555" s="762"/>
      <c r="K555" s="762"/>
      <c r="L555" s="762"/>
      <c r="M555" s="762"/>
      <c r="N555" s="762"/>
      <c r="O555" s="762"/>
      <c r="P555" s="762"/>
      <c r="Q555" s="298"/>
      <c r="R555" s="11"/>
      <c r="S555" s="3414"/>
      <c r="T555" s="3414"/>
      <c r="U555" s="3414"/>
      <c r="V555" s="3414"/>
      <c r="W555" s="3414"/>
      <c r="X555" s="3414"/>
      <c r="Y555" s="3414"/>
      <c r="Z555" s="3414"/>
      <c r="AA555" s="3414"/>
      <c r="AB555" s="3414"/>
      <c r="AC555" s="3414"/>
      <c r="AD555" s="3414"/>
      <c r="AE555" s="130"/>
      <c r="AF555" s="130"/>
      <c r="AG555" s="3414"/>
      <c r="AH555" s="3414"/>
      <c r="AI555" s="3414"/>
      <c r="AJ555" s="3414"/>
      <c r="AK555" s="3414"/>
      <c r="AL555" s="3414"/>
      <c r="AM555" s="3414"/>
      <c r="AN555" s="3414"/>
      <c r="AO555" s="3414"/>
      <c r="AP555" s="3414"/>
      <c r="AQ555" s="3414"/>
    </row>
    <row r="556" spans="2:43" ht="16.5" customHeight="1">
      <c r="C556" s="689"/>
      <c r="D556" s="12" t="str">
        <f>D58</f>
        <v xml:space="preserve">Россия Краснодарский край </v>
      </c>
      <c r="E556" s="300"/>
      <c r="I556" s="735"/>
      <c r="J556" s="735"/>
      <c r="K556" s="735"/>
      <c r="L556" s="735"/>
      <c r="M556" s="735"/>
      <c r="N556" s="735"/>
      <c r="O556" s="735"/>
      <c r="P556" s="735"/>
      <c r="R556" s="11"/>
      <c r="S556" s="3414"/>
      <c r="T556" s="3414"/>
      <c r="U556" s="3414"/>
      <c r="V556" s="3414"/>
      <c r="W556" s="3414"/>
      <c r="X556" s="3414"/>
      <c r="Y556" s="3414"/>
      <c r="Z556" s="3414"/>
      <c r="AA556" s="3414"/>
      <c r="AB556" s="3414"/>
      <c r="AC556" s="230"/>
      <c r="AD556" s="125"/>
      <c r="AE556" s="125"/>
      <c r="AF556" s="125"/>
      <c r="AG556" s="125"/>
      <c r="AH556" s="125"/>
      <c r="AI556" s="125"/>
      <c r="AJ556" s="125"/>
      <c r="AK556" s="3414"/>
      <c r="AL556" s="3414"/>
      <c r="AM556" s="3414"/>
      <c r="AN556" s="3414"/>
      <c r="AO556" s="3414"/>
      <c r="AP556" s="3414"/>
      <c r="AQ556" s="3414"/>
    </row>
    <row r="557" spans="2:43">
      <c r="C557" s="13" t="str">
        <f>C59</f>
        <v xml:space="preserve">                            ПРИЛОЖЕНИЕ К  ДЕСЯТИДНЕВНОМУ  МЕНЮ ПРИГОТОВЛЯЕМЫХ БЛЮД </v>
      </c>
      <c r="D557" s="153"/>
      <c r="E557" s="2"/>
      <c r="F557"/>
      <c r="I557"/>
      <c r="J557"/>
      <c r="K557" s="26"/>
      <c r="L557" s="26"/>
      <c r="M557"/>
      <c r="N557"/>
      <c r="O557"/>
      <c r="P557"/>
      <c r="Q557" s="110"/>
      <c r="R557" s="11"/>
      <c r="S557" s="3414"/>
      <c r="T557" s="3414"/>
      <c r="U557" s="3414"/>
      <c r="V557" s="3414"/>
      <c r="W557" s="3414"/>
      <c r="X557" s="3414"/>
      <c r="Y557" s="3414"/>
      <c r="Z557" s="3414"/>
      <c r="AA557" s="3414"/>
      <c r="AB557" s="3414"/>
      <c r="AC557" s="125"/>
      <c r="AD557" s="125"/>
      <c r="AE557" s="125"/>
      <c r="AF557" s="125"/>
      <c r="AG557" s="125"/>
      <c r="AH557" s="125"/>
      <c r="AI557" s="125"/>
      <c r="AJ557" s="125"/>
      <c r="AK557" s="3414"/>
      <c r="AL557" s="3414"/>
      <c r="AM557" s="3414"/>
      <c r="AN557" s="3414"/>
      <c r="AO557" s="3414"/>
      <c r="AP557" s="3414"/>
      <c r="AQ557" s="3414"/>
    </row>
    <row r="558" spans="2:43" ht="15.75">
      <c r="B558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558" s="25"/>
      <c r="I558" s="767"/>
      <c r="N558" s="5"/>
      <c r="R558" s="11"/>
      <c r="S558" s="3414"/>
      <c r="T558" s="3414"/>
      <c r="U558" s="3414"/>
      <c r="V558" s="3414"/>
      <c r="W558" s="3414"/>
      <c r="X558" s="3414"/>
      <c r="Y558" s="3414"/>
      <c r="Z558" s="3414"/>
      <c r="AA558" s="3414"/>
      <c r="AB558" s="3414"/>
      <c r="AC558" s="125"/>
      <c r="AD558" s="192"/>
      <c r="AE558" s="125"/>
      <c r="AF558" s="125"/>
      <c r="AG558" s="3411"/>
      <c r="AH558" s="523"/>
      <c r="AI558" s="125"/>
      <c r="AJ558" s="123"/>
      <c r="AK558" s="3414"/>
      <c r="AL558" s="3414"/>
      <c r="AM558" s="3414"/>
      <c r="AN558" s="3414"/>
      <c r="AO558" s="3414"/>
      <c r="AP558" s="3414"/>
      <c r="AQ558" s="3414"/>
    </row>
    <row r="559" spans="2:43" ht="18.75" customHeight="1">
      <c r="C559" s="689" t="str">
        <f>C61</f>
        <v xml:space="preserve">                                    ТАБЛИЦА   ПОТРЕБНОСТИ ПИЩЕВЫХ ВЕЩЕСТВ,   ВИТАМИНОВ  И  МИНЕРАЛЬНЫХ ВЕЩЕСТВ</v>
      </c>
      <c r="R559" s="11"/>
      <c r="S559" s="3414"/>
      <c r="T559" s="3414"/>
      <c r="U559" s="3414"/>
      <c r="V559" s="3414"/>
      <c r="W559" s="3414"/>
      <c r="X559" s="3414"/>
      <c r="Y559" s="3414"/>
      <c r="Z559" s="3414"/>
      <c r="AA559" s="3414"/>
      <c r="AB559" s="3414"/>
      <c r="AC559" s="3414"/>
      <c r="AD559" s="3414"/>
      <c r="AE559" s="3414"/>
      <c r="AF559" s="125"/>
      <c r="AG559" s="616"/>
      <c r="AH559" s="125"/>
      <c r="AI559" s="125"/>
      <c r="AJ559" s="3414"/>
      <c r="AK559" s="2716"/>
      <c r="AL559" s="3414"/>
      <c r="AM559" s="3414"/>
      <c r="AN559" s="3414"/>
      <c r="AO559" s="3414"/>
      <c r="AP559" s="3414"/>
      <c r="AQ559" s="3414"/>
    </row>
    <row r="560" spans="2:43" ht="21.75" thickBot="1">
      <c r="B560" s="2" t="str">
        <f>B62</f>
        <v xml:space="preserve">  Возрастная категория: 7 - 11  лет </v>
      </c>
      <c r="C560" s="26"/>
      <c r="D560"/>
      <c r="F560" s="32" t="s">
        <v>432</v>
      </c>
      <c r="J560" s="3" t="str">
        <f>J62</f>
        <v>Сезон :   ЗИМА - ВЕСНА  2025 -____г.г.</v>
      </c>
      <c r="M560" s="82"/>
      <c r="N560" s="33"/>
      <c r="P560" s="123"/>
      <c r="R560" s="11"/>
      <c r="S560" s="3414"/>
      <c r="T560" s="3414"/>
      <c r="U560" s="3414"/>
      <c r="V560" s="3414"/>
      <c r="W560" s="3414"/>
      <c r="X560" s="3414"/>
      <c r="Y560" s="3414"/>
      <c r="Z560" s="3414"/>
      <c r="AA560" s="3414"/>
      <c r="AB560" s="3414"/>
      <c r="AC560" s="3414"/>
      <c r="AD560" s="3414"/>
      <c r="AE560" s="3414"/>
      <c r="AF560" s="125"/>
      <c r="AG560" s="616"/>
      <c r="AH560" s="125"/>
      <c r="AI560" s="125"/>
      <c r="AJ560" s="125"/>
      <c r="AK560" s="198"/>
      <c r="AL560" s="3414"/>
      <c r="AM560" s="3414"/>
      <c r="AN560" s="3414"/>
      <c r="AO560" s="3414"/>
      <c r="AP560" s="3414"/>
      <c r="AQ560" s="3414"/>
    </row>
    <row r="561" spans="2:43" ht="15.75" thickBot="1">
      <c r="B561" s="794" t="s">
        <v>260</v>
      </c>
      <c r="C561" s="830" t="s">
        <v>382</v>
      </c>
      <c r="D561" s="792" t="s">
        <v>142</v>
      </c>
      <c r="E561" s="799" t="s">
        <v>143</v>
      </c>
      <c r="F561" s="341"/>
      <c r="G561" s="341"/>
      <c r="H561" s="39"/>
      <c r="I561" s="560" t="s">
        <v>241</v>
      </c>
      <c r="J561" s="39"/>
      <c r="K561" s="698"/>
      <c r="L561" s="451"/>
      <c r="M561" s="801" t="s">
        <v>269</v>
      </c>
      <c r="N561" s="39"/>
      <c r="O561" s="39"/>
      <c r="P561" s="73"/>
      <c r="Q561" s="734" t="s">
        <v>267</v>
      </c>
      <c r="R561" s="11"/>
      <c r="S561" s="3414"/>
      <c r="T561" s="3414"/>
      <c r="U561" s="3414"/>
      <c r="V561" s="3414"/>
      <c r="W561" s="3414"/>
      <c r="X561" s="3414"/>
      <c r="Y561" s="3414"/>
      <c r="Z561" s="3414"/>
      <c r="AA561" s="3414"/>
      <c r="AB561" s="3414"/>
      <c r="AC561" s="3414"/>
      <c r="AD561" s="3414"/>
      <c r="AE561" s="3414"/>
      <c r="AF561" s="125"/>
      <c r="AG561" s="818"/>
      <c r="AH561" s="818"/>
      <c r="AI561" s="818"/>
      <c r="AJ561" s="818"/>
      <c r="AK561" s="198"/>
      <c r="AL561" s="3414"/>
      <c r="AM561" s="3414"/>
      <c r="AN561" s="3414"/>
      <c r="AO561" s="3414"/>
      <c r="AP561" s="3414"/>
      <c r="AQ561" s="3414"/>
    </row>
    <row r="562" spans="2:43" ht="15.75" thickBot="1">
      <c r="B562" s="795" t="s">
        <v>243</v>
      </c>
      <c r="C562" s="400"/>
      <c r="D562" s="796" t="s">
        <v>149</v>
      </c>
      <c r="E562" s="596"/>
      <c r="F562" s="798"/>
      <c r="G562" s="1362" t="s">
        <v>383</v>
      </c>
      <c r="H562" s="1296" t="s">
        <v>363</v>
      </c>
      <c r="I562" s="802"/>
      <c r="J562" s="802"/>
      <c r="K562" s="802"/>
      <c r="L562" s="803"/>
      <c r="M562" s="804" t="s">
        <v>268</v>
      </c>
      <c r="N562" s="802"/>
      <c r="O562" s="802"/>
      <c r="P562" s="803"/>
      <c r="Q562" s="775" t="s">
        <v>265</v>
      </c>
      <c r="R562" s="11"/>
      <c r="S562" s="3414"/>
      <c r="T562" s="3414"/>
      <c r="U562" s="3414"/>
      <c r="V562" s="3414"/>
      <c r="W562" s="3414"/>
      <c r="X562" s="3414"/>
      <c r="Y562" s="3414"/>
      <c r="Z562" s="3414"/>
      <c r="AA562" s="3414"/>
      <c r="AB562" s="3414"/>
      <c r="AC562" s="3414"/>
      <c r="AD562" s="3414"/>
      <c r="AE562" s="3414"/>
      <c r="AF562" s="355"/>
      <c r="AG562" s="355"/>
      <c r="AH562" s="355"/>
      <c r="AI562" s="355"/>
      <c r="AJ562" s="355"/>
      <c r="AK562" s="3414"/>
      <c r="AL562" s="3414"/>
      <c r="AM562" s="3414"/>
      <c r="AN562" s="3414"/>
      <c r="AO562" s="3414"/>
      <c r="AP562" s="3414"/>
      <c r="AQ562" s="3414"/>
    </row>
    <row r="563" spans="2:43">
      <c r="B563" s="795" t="s">
        <v>252</v>
      </c>
      <c r="C563" s="400" t="s">
        <v>148</v>
      </c>
      <c r="D563" s="666"/>
      <c r="E563" s="796" t="s">
        <v>150</v>
      </c>
      <c r="F563" s="793" t="s">
        <v>53</v>
      </c>
      <c r="G563" s="1362" t="s">
        <v>384</v>
      </c>
      <c r="H563" s="1298" t="s">
        <v>153</v>
      </c>
      <c r="I563" s="596"/>
      <c r="J563" s="1310"/>
      <c r="K563" s="39"/>
      <c r="L563" s="1310"/>
      <c r="M563" s="1311" t="s">
        <v>253</v>
      </c>
      <c r="N563" s="1312" t="s">
        <v>254</v>
      </c>
      <c r="O563" s="1313" t="s">
        <v>255</v>
      </c>
      <c r="P563" s="1314" t="s">
        <v>256</v>
      </c>
      <c r="Q563" s="774" t="s">
        <v>233</v>
      </c>
      <c r="R563" s="11"/>
      <c r="S563" s="3414"/>
      <c r="T563" s="3414"/>
      <c r="U563" s="3414"/>
      <c r="V563" s="3414"/>
      <c r="W563" s="3414"/>
      <c r="X563" s="3414"/>
      <c r="Y563" s="3414"/>
      <c r="Z563" s="3414"/>
      <c r="AA563" s="3414"/>
      <c r="AB563" s="3414"/>
      <c r="AC563" s="3414"/>
      <c r="AD563" s="3414"/>
      <c r="AE563" s="3414"/>
      <c r="AF563" s="125"/>
      <c r="AG563" s="125"/>
      <c r="AH563" s="125"/>
      <c r="AI563" s="125"/>
      <c r="AJ563" s="3414"/>
      <c r="AK563" s="549"/>
      <c r="AL563" s="3414"/>
      <c r="AM563" s="3414"/>
      <c r="AN563" s="3414"/>
      <c r="AO563" s="3414"/>
      <c r="AP563" s="3414"/>
      <c r="AQ563" s="3414"/>
    </row>
    <row r="564" spans="2:43" ht="15.75" thickBot="1">
      <c r="B564" s="63"/>
      <c r="C564" s="690"/>
      <c r="D564" s="429"/>
      <c r="E564" s="797" t="s">
        <v>5</v>
      </c>
      <c r="F564" s="408" t="s">
        <v>6</v>
      </c>
      <c r="G564" s="1249" t="s">
        <v>7</v>
      </c>
      <c r="H564" s="1297" t="s">
        <v>326</v>
      </c>
      <c r="I564" s="1315" t="s">
        <v>244</v>
      </c>
      <c r="J564" s="1316" t="s">
        <v>245</v>
      </c>
      <c r="K564" s="1317" t="s">
        <v>246</v>
      </c>
      <c r="L564" s="1316" t="s">
        <v>247</v>
      </c>
      <c r="M564" s="1318" t="s">
        <v>248</v>
      </c>
      <c r="N564" s="1316" t="s">
        <v>249</v>
      </c>
      <c r="O564" s="1317" t="s">
        <v>250</v>
      </c>
      <c r="P564" s="1319" t="s">
        <v>251</v>
      </c>
      <c r="Q564" s="690"/>
      <c r="R564" s="11"/>
      <c r="S564" s="3414"/>
      <c r="T564" s="3414"/>
      <c r="U564" s="3414"/>
      <c r="V564" s="3414"/>
      <c r="W564" s="3414"/>
      <c r="X564" s="3414"/>
      <c r="Y564" s="3414"/>
      <c r="Z564" s="3414"/>
      <c r="AA564" s="3414"/>
      <c r="AB564" s="3414"/>
      <c r="AC564" s="3414"/>
      <c r="AD564" s="3414"/>
      <c r="AE564" s="3414"/>
      <c r="AF564" s="185"/>
      <c r="AG564" s="156"/>
      <c r="AH564" s="156"/>
      <c r="AI564" s="156"/>
      <c r="AJ564" s="156"/>
      <c r="AK564" s="597"/>
      <c r="AL564" s="3414"/>
      <c r="AM564" s="3414"/>
      <c r="AN564" s="3414"/>
      <c r="AO564" s="3414"/>
      <c r="AP564" s="3414"/>
      <c r="AQ564" s="3414"/>
    </row>
    <row r="565" spans="2:43">
      <c r="B565" s="86"/>
      <c r="C565" s="559" t="s">
        <v>129</v>
      </c>
      <c r="D565" s="1356"/>
      <c r="E565" s="443"/>
      <c r="F565" s="444"/>
      <c r="G565" s="444"/>
      <c r="H565" s="1359"/>
      <c r="I565" s="1310"/>
      <c r="J565" s="1310"/>
      <c r="K565" s="1360"/>
      <c r="L565" s="1310"/>
      <c r="M565" s="1310"/>
      <c r="N565" s="1310"/>
      <c r="O565" s="1310"/>
      <c r="P565" s="1361"/>
      <c r="Q565" s="779"/>
      <c r="R565" s="11"/>
      <c r="S565" s="3414"/>
      <c r="T565" s="3414"/>
      <c r="U565" s="3414"/>
      <c r="V565" s="3414"/>
      <c r="W565" s="3414"/>
      <c r="X565" s="3414"/>
      <c r="Y565" s="3414"/>
      <c r="Z565" s="3414"/>
      <c r="AA565" s="3414"/>
      <c r="AB565" s="3414"/>
      <c r="AC565" s="3414"/>
      <c r="AD565" s="3414"/>
      <c r="AE565" s="3414"/>
      <c r="AF565" s="185"/>
      <c r="AG565" s="156"/>
      <c r="AH565" s="156"/>
      <c r="AI565" s="156"/>
      <c r="AJ565" s="156"/>
      <c r="AK565" s="597"/>
      <c r="AL565" s="3414"/>
      <c r="AM565" s="3414"/>
      <c r="AN565" s="3414"/>
      <c r="AO565" s="3414"/>
      <c r="AP565" s="3414"/>
      <c r="AQ565" s="3414"/>
    </row>
    <row r="566" spans="2:43">
      <c r="B566" s="1532" t="str">
        <f>'7-11л. МЕНЮ '!J568</f>
        <v>523/22</v>
      </c>
      <c r="C566" s="342" t="str">
        <f>'7-11л. МЕНЮ '!C568</f>
        <v>Бифштекс по-домашнему</v>
      </c>
      <c r="D566" s="2563">
        <f>'7-11л. МЕНЮ '!D568</f>
        <v>90</v>
      </c>
      <c r="E566" s="1283">
        <f>'7-11л. МЕНЮ '!E568</f>
        <v>9.1732999999999993</v>
      </c>
      <c r="F566" s="334">
        <f>'7-11л. МЕНЮ '!F568</f>
        <v>12.512</v>
      </c>
      <c r="G566" s="1283">
        <f>'7-11л. МЕНЮ '!G568</f>
        <v>14.996700000000001</v>
      </c>
      <c r="H566" s="741">
        <f>'7-11л. МЕНЮ '!H568</f>
        <v>189.68039999999999</v>
      </c>
      <c r="I566" s="1283">
        <v>0.49430000000000002</v>
      </c>
      <c r="J566" s="334">
        <v>0.1993</v>
      </c>
      <c r="K566" s="1283">
        <v>0.10390000000000001</v>
      </c>
      <c r="L566" s="741">
        <v>15.849</v>
      </c>
      <c r="M566" s="1192">
        <v>25.611599999999999</v>
      </c>
      <c r="N566" s="1500">
        <v>145.91409999999999</v>
      </c>
      <c r="O566" s="2016">
        <v>22.138000000000002</v>
      </c>
      <c r="P566" s="1499">
        <v>0.55520000000000003</v>
      </c>
      <c r="Q566" s="447">
        <f>'7-11л. МЕНЮ '!I568</f>
        <v>63</v>
      </c>
      <c r="R566" s="11"/>
      <c r="S566" s="3414"/>
      <c r="T566" s="3414"/>
      <c r="U566" s="3414"/>
      <c r="V566" s="3414"/>
      <c r="W566" s="3414"/>
      <c r="X566" s="3414"/>
      <c r="Y566" s="3414"/>
      <c r="Z566" s="3414"/>
      <c r="AA566" s="3414"/>
      <c r="AB566" s="3414"/>
      <c r="AC566" s="3414"/>
      <c r="AD566" s="3414"/>
      <c r="AE566" s="3414"/>
      <c r="AF566" s="185"/>
      <c r="AG566" s="156"/>
      <c r="AH566" s="526"/>
      <c r="AI566" s="156"/>
      <c r="AJ566" s="156"/>
      <c r="AK566" s="597"/>
      <c r="AL566" s="3414"/>
      <c r="AM566" s="3414"/>
      <c r="AN566" s="3414"/>
      <c r="AO566" s="3414"/>
      <c r="AP566" s="3414"/>
      <c r="AQ566" s="3414"/>
    </row>
    <row r="567" spans="2:43">
      <c r="B567" s="1328" t="str">
        <f>'7-11л. МЕНЮ '!J569</f>
        <v>303/17</v>
      </c>
      <c r="C567" s="251" t="str">
        <f>'7-11л. МЕНЮ '!C569</f>
        <v>Каша вязкая гречневая</v>
      </c>
      <c r="D567" s="2566">
        <f>'7-11л. МЕНЮ '!D569</f>
        <v>150</v>
      </c>
      <c r="E567" s="2209">
        <f>'7-11л. МЕНЮ '!E569</f>
        <v>4.58</v>
      </c>
      <c r="F567" s="333">
        <f>'7-11л. МЕНЮ '!F569</f>
        <v>5.0069999999999997</v>
      </c>
      <c r="G567" s="2209">
        <f>'7-11л. МЕНЮ '!G569</f>
        <v>20.521999999999998</v>
      </c>
      <c r="H567" s="707">
        <f>'7-11л. МЕНЮ '!H569</f>
        <v>145.5</v>
      </c>
      <c r="I567" s="333">
        <v>0</v>
      </c>
      <c r="J567" s="333">
        <v>0.12121</v>
      </c>
      <c r="K567" s="333">
        <v>6.3E-2</v>
      </c>
      <c r="L567" s="707">
        <v>0</v>
      </c>
      <c r="M567" s="1204">
        <v>8.4450000000000003</v>
      </c>
      <c r="N567" s="1363">
        <v>10.887</v>
      </c>
      <c r="O567" s="1204">
        <v>7.2030000000000003</v>
      </c>
      <c r="P567" s="1780">
        <v>0.24229999999999999</v>
      </c>
      <c r="Q567" s="1531">
        <f>'7-11л. МЕНЮ '!I569</f>
        <v>34</v>
      </c>
      <c r="R567" s="11"/>
      <c r="S567" s="3414"/>
      <c r="T567" s="3414"/>
      <c r="U567" s="3414"/>
      <c r="V567" s="3414"/>
      <c r="W567" s="3414"/>
      <c r="X567" s="3414"/>
      <c r="Y567" s="3414"/>
      <c r="Z567" s="3414"/>
      <c r="AA567" s="3414"/>
      <c r="AB567" s="3414"/>
      <c r="AC567" s="3414"/>
      <c r="AD567" s="3414"/>
      <c r="AE567" s="3414"/>
      <c r="AF567" s="185"/>
      <c r="AG567" s="156"/>
      <c r="AH567" s="156"/>
      <c r="AI567" s="156"/>
      <c r="AJ567" s="156"/>
      <c r="AK567" s="597"/>
      <c r="AL567" s="3414"/>
      <c r="AM567" s="3414"/>
      <c r="AN567" s="3414"/>
      <c r="AO567" s="3414"/>
      <c r="AP567" s="3414"/>
      <c r="AQ567" s="3414"/>
    </row>
    <row r="568" spans="2:43">
      <c r="B568" s="1206" t="str">
        <f>'7-11л. МЕНЮ '!J570</f>
        <v>469 / 21</v>
      </c>
      <c r="C568" s="342" t="str">
        <f>'7-11л. МЕНЮ '!C570</f>
        <v>Молоко кипячёное</v>
      </c>
      <c r="D568" s="2563">
        <f>'7-11л. МЕНЮ '!D570</f>
        <v>200</v>
      </c>
      <c r="E568" s="1283">
        <f>'7-11л. МЕНЮ '!E570</f>
        <v>5.8</v>
      </c>
      <c r="F568" s="334">
        <f>'7-11л. МЕНЮ '!F570</f>
        <v>5.3</v>
      </c>
      <c r="G568" s="1283">
        <f>'7-11л. МЕНЮ '!G570</f>
        <v>9.1</v>
      </c>
      <c r="H568" s="741">
        <f>'7-11л. МЕНЮ '!H570</f>
        <v>107</v>
      </c>
      <c r="I568" s="1620">
        <v>1.4</v>
      </c>
      <c r="J568" s="1620">
        <v>7.0000000000000007E-2</v>
      </c>
      <c r="K568" s="1620">
        <v>0.03</v>
      </c>
      <c r="L568" s="1540">
        <v>40.1</v>
      </c>
      <c r="M568" s="3715">
        <v>227.9</v>
      </c>
      <c r="N568" s="1787">
        <v>161.4</v>
      </c>
      <c r="O568" s="1620">
        <v>26.6</v>
      </c>
      <c r="P568" s="1779">
        <v>0.19</v>
      </c>
      <c r="Q568" s="447">
        <f>'7-11л. МЕНЮ '!I570</f>
        <v>102</v>
      </c>
      <c r="R568" s="11"/>
      <c r="S568" s="3414"/>
      <c r="T568" s="3414"/>
      <c r="U568" s="3414"/>
      <c r="V568" s="3414"/>
      <c r="W568" s="3414"/>
      <c r="X568" s="3414"/>
      <c r="Y568" s="3414"/>
      <c r="Z568" s="3414"/>
      <c r="AA568" s="3414"/>
      <c r="AB568" s="3414"/>
      <c r="AC568" s="3414"/>
      <c r="AD568" s="3414"/>
      <c r="AE568" s="3414"/>
      <c r="AF568" s="185"/>
      <c r="AG568" s="526"/>
      <c r="AH568" s="526"/>
      <c r="AI568" s="156"/>
      <c r="AJ568" s="156"/>
      <c r="AK568" s="597"/>
      <c r="AL568" s="3414"/>
      <c r="AM568" s="3414"/>
      <c r="AN568" s="3414"/>
      <c r="AO568" s="3414"/>
      <c r="AP568" s="3414"/>
      <c r="AQ568" s="3414"/>
    </row>
    <row r="569" spans="2:43">
      <c r="B569" s="1328" t="str">
        <f>'7-11л. МЕНЮ '!J571</f>
        <v>Пром.пр.</v>
      </c>
      <c r="C569" s="251" t="str">
        <f>'7-11л. МЕНЮ '!C571</f>
        <v>Хлеб пшеничный</v>
      </c>
      <c r="D569" s="2566">
        <f>'7-11л. МЕНЮ '!D571</f>
        <v>40</v>
      </c>
      <c r="E569" s="2209">
        <f>'7-11л. МЕНЮ '!E571</f>
        <v>0.8024</v>
      </c>
      <c r="F569" s="333">
        <f>'7-11л. МЕНЮ '!F571</f>
        <v>0.52</v>
      </c>
      <c r="G569" s="2209">
        <f>'7-11л. МЕНЮ '!G571</f>
        <v>20.68</v>
      </c>
      <c r="H569" s="707">
        <f>'7-11л. МЕНЮ '!H571</f>
        <v>94.6096</v>
      </c>
      <c r="I569" s="1204">
        <v>0</v>
      </c>
      <c r="J569" s="1204">
        <v>4.3999999999999997E-2</v>
      </c>
      <c r="K569" s="1204">
        <v>1.6E-2</v>
      </c>
      <c r="L569" s="707">
        <v>0</v>
      </c>
      <c r="M569" s="1204">
        <v>8</v>
      </c>
      <c r="N569" s="1784">
        <v>2.6</v>
      </c>
      <c r="O569" s="1784">
        <v>0.56000000000000005</v>
      </c>
      <c r="P569" s="2139">
        <v>4.3999999999999997E-2</v>
      </c>
      <c r="Q569" s="1538">
        <f>'7-11л. МЕНЮ '!I571</f>
        <v>18</v>
      </c>
      <c r="R569" s="11"/>
      <c r="S569" s="3414"/>
      <c r="T569" s="3414"/>
      <c r="U569" s="3414"/>
      <c r="V569" s="3414"/>
      <c r="W569" s="3414"/>
      <c r="X569" s="3414"/>
      <c r="Y569" s="3414"/>
      <c r="Z569" s="3414"/>
      <c r="AA569" s="3414"/>
      <c r="AB569" s="3414"/>
      <c r="AC569" s="3414"/>
      <c r="AD569" s="3414"/>
      <c r="AE569" s="3414"/>
      <c r="AF569" s="185"/>
      <c r="AG569" s="156"/>
      <c r="AH569" s="156"/>
      <c r="AI569" s="339"/>
      <c r="AJ569" s="156"/>
      <c r="AK569" s="597"/>
      <c r="AL569" s="3414"/>
      <c r="AM569" s="3414"/>
      <c r="AN569" s="3414"/>
      <c r="AO569" s="3414"/>
      <c r="AP569" s="3414"/>
      <c r="AQ569" s="3414"/>
    </row>
    <row r="570" spans="2:43" ht="15.75" thickBot="1">
      <c r="B570" s="1533" t="str">
        <f>'7-11л. МЕНЮ '!J572</f>
        <v>Пром.пр.</v>
      </c>
      <c r="C570" s="1285" t="str">
        <f>'7-11л. МЕНЮ '!C572</f>
        <v>Хлеб ржаной</v>
      </c>
      <c r="D570" s="1981">
        <f>'7-11л. МЕНЮ '!D572</f>
        <v>30</v>
      </c>
      <c r="E570" s="1282">
        <f>'7-11л. МЕНЮ '!E572</f>
        <v>1.4</v>
      </c>
      <c r="F570" s="333">
        <f>'7-11л. МЕНЮ '!F572</f>
        <v>0.495</v>
      </c>
      <c r="G570" s="333">
        <f>'7-11л. МЕНЮ '!G572</f>
        <v>13.031000000000001</v>
      </c>
      <c r="H570" s="712">
        <f>'7-11л. МЕНЮ '!H572</f>
        <v>62.174999999999997</v>
      </c>
      <c r="I570" s="2530">
        <v>0</v>
      </c>
      <c r="J570" s="2530">
        <v>7.4999999999999997E-2</v>
      </c>
      <c r="K570" s="2530">
        <v>7.4999999999999997E-2</v>
      </c>
      <c r="L570" s="2540">
        <v>0</v>
      </c>
      <c r="M570" s="2545">
        <v>9.9</v>
      </c>
      <c r="N570" s="2530">
        <v>7.02</v>
      </c>
      <c r="O570" s="2530">
        <v>1.98</v>
      </c>
      <c r="P570" s="3360">
        <v>4.2000000000000003E-2</v>
      </c>
      <c r="Q570" s="1531">
        <f>'7-11л. МЕНЮ '!I572</f>
        <v>19</v>
      </c>
      <c r="R570" s="11"/>
      <c r="S570" s="3416"/>
      <c r="T570" s="3411"/>
      <c r="U570" s="3409"/>
      <c r="V570" s="360"/>
      <c r="W570" s="360"/>
      <c r="X570" s="360"/>
      <c r="Y570" s="360"/>
      <c r="Z570" s="360"/>
      <c r="AA570" s="360"/>
      <c r="AB570" s="120"/>
      <c r="AC570" s="339"/>
      <c r="AD570" s="339"/>
      <c r="AE570" s="339"/>
      <c r="AF570" s="185"/>
      <c r="AG570" s="156"/>
      <c r="AH570" s="156"/>
      <c r="AI570" s="339"/>
      <c r="AJ570" s="156"/>
      <c r="AK570" s="597"/>
      <c r="AL570" s="3414"/>
      <c r="AM570" s="3414"/>
      <c r="AN570" s="3414"/>
      <c r="AO570" s="3414"/>
      <c r="AP570" s="3414"/>
      <c r="AQ570" s="3414"/>
    </row>
    <row r="571" spans="2:43">
      <c r="B571" s="426" t="s">
        <v>170</v>
      </c>
      <c r="D571" s="2445">
        <f>'7-11л. МЕНЮ '!D573</f>
        <v>510</v>
      </c>
      <c r="E571" s="721">
        <f>'7-11л. МЕНЮ '!E573</f>
        <v>21.755699999999997</v>
      </c>
      <c r="F571" s="722">
        <f>'7-11л. МЕНЮ '!F573</f>
        <v>23.834</v>
      </c>
      <c r="G571" s="722">
        <f>'7-11л. МЕНЮ '!G573</f>
        <v>78.329700000000003</v>
      </c>
      <c r="H571" s="1843">
        <f>'7-11л. МЕНЮ '!H573</f>
        <v>598.96499999999992</v>
      </c>
      <c r="I571" s="246">
        <f t="shared" ref="I571:P571" si="162">SUM(I566:I570)</f>
        <v>1.8942999999999999</v>
      </c>
      <c r="J571" s="246">
        <f t="shared" si="162"/>
        <v>0.50951000000000002</v>
      </c>
      <c r="K571" s="246">
        <f t="shared" si="162"/>
        <v>0.28789999999999999</v>
      </c>
      <c r="L571" s="710">
        <f t="shared" si="162"/>
        <v>55.948999999999998</v>
      </c>
      <c r="M571" s="710">
        <f t="shared" si="162"/>
        <v>279.85659999999996</v>
      </c>
      <c r="N571" s="2147">
        <f t="shared" si="162"/>
        <v>327.8211</v>
      </c>
      <c r="O571" s="2147">
        <f t="shared" si="162"/>
        <v>58.481000000000002</v>
      </c>
      <c r="P571" s="2628">
        <f t="shared" si="162"/>
        <v>1.0735000000000001</v>
      </c>
      <c r="Q571" s="776"/>
      <c r="R571" s="11"/>
      <c r="S571" s="3416"/>
      <c r="T571" s="3411"/>
      <c r="U571" s="3409"/>
      <c r="V571" s="184"/>
      <c r="W571" s="185"/>
      <c r="X571" s="184"/>
      <c r="Y571" s="184"/>
      <c r="Z571" s="184"/>
      <c r="AA571" s="354"/>
      <c r="AB571" s="184"/>
      <c r="AC571" s="339"/>
      <c r="AD571" s="339"/>
      <c r="AE571" s="339"/>
      <c r="AF571" s="185"/>
      <c r="AG571" s="156"/>
      <c r="AH571" s="156"/>
      <c r="AI571" s="339"/>
      <c r="AJ571" s="156"/>
      <c r="AK571" s="597"/>
      <c r="AL571" s="3414"/>
      <c r="AM571" s="3414"/>
      <c r="AN571" s="3414"/>
      <c r="AO571" s="3414"/>
      <c r="AP571" s="3414"/>
      <c r="AQ571" s="3414"/>
    </row>
    <row r="572" spans="2:43">
      <c r="B572" s="738"/>
      <c r="C572" s="739" t="s">
        <v>10</v>
      </c>
      <c r="D572" s="1166">
        <v>0.25</v>
      </c>
      <c r="E572" s="1833">
        <f>'7-11л. МЕНЮ '!E574</f>
        <v>19.25</v>
      </c>
      <c r="F572" s="1834">
        <f>'7-11л. МЕНЮ '!F574</f>
        <v>19.75</v>
      </c>
      <c r="G572" s="1834">
        <f>'7-11л. МЕНЮ '!G574</f>
        <v>83.75</v>
      </c>
      <c r="H572" s="1844">
        <f>'7-11л. МЕНЮ '!H574</f>
        <v>587.5</v>
      </c>
      <c r="I572" s="1921">
        <f t="shared" ref="I572:P572" si="163">I621</f>
        <v>15</v>
      </c>
      <c r="J572" s="1921">
        <f t="shared" si="163"/>
        <v>0.3</v>
      </c>
      <c r="K572" s="1921">
        <f t="shared" si="163"/>
        <v>0.35</v>
      </c>
      <c r="L572" s="1921">
        <f t="shared" si="163"/>
        <v>175</v>
      </c>
      <c r="M572" s="1922">
        <f t="shared" si="163"/>
        <v>275</v>
      </c>
      <c r="N572" s="2141">
        <f t="shared" si="163"/>
        <v>275</v>
      </c>
      <c r="O572" s="2060">
        <f t="shared" si="163"/>
        <v>62.5</v>
      </c>
      <c r="P572" s="1960">
        <f t="shared" si="163"/>
        <v>3</v>
      </c>
      <c r="Q572" s="776"/>
      <c r="R572" s="11"/>
      <c r="S572" s="3414"/>
      <c r="T572" s="3414"/>
      <c r="U572" s="3414"/>
      <c r="V572" s="3414"/>
      <c r="W572" s="3414"/>
      <c r="X572" s="3414"/>
      <c r="Y572" s="3414"/>
      <c r="Z572" s="3414"/>
      <c r="AA572" s="3414"/>
      <c r="AB572" s="3414"/>
      <c r="AC572" s="514"/>
      <c r="AD572" s="514"/>
      <c r="AE572" s="514"/>
      <c r="AF572" s="515"/>
      <c r="AG572" s="515"/>
      <c r="AH572" s="515"/>
      <c r="AI572" s="515"/>
      <c r="AJ572" s="514"/>
      <c r="AK572" s="549"/>
      <c r="AL572" s="3414"/>
      <c r="AM572" s="3414"/>
      <c r="AN572" s="3414"/>
      <c r="AO572" s="3414"/>
      <c r="AP572" s="3414"/>
      <c r="AQ572" s="3414"/>
    </row>
    <row r="573" spans="2:43" ht="16.5" thickBot="1">
      <c r="B573" s="240"/>
      <c r="C573" s="736" t="s">
        <v>331</v>
      </c>
      <c r="D573" s="758"/>
      <c r="E573" s="1525">
        <f>'7-11л. МЕНЮ '!E575</f>
        <v>3.2541558441558394</v>
      </c>
      <c r="F573" s="440">
        <f>'7-11л. МЕНЮ '!F575</f>
        <v>5.1696202531645596</v>
      </c>
      <c r="G573" s="440">
        <f>'7-11л. МЕНЮ '!G575</f>
        <v>-1.6179999999999986</v>
      </c>
      <c r="H573" s="1227">
        <f>'7-11л. МЕНЮ '!H575</f>
        <v>0.48787234042552896</v>
      </c>
      <c r="I573" s="748">
        <f t="shared" ref="I573:P573" si="164">(I571*100/I679)-25</f>
        <v>-21.842833333333335</v>
      </c>
      <c r="J573" s="748">
        <f t="shared" si="164"/>
        <v>17.459166666666668</v>
      </c>
      <c r="K573" s="748">
        <f t="shared" si="164"/>
        <v>-4.4357142857142833</v>
      </c>
      <c r="L573" s="748">
        <f t="shared" si="164"/>
        <v>-17.007285714285715</v>
      </c>
      <c r="M573" s="748">
        <f t="shared" si="164"/>
        <v>0.44150909090908641</v>
      </c>
      <c r="N573" s="1972">
        <f t="shared" si="164"/>
        <v>4.8019181818181806</v>
      </c>
      <c r="O573" s="1972">
        <f t="shared" si="164"/>
        <v>-1.6075999999999979</v>
      </c>
      <c r="P573" s="2072">
        <f t="shared" si="164"/>
        <v>-16.054166666666667</v>
      </c>
      <c r="Q573" s="690"/>
      <c r="R573" s="764"/>
      <c r="S573" s="117"/>
      <c r="T573" s="156"/>
      <c r="U573" s="156"/>
      <c r="V573" s="156"/>
      <c r="W573" s="185"/>
      <c r="X573" s="156"/>
      <c r="Y573" s="156"/>
      <c r="Z573" s="156"/>
      <c r="AA573" s="156"/>
      <c r="AB573" s="3414"/>
      <c r="AC573" s="823"/>
      <c r="AD573" s="823"/>
      <c r="AE573" s="823"/>
      <c r="AF573" s="823"/>
      <c r="AG573" s="824"/>
      <c r="AH573" s="824"/>
      <c r="AI573" s="823"/>
      <c r="AJ573" s="823"/>
      <c r="AK573" s="549"/>
      <c r="AL573" s="3414"/>
      <c r="AM573" s="3414"/>
      <c r="AN573" s="3414"/>
      <c r="AO573" s="3414"/>
      <c r="AP573" s="3414"/>
      <c r="AQ573" s="3414"/>
    </row>
    <row r="574" spans="2:43">
      <c r="B574" s="86"/>
      <c r="C574" s="559" t="s">
        <v>106</v>
      </c>
      <c r="D574" s="73"/>
      <c r="E574" s="3321"/>
      <c r="F574" s="3322"/>
      <c r="G574" s="3322"/>
      <c r="H574" s="3322"/>
      <c r="I574" s="3322"/>
      <c r="J574" s="3322"/>
      <c r="K574" s="3322"/>
      <c r="L574" s="3322"/>
      <c r="M574" s="3322"/>
      <c r="N574" s="3361"/>
      <c r="O574" s="3361"/>
      <c r="P574" s="3362"/>
      <c r="Q574" s="779"/>
      <c r="R574" s="110"/>
      <c r="S574" s="278"/>
      <c r="T574" s="3414"/>
      <c r="U574" s="3414"/>
      <c r="V574" s="3414"/>
      <c r="W574" s="3414"/>
      <c r="X574" s="3414"/>
      <c r="Y574" s="3414"/>
      <c r="Z574" s="3414"/>
      <c r="AA574" s="3414"/>
      <c r="AB574" s="3414"/>
      <c r="AC574" s="156"/>
      <c r="AD574" s="156"/>
      <c r="AE574" s="156"/>
      <c r="AF574" s="156"/>
      <c r="AG574" s="156"/>
      <c r="AH574" s="156"/>
      <c r="AI574" s="156"/>
      <c r="AJ574" s="156"/>
      <c r="AK574" s="3414"/>
      <c r="AL574" s="3414"/>
      <c r="AM574" s="3414"/>
      <c r="AN574" s="3414"/>
      <c r="AO574" s="3414"/>
      <c r="AP574" s="3414"/>
      <c r="AQ574" s="3414"/>
    </row>
    <row r="575" spans="2:43">
      <c r="B575" s="1532" t="str">
        <f>'7-11л. МЕНЮ '!J577</f>
        <v>54-31з/22</v>
      </c>
      <c r="C575" s="1628" t="str">
        <f>'7-11л. МЕНЮ '!C577</f>
        <v xml:space="preserve">Капуста с </v>
      </c>
      <c r="D575" s="2702">
        <f>'7-11л. МЕНЮ '!D577</f>
        <v>60</v>
      </c>
      <c r="E575" s="1954">
        <f>'7-11л. МЕНЮ '!E577</f>
        <v>1.0960000000000001</v>
      </c>
      <c r="F575" s="2015">
        <f>'7-11л. МЕНЮ '!F577</f>
        <v>2.9529999999999998</v>
      </c>
      <c r="G575" s="1496">
        <f>'7-11л. МЕНЮ '!G577</f>
        <v>5.1449999999999996</v>
      </c>
      <c r="H575" s="2066">
        <f>'7-11л. МЕНЮ '!H577</f>
        <v>47.557000000000002</v>
      </c>
      <c r="I575" s="2534">
        <v>24.215</v>
      </c>
      <c r="J575" s="2548">
        <v>1.6E-2</v>
      </c>
      <c r="K575" s="2533">
        <v>2.1000000000000001E-2</v>
      </c>
      <c r="L575" s="2548">
        <v>143.59</v>
      </c>
      <c r="M575" s="2533">
        <v>27.922000000000001</v>
      </c>
      <c r="N575" s="3363">
        <v>20.501000000000001</v>
      </c>
      <c r="O575" s="3364">
        <v>11.189</v>
      </c>
      <c r="P575" s="3365">
        <v>0.372</v>
      </c>
      <c r="Q575" s="1548">
        <f>'7-11л. МЕНЮ '!I577</f>
        <v>2</v>
      </c>
      <c r="R575" s="128"/>
      <c r="S575" s="3414"/>
      <c r="T575" s="3811"/>
      <c r="U575" s="3812"/>
      <c r="V575" s="3812"/>
      <c r="W575" s="3812"/>
      <c r="X575" s="3812"/>
      <c r="Y575" s="3812"/>
      <c r="Z575" s="3812"/>
      <c r="AA575" s="3812"/>
      <c r="AB575" s="3414"/>
      <c r="AC575" s="156"/>
      <c r="AD575" s="156"/>
      <c r="AE575" s="156"/>
      <c r="AF575" s="156"/>
      <c r="AG575" s="156"/>
      <c r="AH575" s="156"/>
      <c r="AI575" s="156"/>
      <c r="AJ575" s="156"/>
      <c r="AK575" s="549"/>
      <c r="AL575" s="3414"/>
      <c r="AM575" s="3414"/>
      <c r="AN575" s="3414"/>
      <c r="AO575" s="3414"/>
      <c r="AP575" s="3414"/>
      <c r="AQ575" s="3414"/>
    </row>
    <row r="576" spans="2:43" ht="12" customHeight="1">
      <c r="B576" s="3314" t="str">
        <f>'7-11л. МЕНЮ '!J578</f>
        <v>54-32з/22</v>
      </c>
      <c r="C576" s="1634" t="str">
        <f>'7-11л. МЕНЮ '!C578</f>
        <v>морковью в нарезке</v>
      </c>
      <c r="D576" s="5"/>
      <c r="E576" s="3323"/>
      <c r="F576" s="5"/>
      <c r="G576" s="3315"/>
      <c r="H576" s="5"/>
      <c r="I576" s="3316"/>
      <c r="J576" s="3315"/>
      <c r="K576" s="802"/>
      <c r="L576" s="3315"/>
      <c r="M576" s="802"/>
      <c r="N576" s="3366"/>
      <c r="O576" s="3367"/>
      <c r="P576" s="3368"/>
      <c r="Q576" s="87"/>
      <c r="R576" s="110"/>
      <c r="S576" s="129"/>
      <c r="T576" s="3422"/>
      <c r="U576" s="3414"/>
      <c r="V576" s="514"/>
      <c r="W576" s="827"/>
      <c r="X576" s="828"/>
      <c r="Y576" s="829"/>
      <c r="Z576" s="222"/>
      <c r="AA576" s="366"/>
      <c r="AB576" s="534"/>
      <c r="AC576" s="2714"/>
      <c r="AD576" s="2714"/>
      <c r="AE576" s="2714"/>
      <c r="AF576" s="2714"/>
      <c r="AG576" s="2714"/>
      <c r="AH576" s="2714"/>
      <c r="AI576" s="2714"/>
      <c r="AJ576" s="2714"/>
      <c r="AK576" s="597"/>
      <c r="AL576" s="3414"/>
      <c r="AM576" s="3414"/>
      <c r="AN576" s="3414"/>
      <c r="AO576" s="3414"/>
      <c r="AP576" s="3414"/>
      <c r="AQ576" s="3414"/>
    </row>
    <row r="577" spans="2:43">
      <c r="B577" s="1206" t="str">
        <f>'7-11л. МЕНЮ '!J579</f>
        <v>100 / 21</v>
      </c>
      <c r="C577" s="3313" t="str">
        <f>'7-11л. МЕНЮ '!C579</f>
        <v>Рассольник ленинградский</v>
      </c>
      <c r="D577" s="3317">
        <f>'7-11л. МЕНЮ '!D579</f>
        <v>200</v>
      </c>
      <c r="E577" s="2101">
        <f>'7-11л. МЕНЮ '!E579</f>
        <v>2.1</v>
      </c>
      <c r="F577" s="1496">
        <f>'7-11л. МЕНЮ '!F579</f>
        <v>4.08</v>
      </c>
      <c r="G577" s="2015">
        <f>'7-11л. МЕНЮ '!G579</f>
        <v>10.6</v>
      </c>
      <c r="H577" s="1495">
        <f>'7-11л. МЕНЮ '!H579</f>
        <v>87.6</v>
      </c>
      <c r="I577" s="161">
        <v>5.68</v>
      </c>
      <c r="J577" s="1788">
        <v>7.1999999999999995E-2</v>
      </c>
      <c r="K577" s="161">
        <v>5.5300000000000002E-2</v>
      </c>
      <c r="L577" s="1483">
        <v>0</v>
      </c>
      <c r="M577" s="1230">
        <v>13.4</v>
      </c>
      <c r="N577" s="2039">
        <v>48.8</v>
      </c>
      <c r="O577" s="156">
        <v>20.399999999999999</v>
      </c>
      <c r="P577" s="3369">
        <v>0.68600000000000005</v>
      </c>
      <c r="Q577" s="447">
        <f>'7-11л. МЕНЮ '!I579</f>
        <v>26</v>
      </c>
      <c r="R577" s="674"/>
      <c r="S577" s="3414"/>
      <c r="T577" s="3414"/>
      <c r="U577" s="3414"/>
      <c r="V577" s="3414"/>
      <c r="W577" s="3414"/>
      <c r="X577" s="360"/>
      <c r="Y577" s="360"/>
      <c r="Z577" s="360"/>
      <c r="AA577" s="360"/>
      <c r="AB577" s="120"/>
      <c r="AC577" s="339"/>
      <c r="AD577" s="339"/>
      <c r="AE577" s="339"/>
      <c r="AF577" s="185"/>
      <c r="AG577" s="156"/>
      <c r="AH577" s="156"/>
      <c r="AI577" s="156"/>
      <c r="AJ577" s="156"/>
      <c r="AK577" s="597"/>
      <c r="AL577" s="3414"/>
      <c r="AM577" s="3414"/>
      <c r="AN577" s="3414"/>
      <c r="AO577" s="3414"/>
      <c r="AP577" s="3414"/>
      <c r="AQ577" s="3414"/>
    </row>
    <row r="578" spans="2:43">
      <c r="B578" s="1134" t="str">
        <f>'7-11л. МЕНЮ '!J580</f>
        <v>334/22</v>
      </c>
      <c r="C578" s="3254" t="str">
        <f>'7-11л. МЕНЮ '!C580</f>
        <v>Рагу из овощей</v>
      </c>
      <c r="D578" s="3319">
        <f>'7-11л. МЕНЮ '!D580</f>
        <v>150</v>
      </c>
      <c r="E578" s="3325">
        <f>'7-11л. МЕНЮ '!E580</f>
        <v>2.5049000000000001</v>
      </c>
      <c r="F578" s="1491">
        <f>'7-11л. МЕНЮ '!F580</f>
        <v>5.5732999999999997</v>
      </c>
      <c r="G578" s="2133">
        <f>'7-11л. МЕНЮ '!G580</f>
        <v>19.920400000000001</v>
      </c>
      <c r="H578" s="771">
        <f>'7-11л. МЕНЮ '!H580</f>
        <v>139.86099999999999</v>
      </c>
      <c r="I578" s="3299">
        <v>8.4626999999999999</v>
      </c>
      <c r="J578" s="2540">
        <v>6.9800000000000001E-2</v>
      </c>
      <c r="K578" s="3299">
        <v>5.8000000000000003E-2</v>
      </c>
      <c r="L578" s="2540">
        <v>312.791</v>
      </c>
      <c r="M578" s="2531">
        <v>8.4626999999999999</v>
      </c>
      <c r="N578" s="2530">
        <v>61.089300000000001</v>
      </c>
      <c r="O578" s="2531">
        <v>25.5031</v>
      </c>
      <c r="P578" s="3360">
        <v>0.50570000000000004</v>
      </c>
      <c r="Q578" s="1531">
        <f>'7-11л. МЕНЮ '!I580</f>
        <v>38</v>
      </c>
      <c r="R578" s="119"/>
      <c r="S578" s="3414"/>
      <c r="T578" s="3414"/>
      <c r="U578" s="3414"/>
      <c r="V578" s="3414"/>
      <c r="W578" s="3414"/>
      <c r="X578" s="184"/>
      <c r="Y578" s="184"/>
      <c r="Z578" s="184"/>
      <c r="AA578" s="184"/>
      <c r="AB578" s="489"/>
      <c r="AC578" s="339"/>
      <c r="AD578" s="339"/>
      <c r="AE578" s="339"/>
      <c r="AF578" s="185"/>
      <c r="AG578" s="156"/>
      <c r="AH578" s="156"/>
      <c r="AI578" s="156"/>
      <c r="AJ578" s="156"/>
      <c r="AK578" s="597"/>
      <c r="AL578" s="3414"/>
      <c r="AM578" s="3414"/>
      <c r="AN578" s="3414"/>
      <c r="AO578" s="3414"/>
      <c r="AP578" s="3414"/>
      <c r="AQ578" s="3414"/>
    </row>
    <row r="579" spans="2:43">
      <c r="B579" s="1134" t="str">
        <f>'7-11л. МЕНЮ '!J581</f>
        <v>466/22</v>
      </c>
      <c r="C579" s="241" t="str">
        <f>'7-11л. МЕНЮ '!C581</f>
        <v xml:space="preserve">Шницель рыбный </v>
      </c>
      <c r="D579" s="3318">
        <f>'7-11л. МЕНЮ '!D581</f>
        <v>90</v>
      </c>
      <c r="E579" s="3325">
        <f>'7-11л. МЕНЮ '!E581</f>
        <v>13.326499999999999</v>
      </c>
      <c r="F579" s="1491">
        <f>'7-11л. МЕНЮ '!F581</f>
        <v>2.5594999999999999</v>
      </c>
      <c r="G579" s="2133">
        <f>'7-11л. МЕНЮ '!G581</f>
        <v>16.236499999999999</v>
      </c>
      <c r="H579" s="771">
        <f>'7-11л. МЕНЮ '!H581</f>
        <v>141.28800000000001</v>
      </c>
      <c r="I579" s="1204">
        <v>0.19020000000000001</v>
      </c>
      <c r="J579" s="3937">
        <v>7.6999999999999999E-2</v>
      </c>
      <c r="K579" s="1204">
        <v>0.10390000000000001</v>
      </c>
      <c r="L579" s="707">
        <v>12.5161</v>
      </c>
      <c r="M579" s="1363">
        <v>42.073500000000003</v>
      </c>
      <c r="N579" s="1363">
        <v>180.05930000000001</v>
      </c>
      <c r="O579" s="1204">
        <v>39.796799999999998</v>
      </c>
      <c r="P579" s="1204">
        <v>0.92310000000000003</v>
      </c>
      <c r="Q579" s="1534">
        <f>'7-11л. МЕНЮ '!I581</f>
        <v>79</v>
      </c>
      <c r="R579" s="11"/>
      <c r="S579" s="3414"/>
      <c r="T579" s="3414"/>
      <c r="U579" s="3414"/>
      <c r="V579" s="3414"/>
      <c r="W579" s="3414"/>
      <c r="X579" s="3422"/>
      <c r="Y579" s="3422"/>
      <c r="Z579" s="3422"/>
      <c r="AA579" s="3422"/>
      <c r="AB579" s="120"/>
      <c r="AC579" s="156"/>
      <c r="AD579" s="156"/>
      <c r="AE579" s="156"/>
      <c r="AF579" s="185"/>
      <c r="AG579" s="526"/>
      <c r="AH579" s="156"/>
      <c r="AI579" s="156"/>
      <c r="AJ579" s="156"/>
      <c r="AK579" s="597"/>
      <c r="AL579" s="3414"/>
      <c r="AM579" s="3414"/>
      <c r="AN579" s="3414"/>
      <c r="AO579" s="3414"/>
      <c r="AP579" s="3414"/>
      <c r="AQ579" s="3414"/>
    </row>
    <row r="580" spans="2:43">
      <c r="B580" s="1206" t="str">
        <f>'7-11л. МЕНЮ '!J582</f>
        <v>481/21</v>
      </c>
      <c r="C580" s="2578" t="str">
        <f>'7-11л. МЕНЮ '!C582</f>
        <v>Кисель   витаминный</v>
      </c>
      <c r="D580" s="3317">
        <f>'7-11л. МЕНЮ '!D582</f>
        <v>190</v>
      </c>
      <c r="E580" s="3324">
        <f>'7-11л. МЕНЮ '!E582</f>
        <v>1.1000000000000001</v>
      </c>
      <c r="F580" s="2143">
        <f>'7-11л. МЕНЮ '!F582</f>
        <v>0.2</v>
      </c>
      <c r="G580" s="339">
        <f>'7-11л. МЕНЮ '!G582</f>
        <v>39.78</v>
      </c>
      <c r="H580" s="2458">
        <f>'7-11л. МЕНЮ '!H582</f>
        <v>165.23</v>
      </c>
      <c r="I580" s="1283">
        <v>10</v>
      </c>
      <c r="J580" s="1496">
        <v>0.02</v>
      </c>
      <c r="K580" s="1283">
        <v>0.05</v>
      </c>
      <c r="L580" s="741">
        <v>98</v>
      </c>
      <c r="M580" s="2229">
        <v>21.71</v>
      </c>
      <c r="N580" s="1500">
        <v>16.670000000000002</v>
      </c>
      <c r="O580" s="2016">
        <v>7</v>
      </c>
      <c r="P580" s="3308">
        <v>0.63</v>
      </c>
      <c r="Q580" s="447">
        <f>'7-11л. МЕНЮ '!I582</f>
        <v>96</v>
      </c>
      <c r="R580" s="120"/>
      <c r="S580" s="3416"/>
      <c r="T580" s="3411"/>
      <c r="U580" s="3409"/>
      <c r="V580" s="1940"/>
      <c r="W580" s="1940"/>
      <c r="X580" s="1940"/>
      <c r="Y580" s="1940"/>
      <c r="Z580" s="1940"/>
      <c r="AA580" s="1940"/>
      <c r="AB580" s="120"/>
      <c r="AC580" s="339"/>
      <c r="AD580" s="339"/>
      <c r="AE580" s="339"/>
      <c r="AF580" s="185"/>
      <c r="AG580" s="156"/>
      <c r="AH580" s="526"/>
      <c r="AI580" s="156"/>
      <c r="AJ580" s="156"/>
      <c r="AK580" s="597"/>
      <c r="AL580" s="3414"/>
      <c r="AM580" s="3414"/>
      <c r="AN580" s="3414"/>
      <c r="AO580" s="3414"/>
      <c r="AP580" s="3414"/>
      <c r="AQ580" s="3414"/>
    </row>
    <row r="581" spans="2:43" ht="13.5" customHeight="1">
      <c r="B581" s="1328" t="str">
        <f>'7-11л. МЕНЮ '!J583</f>
        <v>Пром.пр.</v>
      </c>
      <c r="C581" s="3254" t="str">
        <f>'7-11л. МЕНЮ '!C583</f>
        <v>Хлеб пшеничный</v>
      </c>
      <c r="D581" s="3319">
        <f>'7-11л. МЕНЮ '!D583</f>
        <v>60</v>
      </c>
      <c r="E581" s="3325">
        <f>'7-11л. МЕНЮ '!E583</f>
        <v>1.2036</v>
      </c>
      <c r="F581" s="1491">
        <f>'7-11л. МЕНЮ '!F583</f>
        <v>0.78</v>
      </c>
      <c r="G581" s="2133">
        <f>'7-11л. МЕНЮ '!G583</f>
        <v>32.520000000000003</v>
      </c>
      <c r="H581" s="771">
        <f>'7-11л. МЕНЮ '!H583</f>
        <v>141.9144</v>
      </c>
      <c r="I581" s="1204">
        <v>0</v>
      </c>
      <c r="J581" s="1204">
        <v>6.6000000000000003E-2</v>
      </c>
      <c r="K581" s="1204">
        <v>2.4E-2</v>
      </c>
      <c r="L581" s="707">
        <v>0</v>
      </c>
      <c r="M581" s="1204">
        <v>12</v>
      </c>
      <c r="N581" s="1204">
        <v>3.9</v>
      </c>
      <c r="O581" s="1204">
        <v>0.84</v>
      </c>
      <c r="P581" s="1455">
        <v>6.6000000000000003E-2</v>
      </c>
      <c r="Q581" s="1531">
        <f>'7-11л. МЕНЮ '!I583</f>
        <v>18</v>
      </c>
      <c r="R581" s="120"/>
      <c r="S581" s="497"/>
      <c r="T581" s="3414"/>
      <c r="U581" s="621"/>
      <c r="V581" s="514"/>
      <c r="W581" s="827"/>
      <c r="X581" s="828"/>
      <c r="Y581" s="829"/>
      <c r="Z581" s="222"/>
      <c r="AA581" s="366"/>
      <c r="AB581" s="3414"/>
      <c r="AC581" s="339"/>
      <c r="AD581" s="339"/>
      <c r="AE581" s="339"/>
      <c r="AF581" s="185"/>
      <c r="AG581" s="156"/>
      <c r="AH581" s="156"/>
      <c r="AI581" s="156"/>
      <c r="AJ581" s="156"/>
      <c r="AK581" s="597"/>
      <c r="AL581" s="3414"/>
      <c r="AM581" s="3414"/>
      <c r="AN581" s="3414"/>
      <c r="AO581" s="3414"/>
      <c r="AP581" s="3414"/>
      <c r="AQ581" s="3414"/>
    </row>
    <row r="582" spans="2:43" ht="14.25" customHeight="1">
      <c r="B582" s="1328" t="str">
        <f>'7-11л. МЕНЮ '!J584</f>
        <v>Пром.пр.</v>
      </c>
      <c r="C582" s="241" t="str">
        <f>'7-11л. МЕНЮ '!C584</f>
        <v>Хлеб ржаной</v>
      </c>
      <c r="D582" s="3318">
        <f>'7-11л. МЕНЮ '!D584</f>
        <v>20</v>
      </c>
      <c r="E582" s="3324">
        <f>'7-11л. МЕНЮ '!E584</f>
        <v>0.93300000000000005</v>
      </c>
      <c r="F582" s="2143">
        <f>'7-11л. МЕНЮ '!F584</f>
        <v>0.33</v>
      </c>
      <c r="G582" s="339">
        <f>'7-11л. МЕНЮ '!G584</f>
        <v>8.6869999999999994</v>
      </c>
      <c r="H582" s="2458">
        <f>'7-11л. МЕНЮ '!H584</f>
        <v>41.45</v>
      </c>
      <c r="I582" s="333">
        <v>0</v>
      </c>
      <c r="J582" s="333">
        <v>0.05</v>
      </c>
      <c r="K582" s="333">
        <v>0.05</v>
      </c>
      <c r="L582" s="707">
        <v>0</v>
      </c>
      <c r="M582" s="1204">
        <v>6.6</v>
      </c>
      <c r="N582" s="1204">
        <v>4.68</v>
      </c>
      <c r="O582" s="333">
        <v>1.32</v>
      </c>
      <c r="P582" s="1455">
        <v>2.8000000000000001E-2</v>
      </c>
      <c r="Q582" s="1534">
        <f>'7-11л. МЕНЮ '!I584</f>
        <v>19</v>
      </c>
      <c r="R582" s="123"/>
      <c r="S582" s="156"/>
      <c r="T582" s="360"/>
      <c r="U582" s="360"/>
      <c r="V582" s="360"/>
      <c r="W582" s="360"/>
      <c r="X582" s="360"/>
      <c r="Y582" s="360"/>
      <c r="Z582" s="360"/>
      <c r="AA582" s="360"/>
      <c r="AB582" s="3414"/>
      <c r="AC582" s="156"/>
      <c r="AD582" s="156"/>
      <c r="AE582" s="156"/>
      <c r="AF582" s="185"/>
      <c r="AG582" s="156"/>
      <c r="AH582" s="526"/>
      <c r="AI582" s="156"/>
      <c r="AJ582" s="156"/>
      <c r="AK582" s="597"/>
      <c r="AL582" s="3414"/>
      <c r="AM582" s="3414"/>
      <c r="AN582" s="3414"/>
      <c r="AO582" s="3414"/>
      <c r="AP582" s="3414"/>
      <c r="AQ582" s="3414"/>
    </row>
    <row r="583" spans="2:43" ht="12.75" customHeight="1" thickBot="1">
      <c r="B583" s="2494" t="str">
        <f>'7-11л. МЕНЮ '!J585</f>
        <v>749 / 22</v>
      </c>
      <c r="C583" s="475" t="str">
        <f>'7-11л. МЕНЮ '!C585</f>
        <v xml:space="preserve">Плоды свежие (яблоко) </v>
      </c>
      <c r="D583" s="3320">
        <f>'7-11л. МЕНЮ '!D585</f>
        <v>100</v>
      </c>
      <c r="E583" s="2516">
        <f>'7-11л. МЕНЮ '!E585</f>
        <v>0.4</v>
      </c>
      <c r="F583" s="1963">
        <f>'7-11л. МЕНЮ '!F585</f>
        <v>0.4</v>
      </c>
      <c r="G583" s="2165">
        <f>'7-11л. МЕНЮ '!G585</f>
        <v>9.8000000000000007</v>
      </c>
      <c r="H583" s="2148">
        <f>'7-11л. МЕНЮ '!H585</f>
        <v>47</v>
      </c>
      <c r="I583" s="1204">
        <v>10</v>
      </c>
      <c r="J583" s="1204">
        <v>0.03</v>
      </c>
      <c r="K583" s="1204">
        <v>0.02</v>
      </c>
      <c r="L583" s="712">
        <v>0</v>
      </c>
      <c r="M583" s="1204">
        <v>16</v>
      </c>
      <c r="N583" s="1204">
        <v>11</v>
      </c>
      <c r="O583" s="1204">
        <v>9</v>
      </c>
      <c r="P583" s="1204">
        <v>2.2000000000000002</v>
      </c>
      <c r="Q583" s="1534">
        <f>'7-11л. МЕНЮ '!I585</f>
        <v>105</v>
      </c>
      <c r="R583" s="129"/>
      <c r="S583" s="266"/>
      <c r="T583" s="156"/>
      <c r="U583" s="156"/>
      <c r="V583" s="156"/>
      <c r="W583" s="185"/>
      <c r="X583" s="156"/>
      <c r="Y583" s="156"/>
      <c r="Z583" s="156"/>
      <c r="AA583" s="156"/>
      <c r="AB583" s="3414"/>
      <c r="AC583" s="339"/>
      <c r="AD583" s="339"/>
      <c r="AE583" s="339"/>
      <c r="AF583" s="185"/>
      <c r="AG583" s="156"/>
      <c r="AH583" s="156"/>
      <c r="AI583" s="339"/>
      <c r="AJ583" s="156"/>
      <c r="AK583" s="597"/>
      <c r="AL583" s="3414"/>
      <c r="AM583" s="3414"/>
      <c r="AN583" s="3414"/>
      <c r="AO583" s="3414"/>
      <c r="AP583" s="3414"/>
      <c r="AQ583" s="3414"/>
    </row>
    <row r="584" spans="2:43" ht="12.75" customHeight="1">
      <c r="B584" s="426" t="s">
        <v>158</v>
      </c>
      <c r="C584" s="719"/>
      <c r="D584" s="1557">
        <f>'7-11л. МЕНЮ '!D586</f>
        <v>870</v>
      </c>
      <c r="E584" s="2168">
        <f>'7-11л. МЕНЮ '!E586</f>
        <v>22.664000000000001</v>
      </c>
      <c r="F584" s="2159">
        <f>'7-11л. МЕНЮ '!F586</f>
        <v>16.875799999999995</v>
      </c>
      <c r="G584" s="2158">
        <f>'7-11л. МЕНЮ '!G586</f>
        <v>142.68890000000002</v>
      </c>
      <c r="H584" s="2169">
        <f>'7-11л. МЕНЮ '!H586</f>
        <v>811.90039999999999</v>
      </c>
      <c r="I584" s="246">
        <f t="shared" ref="I584:P584" si="165">SUM(I575:I583)</f>
        <v>58.547899999999998</v>
      </c>
      <c r="J584" s="246">
        <f t="shared" si="165"/>
        <v>0.40080000000000005</v>
      </c>
      <c r="K584" s="246">
        <f t="shared" si="165"/>
        <v>0.38220000000000004</v>
      </c>
      <c r="L584" s="246">
        <f t="shared" si="165"/>
        <v>566.89709999999991</v>
      </c>
      <c r="M584" s="710">
        <f t="shared" si="165"/>
        <v>148.16820000000001</v>
      </c>
      <c r="N584" s="710">
        <f t="shared" si="165"/>
        <v>346.69960000000003</v>
      </c>
      <c r="O584" s="710">
        <f t="shared" si="165"/>
        <v>115.0489</v>
      </c>
      <c r="P584" s="2177">
        <f t="shared" si="165"/>
        <v>5.4108000000000001</v>
      </c>
      <c r="Q584" s="776"/>
      <c r="R584" s="120"/>
      <c r="S584" s="2741"/>
      <c r="T584" s="3422"/>
      <c r="U584" s="3422"/>
      <c r="V584" s="3422"/>
      <c r="W584" s="3422"/>
      <c r="X584" s="3422"/>
      <c r="Y584" s="3422"/>
      <c r="Z584" s="3422"/>
      <c r="AA584" s="3422"/>
      <c r="AB584" s="3414"/>
      <c r="AC584" s="156"/>
      <c r="AD584" s="156"/>
      <c r="AE584" s="156"/>
      <c r="AF584" s="185"/>
      <c r="AG584" s="156"/>
      <c r="AH584" s="156"/>
      <c r="AI584" s="156"/>
      <c r="AJ584" s="156"/>
      <c r="AK584" s="597"/>
      <c r="AL584" s="3414"/>
      <c r="AM584" s="3414"/>
      <c r="AN584" s="3414"/>
      <c r="AO584" s="3414"/>
      <c r="AP584" s="3414"/>
      <c r="AQ584" s="3414"/>
    </row>
    <row r="585" spans="2:43">
      <c r="B585" s="738"/>
      <c r="C585" s="739" t="s">
        <v>10</v>
      </c>
      <c r="D585" s="1166">
        <v>0.35</v>
      </c>
      <c r="E585" s="2517">
        <f>'7-11л. МЕНЮ '!E587</f>
        <v>26.95</v>
      </c>
      <c r="F585" s="2163">
        <f>'7-11л. МЕНЮ '!F587</f>
        <v>27.65</v>
      </c>
      <c r="G585" s="2162">
        <f>'7-11л. МЕНЮ '!G587</f>
        <v>117.25</v>
      </c>
      <c r="H585" s="2518">
        <f>'7-11л. МЕНЮ '!H587</f>
        <v>822.5</v>
      </c>
      <c r="I585" s="1921">
        <f t="shared" ref="I585:P585" si="166">I625</f>
        <v>21</v>
      </c>
      <c r="J585" s="1921">
        <f t="shared" si="166"/>
        <v>0.42</v>
      </c>
      <c r="K585" s="1921">
        <f t="shared" si="166"/>
        <v>0.49</v>
      </c>
      <c r="L585" s="1921">
        <f t="shared" si="166"/>
        <v>245</v>
      </c>
      <c r="M585" s="1922">
        <f t="shared" si="166"/>
        <v>385</v>
      </c>
      <c r="N585" s="1922">
        <f t="shared" si="166"/>
        <v>385</v>
      </c>
      <c r="O585" s="1921">
        <f t="shared" si="166"/>
        <v>87.5</v>
      </c>
      <c r="P585" s="2178">
        <f t="shared" si="166"/>
        <v>4.2</v>
      </c>
      <c r="Q585" s="776"/>
      <c r="R585" s="129"/>
      <c r="S585" s="3422"/>
      <c r="T585" s="1940"/>
      <c r="U585" s="1940"/>
      <c r="V585" s="1940"/>
      <c r="W585" s="1940"/>
      <c r="X585" s="1940"/>
      <c r="Y585" s="1940"/>
      <c r="Z585" s="1940"/>
      <c r="AA585" s="1940"/>
      <c r="AB585" s="3414"/>
      <c r="AC585" s="339"/>
      <c r="AD585" s="339"/>
      <c r="AE585" s="339"/>
      <c r="AF585" s="185"/>
      <c r="AG585" s="156"/>
      <c r="AH585" s="156"/>
      <c r="AI585" s="339"/>
      <c r="AJ585" s="156"/>
      <c r="AK585" s="597"/>
      <c r="AL585" s="3414"/>
      <c r="AM585" s="3414"/>
      <c r="AN585" s="3414"/>
      <c r="AO585" s="3414"/>
      <c r="AP585" s="3414"/>
      <c r="AQ585" s="3414"/>
    </row>
    <row r="586" spans="2:43" ht="15.75" thickBot="1">
      <c r="B586" s="392"/>
      <c r="C586" s="1529" t="s">
        <v>331</v>
      </c>
      <c r="D586" s="1555"/>
      <c r="E586" s="2516">
        <f>'7-11л. МЕНЮ '!E588</f>
        <v>-5.5662337662337649</v>
      </c>
      <c r="F586" s="1963">
        <f>'7-11л. МЕНЮ '!F588</f>
        <v>-13.638227848101273</v>
      </c>
      <c r="G586" s="2165">
        <f>'7-11л. МЕНЮ '!G588</f>
        <v>7.5937014925373205</v>
      </c>
      <c r="H586" s="2148">
        <f>'7-11л. МЕНЮ '!H588</f>
        <v>-0.45104680851063961</v>
      </c>
      <c r="I586" s="748">
        <f t="shared" ref="I586:P586" si="167">(I584*100/I679)-35</f>
        <v>62.579833333333326</v>
      </c>
      <c r="J586" s="748">
        <f t="shared" si="167"/>
        <v>-1.5999999999999943</v>
      </c>
      <c r="K586" s="748">
        <f t="shared" si="167"/>
        <v>-7.6999999999999957</v>
      </c>
      <c r="L586" s="748">
        <f t="shared" si="167"/>
        <v>45.985299999999995</v>
      </c>
      <c r="M586" s="748">
        <f t="shared" si="167"/>
        <v>-21.530163636363636</v>
      </c>
      <c r="N586" s="748">
        <f t="shared" si="167"/>
        <v>-3.4818545454545387</v>
      </c>
      <c r="O586" s="748">
        <f t="shared" si="167"/>
        <v>11.019559999999998</v>
      </c>
      <c r="P586" s="2179">
        <f t="shared" si="167"/>
        <v>10.090000000000003</v>
      </c>
      <c r="Q586" s="780"/>
      <c r="R586" s="119"/>
      <c r="S586" s="3414"/>
      <c r="T586" s="355"/>
      <c r="U586" s="355"/>
      <c r="V586" s="355"/>
      <c r="W586" s="355"/>
      <c r="X586" s="355"/>
      <c r="Y586" s="355"/>
      <c r="Z586" s="355"/>
      <c r="AA586" s="355"/>
      <c r="AB586" s="3414"/>
      <c r="AC586" s="514"/>
      <c r="AD586" s="514"/>
      <c r="AE586" s="514"/>
      <c r="AF586" s="514"/>
      <c r="AG586" s="515"/>
      <c r="AH586" s="515"/>
      <c r="AI586" s="515"/>
      <c r="AJ586" s="514"/>
      <c r="AK586" s="549"/>
      <c r="AL586" s="3414"/>
      <c r="AM586" s="3414"/>
      <c r="AN586" s="3414"/>
      <c r="AO586" s="3414"/>
      <c r="AP586" s="3414"/>
      <c r="AQ586" s="3414"/>
    </row>
    <row r="587" spans="2:43">
      <c r="B587" s="691"/>
      <c r="C587" s="559" t="s">
        <v>196</v>
      </c>
      <c r="D587" s="61"/>
      <c r="E587" s="2251"/>
      <c r="F587" s="2252"/>
      <c r="G587" s="2252"/>
      <c r="H587" s="2252"/>
      <c r="I587" s="2252"/>
      <c r="J587" s="2252"/>
      <c r="K587" s="2252"/>
      <c r="L587" s="2252"/>
      <c r="M587" s="2252"/>
      <c r="N587" s="2252"/>
      <c r="O587" s="2252"/>
      <c r="P587" s="2747"/>
      <c r="Q587" s="779"/>
      <c r="R587" s="129"/>
      <c r="S587" s="3756"/>
      <c r="T587" s="120"/>
      <c r="U587" s="120"/>
      <c r="V587" s="120"/>
      <c r="W587" s="185"/>
      <c r="X587" s="184"/>
      <c r="Y587" s="184"/>
      <c r="Z587" s="120"/>
      <c r="AA587" s="184"/>
      <c r="AB587" s="3414"/>
      <c r="AC587" s="823"/>
      <c r="AD587" s="823"/>
      <c r="AE587" s="823"/>
      <c r="AF587" s="823"/>
      <c r="AG587" s="824"/>
      <c r="AH587" s="824"/>
      <c r="AI587" s="824"/>
      <c r="AJ587" s="823"/>
      <c r="AK587" s="549"/>
      <c r="AL587" s="3414"/>
      <c r="AM587" s="3414"/>
      <c r="AN587" s="3414"/>
      <c r="AO587" s="3414"/>
      <c r="AP587" s="3414"/>
      <c r="AQ587" s="3414"/>
    </row>
    <row r="588" spans="2:43" ht="13.5" customHeight="1">
      <c r="B588" s="2495" t="str">
        <f>'7-11л. МЕНЮ '!J590</f>
        <v>783 /22</v>
      </c>
      <c r="C588" s="256" t="str">
        <f>'7-11л. МЕНЮ '!C590</f>
        <v>Чай фруктовый</v>
      </c>
      <c r="D588" s="1813">
        <f>'7-11л. МЕНЮ '!D590</f>
        <v>180</v>
      </c>
      <c r="E588" s="1358">
        <f>'7-11л. МЕНЮ '!E590</f>
        <v>0.2</v>
      </c>
      <c r="F588" s="1482">
        <f>'7-11л. МЕНЮ '!F590</f>
        <v>0</v>
      </c>
      <c r="G588" s="1482">
        <f>'7-11л. МЕНЮ '!G590</f>
        <v>6.86</v>
      </c>
      <c r="H588" s="1482">
        <f>'7-11л. МЕНЮ '!H590</f>
        <v>28.16</v>
      </c>
      <c r="I588" s="3722">
        <v>0.499</v>
      </c>
      <c r="J588" s="334">
        <v>0</v>
      </c>
      <c r="K588" s="3722">
        <v>5.0000000000000001E-3</v>
      </c>
      <c r="L588" s="741">
        <v>0.53</v>
      </c>
      <c r="M588" s="753">
        <v>3.92</v>
      </c>
      <c r="N588" s="753">
        <v>4.75</v>
      </c>
      <c r="O588" s="753">
        <v>2.76</v>
      </c>
      <c r="P588" s="1306">
        <v>0.56000000000000005</v>
      </c>
      <c r="Q588" s="447">
        <f>'7-11л. МЕНЮ '!I590</f>
        <v>87</v>
      </c>
      <c r="R588" s="119"/>
      <c r="S588" s="3752"/>
      <c r="T588" s="3414"/>
      <c r="U588" s="621"/>
      <c r="V588" s="514"/>
      <c r="W588" s="827"/>
      <c r="X588" s="828"/>
      <c r="Y588" s="829"/>
      <c r="Z588" s="222"/>
      <c r="AA588" s="366"/>
      <c r="AB588" s="3414"/>
      <c r="AC588" s="156"/>
      <c r="AD588" s="156"/>
      <c r="AE588" s="156"/>
      <c r="AF588" s="156"/>
      <c r="AG588" s="156"/>
      <c r="AH588" s="156"/>
      <c r="AI588" s="156"/>
      <c r="AJ588" s="156"/>
      <c r="AK588" s="549"/>
      <c r="AL588" s="3414"/>
      <c r="AM588" s="3414"/>
      <c r="AN588" s="3414"/>
      <c r="AO588" s="3414"/>
      <c r="AP588" s="3414"/>
      <c r="AQ588" s="3414"/>
    </row>
    <row r="589" spans="2:43">
      <c r="B589" s="2495" t="str">
        <f>'7-11л. МЕНЮ '!J591</f>
        <v>525 /22</v>
      </c>
      <c r="C589" s="1651" t="str">
        <f>'7-11л. МЕНЮ '!C591</f>
        <v>Голубцы с соусом</v>
      </c>
      <c r="D589" s="2563">
        <f>'7-11л. МЕНЮ '!D591</f>
        <v>95</v>
      </c>
      <c r="E589" s="1487">
        <f>'7-11л. МЕНЮ '!E591</f>
        <v>1.1301000000000001</v>
      </c>
      <c r="F589" s="334">
        <f>'7-11л. МЕНЮ '!F591</f>
        <v>7.6825999999999999</v>
      </c>
      <c r="G589" s="1283">
        <f>'7-11л. МЕНЮ '!G591</f>
        <v>5.9293100000000001</v>
      </c>
      <c r="H589" s="1496">
        <f>'7-11л. МЕНЮ '!H591</f>
        <v>97.381</v>
      </c>
      <c r="I589" s="1204">
        <v>1.097</v>
      </c>
      <c r="J589" s="1204">
        <v>2.9600000000000001E-2</v>
      </c>
      <c r="K589" s="1204">
        <v>7.5999999999999998E-2</v>
      </c>
      <c r="L589" s="707">
        <v>15.385</v>
      </c>
      <c r="M589" s="1363">
        <v>45.385800000000003</v>
      </c>
      <c r="N589" s="1204">
        <v>8.3689999999999998</v>
      </c>
      <c r="O589" s="1204">
        <v>16.2547</v>
      </c>
      <c r="P589" s="1204">
        <v>0.65300000000000002</v>
      </c>
      <c r="Q589" s="2748">
        <f>'7-11л. МЕНЮ '!I591</f>
        <v>65</v>
      </c>
      <c r="R589" s="129"/>
      <c r="S589" s="3787"/>
      <c r="T589" s="360"/>
      <c r="U589" s="360"/>
      <c r="V589" s="360"/>
      <c r="W589" s="360"/>
      <c r="X589" s="360"/>
      <c r="Y589" s="360"/>
      <c r="Z589" s="360"/>
      <c r="AA589" s="360"/>
      <c r="AB589" s="3414"/>
      <c r="AC589" s="156"/>
      <c r="AD589" s="156"/>
      <c r="AE589" s="156"/>
      <c r="AF589" s="156"/>
      <c r="AG589" s="156"/>
      <c r="AH589" s="156"/>
      <c r="AI589" s="156"/>
      <c r="AJ589" s="156"/>
      <c r="AK589" s="549"/>
      <c r="AL589" s="3414"/>
      <c r="AM589" s="3414"/>
      <c r="AN589" s="3414"/>
      <c r="AO589" s="3414"/>
      <c r="AP589" s="3414"/>
      <c r="AQ589" s="3414"/>
    </row>
    <row r="590" spans="2:43" ht="15.75" thickBot="1">
      <c r="B590" s="788" t="str">
        <f>'7-11л. МЕНЮ '!J592</f>
        <v>Пром.пр.</v>
      </c>
      <c r="C590" s="1521" t="str">
        <f>'7-11л. МЕНЮ '!C592</f>
        <v>Хлеб пшеничный</v>
      </c>
      <c r="D590" s="3242">
        <f>'7-11л. МЕНЮ '!D592</f>
        <v>25</v>
      </c>
      <c r="E590" s="3243">
        <f>'7-11л. МЕНЮ '!E592</f>
        <v>0.50149999999999995</v>
      </c>
      <c r="F590" s="333">
        <f>'7-11л. МЕНЮ '!F592</f>
        <v>0.32500000000000001</v>
      </c>
      <c r="G590" s="2209">
        <f>'7-11л. МЕНЮ '!G592</f>
        <v>13.55</v>
      </c>
      <c r="H590" s="1491">
        <f>'7-11л. МЕНЮ '!H592</f>
        <v>59.131</v>
      </c>
      <c r="I590" s="2133">
        <v>0</v>
      </c>
      <c r="J590" s="1491">
        <v>2.8000000000000001E-2</v>
      </c>
      <c r="K590" s="2133">
        <v>0.01</v>
      </c>
      <c r="L590" s="1491">
        <v>0</v>
      </c>
      <c r="M590" s="2133">
        <v>5</v>
      </c>
      <c r="N590" s="333">
        <v>1.625</v>
      </c>
      <c r="O590" s="2209">
        <v>0.35</v>
      </c>
      <c r="P590" s="1339">
        <v>2.8000000000000001E-2</v>
      </c>
      <c r="Q590" s="3219">
        <f>'7-11л. МЕНЮ '!I592</f>
        <v>18</v>
      </c>
      <c r="R590" s="119"/>
      <c r="S590" s="3788"/>
      <c r="T590" s="339"/>
      <c r="U590" s="339"/>
      <c r="V590" s="339"/>
      <c r="W590" s="185"/>
      <c r="X590" s="156"/>
      <c r="Y590" s="156"/>
      <c r="Z590" s="339"/>
      <c r="AA590" s="156"/>
      <c r="AB590" s="3414"/>
      <c r="AC590" s="339"/>
      <c r="AD590" s="339"/>
      <c r="AE590" s="339"/>
      <c r="AF590" s="185"/>
      <c r="AG590" s="526"/>
      <c r="AH590" s="526"/>
      <c r="AI590" s="156"/>
      <c r="AJ590" s="156"/>
      <c r="AK590" s="597"/>
      <c r="AL590" s="3414"/>
      <c r="AM590" s="3414"/>
      <c r="AN590" s="3414"/>
      <c r="AO590" s="3414"/>
      <c r="AP590" s="3414"/>
      <c r="AQ590" s="3414"/>
    </row>
    <row r="591" spans="2:43" ht="14.25" customHeight="1">
      <c r="B591" s="426" t="s">
        <v>203</v>
      </c>
      <c r="C591" s="578"/>
      <c r="D591" s="2445">
        <f>'7-11л. МЕНЮ '!D593</f>
        <v>300</v>
      </c>
      <c r="E591" s="1904">
        <f>'7-11л. МЕНЮ '!E593</f>
        <v>1.8315999999999999</v>
      </c>
      <c r="F591" s="1905">
        <f>'7-11л. МЕНЮ '!F593</f>
        <v>8.0076000000000001</v>
      </c>
      <c r="G591" s="1905">
        <f>'7-11л. МЕНЮ '!G593</f>
        <v>26.339310000000001</v>
      </c>
      <c r="H591" s="1905">
        <f>'7-11л. МЕНЮ '!H593</f>
        <v>184.672</v>
      </c>
      <c r="I591" s="246">
        <f t="shared" ref="I591:P591" si="168">SUM(I588:I590)</f>
        <v>1.5960000000000001</v>
      </c>
      <c r="J591" s="246">
        <f t="shared" si="168"/>
        <v>5.7599999999999998E-2</v>
      </c>
      <c r="K591" s="246">
        <f t="shared" si="168"/>
        <v>9.0999999999999998E-2</v>
      </c>
      <c r="L591" s="246">
        <f t="shared" si="168"/>
        <v>15.914999999999999</v>
      </c>
      <c r="M591" s="710">
        <f t="shared" si="168"/>
        <v>54.305800000000005</v>
      </c>
      <c r="N591" s="710">
        <f t="shared" si="168"/>
        <v>14.744</v>
      </c>
      <c r="O591" s="246">
        <f t="shared" si="168"/>
        <v>19.364699999999999</v>
      </c>
      <c r="P591" s="2177">
        <f t="shared" si="168"/>
        <v>1.2410000000000001</v>
      </c>
      <c r="Q591" s="2489"/>
      <c r="R591" s="110"/>
      <c r="S591" s="3789"/>
      <c r="T591" s="3422"/>
      <c r="U591" s="3422"/>
      <c r="V591" s="3422"/>
      <c r="W591" s="3422"/>
      <c r="X591" s="3422"/>
      <c r="Y591" s="3422"/>
      <c r="Z591" s="3422"/>
      <c r="AA591" s="3422"/>
      <c r="AB591" s="3414"/>
      <c r="AC591" s="339"/>
      <c r="AD591" s="339"/>
      <c r="AE591" s="339"/>
      <c r="AF591" s="2715"/>
      <c r="AG591" s="234"/>
      <c r="AH591" s="234"/>
      <c r="AI591" s="339"/>
      <c r="AJ591" s="339"/>
      <c r="AK591" s="2720"/>
      <c r="AL591" s="3414"/>
      <c r="AM591" s="3414"/>
      <c r="AN591" s="3414"/>
      <c r="AO591" s="3414"/>
      <c r="AP591" s="3414"/>
      <c r="AQ591" s="3414"/>
    </row>
    <row r="592" spans="2:43">
      <c r="B592" s="738"/>
      <c r="C592" s="739" t="s">
        <v>10</v>
      </c>
      <c r="D592" s="1166">
        <v>0.1</v>
      </c>
      <c r="E592" s="1906">
        <f>'7-11л. МЕНЮ '!E594</f>
        <v>7.7</v>
      </c>
      <c r="F592" s="1907">
        <f>'7-11л. МЕНЮ '!F594</f>
        <v>7.9</v>
      </c>
      <c r="G592" s="1907">
        <f>'7-11л. МЕНЮ '!G594</f>
        <v>33.5</v>
      </c>
      <c r="H592" s="1907">
        <f>'7-11л. МЕНЮ '!H594</f>
        <v>235</v>
      </c>
      <c r="I592" s="1921">
        <f t="shared" ref="I592:P592" si="169">I629</f>
        <v>6</v>
      </c>
      <c r="J592" s="1921">
        <f t="shared" si="169"/>
        <v>0.12</v>
      </c>
      <c r="K592" s="1921">
        <f t="shared" si="169"/>
        <v>0.14000000000000001</v>
      </c>
      <c r="L592" s="1921">
        <f t="shared" si="169"/>
        <v>70</v>
      </c>
      <c r="M592" s="1922">
        <f t="shared" si="169"/>
        <v>110</v>
      </c>
      <c r="N592" s="1922">
        <f t="shared" si="169"/>
        <v>110</v>
      </c>
      <c r="O592" s="1921">
        <f t="shared" si="169"/>
        <v>25</v>
      </c>
      <c r="P592" s="2178">
        <f t="shared" si="169"/>
        <v>1.2</v>
      </c>
      <c r="Q592" s="87"/>
      <c r="R592" s="120"/>
      <c r="S592" s="3422"/>
      <c r="T592" s="2496"/>
      <c r="U592" s="2496"/>
      <c r="V592" s="2496"/>
      <c r="W592" s="2496"/>
      <c r="X592" s="2496"/>
      <c r="Y592" s="2496"/>
      <c r="Z592" s="2496"/>
      <c r="AA592" s="2496"/>
      <c r="AB592" s="3414"/>
      <c r="AC592" s="339"/>
      <c r="AD592" s="339"/>
      <c r="AE592" s="339"/>
      <c r="AF592" s="339"/>
      <c r="AG592" s="339"/>
      <c r="AH592" s="339"/>
      <c r="AI592" s="339"/>
      <c r="AJ592" s="339"/>
      <c r="AK592" s="338"/>
      <c r="AL592" s="3414"/>
      <c r="AM592" s="3414"/>
      <c r="AN592" s="3414"/>
      <c r="AO592" s="3414"/>
      <c r="AP592" s="3414"/>
      <c r="AQ592" s="3414"/>
    </row>
    <row r="593" spans="2:43" ht="15.75" thickBot="1">
      <c r="B593" s="240"/>
      <c r="C593" s="736" t="s">
        <v>331</v>
      </c>
      <c r="D593" s="758"/>
      <c r="E593" s="1525">
        <f>'7-11л. МЕНЮ '!E595</f>
        <v>-7.6212987012987012</v>
      </c>
      <c r="F593" s="440">
        <f>'7-11л. МЕНЮ '!F595</f>
        <v>0.13620253164556928</v>
      </c>
      <c r="G593" s="440">
        <f>'7-11л. МЕНЮ '!G595</f>
        <v>-2.1375194029850748</v>
      </c>
      <c r="H593" s="440">
        <f>'7-11л. МЕНЮ '!H595</f>
        <v>-2.1416170212765957</v>
      </c>
      <c r="I593" s="748">
        <f t="shared" ref="I593:P593" si="170">(I591*100/I679)-10</f>
        <v>-7.34</v>
      </c>
      <c r="J593" s="748">
        <f t="shared" si="170"/>
        <v>-5.2</v>
      </c>
      <c r="K593" s="748">
        <f t="shared" si="170"/>
        <v>-3.5</v>
      </c>
      <c r="L593" s="748">
        <f t="shared" si="170"/>
        <v>-7.7264285714285714</v>
      </c>
      <c r="M593" s="748">
        <f t="shared" si="170"/>
        <v>-5.0631090909090899</v>
      </c>
      <c r="N593" s="748">
        <f t="shared" si="170"/>
        <v>-8.6596363636363627</v>
      </c>
      <c r="O593" s="748">
        <f t="shared" si="170"/>
        <v>-2.2541200000000012</v>
      </c>
      <c r="P593" s="2179">
        <f t="shared" si="170"/>
        <v>0.34166666666666679</v>
      </c>
      <c r="Q593" s="780"/>
      <c r="R593" s="120"/>
      <c r="S593" s="3414"/>
      <c r="T593" s="355"/>
      <c r="U593" s="355"/>
      <c r="V593" s="355"/>
      <c r="W593" s="355"/>
      <c r="X593" s="355"/>
      <c r="Y593" s="355"/>
      <c r="Z593" s="355"/>
      <c r="AA593" s="355"/>
      <c r="AB593" s="3414"/>
      <c r="AC593" s="339"/>
      <c r="AD593" s="339"/>
      <c r="AE593" s="339"/>
      <c r="AF593" s="185"/>
      <c r="AG593" s="156"/>
      <c r="AH593" s="156"/>
      <c r="AI593" s="339"/>
      <c r="AJ593" s="156"/>
      <c r="AK593" s="597"/>
      <c r="AL593" s="3414"/>
      <c r="AM593" s="3414"/>
      <c r="AN593" s="3414"/>
      <c r="AO593" s="3414"/>
      <c r="AP593" s="3414"/>
      <c r="AQ593" s="3414"/>
    </row>
    <row r="594" spans="2:43" ht="15.75" thickBot="1">
      <c r="R594" s="110"/>
      <c r="S594" s="3414"/>
      <c r="T594" s="3411"/>
      <c r="U594" s="3414"/>
      <c r="V594" s="120"/>
      <c r="W594" s="185"/>
      <c r="X594" s="536"/>
      <c r="Y594" s="535"/>
      <c r="Z594" s="125"/>
      <c r="AA594" s="3414"/>
      <c r="AB594" s="3414"/>
      <c r="AC594" s="514"/>
      <c r="AD594" s="514"/>
      <c r="AE594" s="514"/>
      <c r="AF594" s="514"/>
      <c r="AG594" s="515"/>
      <c r="AH594" s="515"/>
      <c r="AI594" s="514"/>
      <c r="AJ594" s="514"/>
      <c r="AK594" s="3414"/>
      <c r="AL594" s="3414"/>
      <c r="AM594" s="3414"/>
      <c r="AN594" s="3414"/>
      <c r="AO594" s="3414"/>
      <c r="AP594" s="3414"/>
      <c r="AQ594" s="3414"/>
    </row>
    <row r="595" spans="2:43">
      <c r="B595" s="662"/>
      <c r="C595" s="42" t="s">
        <v>231</v>
      </c>
      <c r="D595" s="43"/>
      <c r="E595" s="151">
        <f t="shared" ref="E595:P595" si="171">E571+E584</f>
        <v>44.419699999999999</v>
      </c>
      <c r="F595" s="246">
        <f t="shared" si="171"/>
        <v>40.709799999999994</v>
      </c>
      <c r="G595" s="246">
        <f t="shared" si="171"/>
        <v>221.01860000000002</v>
      </c>
      <c r="H595" s="246">
        <f t="shared" si="171"/>
        <v>1410.8653999999999</v>
      </c>
      <c r="I595" s="246">
        <f t="shared" si="171"/>
        <v>60.4422</v>
      </c>
      <c r="J595" s="246">
        <f t="shared" si="171"/>
        <v>0.91031000000000006</v>
      </c>
      <c r="K595" s="246">
        <f t="shared" si="171"/>
        <v>0.67010000000000003</v>
      </c>
      <c r="L595" s="710">
        <f t="shared" si="171"/>
        <v>622.84609999999986</v>
      </c>
      <c r="M595" s="710">
        <f t="shared" si="171"/>
        <v>428.02479999999997</v>
      </c>
      <c r="N595" s="710">
        <f t="shared" si="171"/>
        <v>674.52070000000003</v>
      </c>
      <c r="O595" s="710">
        <f t="shared" si="171"/>
        <v>173.5299</v>
      </c>
      <c r="P595" s="663">
        <f t="shared" si="171"/>
        <v>6.4843000000000002</v>
      </c>
      <c r="R595" s="110"/>
      <c r="S595" s="3416"/>
      <c r="T595" s="2633"/>
      <c r="U595" s="3408"/>
      <c r="V595" s="590"/>
      <c r="W595" s="591"/>
      <c r="X595" s="212"/>
      <c r="Y595" s="225"/>
      <c r="Z595" s="125"/>
      <c r="AA595" s="3414"/>
      <c r="AB595" s="3414"/>
      <c r="AC595" s="823"/>
      <c r="AD595" s="823"/>
      <c r="AE595" s="823"/>
      <c r="AF595" s="823"/>
      <c r="AG595" s="824"/>
      <c r="AH595" s="824"/>
      <c r="AI595" s="823"/>
      <c r="AJ595" s="823"/>
      <c r="AK595" s="3414"/>
      <c r="AL595" s="3414"/>
      <c r="AM595" s="3414"/>
      <c r="AN595" s="3414"/>
      <c r="AO595" s="3414"/>
      <c r="AP595" s="3414"/>
      <c r="AQ595" s="3414"/>
    </row>
    <row r="596" spans="2:43">
      <c r="B596" s="392"/>
      <c r="C596" s="687" t="s">
        <v>10</v>
      </c>
      <c r="D596" s="1166">
        <v>0.6</v>
      </c>
      <c r="E596" s="1925">
        <f t="shared" ref="E596:P596" si="172">E633</f>
        <v>46.2</v>
      </c>
      <c r="F596" s="1921">
        <f t="shared" si="172"/>
        <v>47.4</v>
      </c>
      <c r="G596" s="1921">
        <f t="shared" si="172"/>
        <v>201</v>
      </c>
      <c r="H596" s="1921">
        <f t="shared" si="172"/>
        <v>1410</v>
      </c>
      <c r="I596" s="1921">
        <f t="shared" si="172"/>
        <v>36</v>
      </c>
      <c r="J596" s="1921">
        <f t="shared" si="172"/>
        <v>0.72</v>
      </c>
      <c r="K596" s="1921">
        <f t="shared" si="172"/>
        <v>0.84</v>
      </c>
      <c r="L596" s="1921">
        <f t="shared" si="172"/>
        <v>420</v>
      </c>
      <c r="M596" s="1922">
        <f t="shared" si="172"/>
        <v>660</v>
      </c>
      <c r="N596" s="1922">
        <f t="shared" si="172"/>
        <v>660</v>
      </c>
      <c r="O596" s="1922">
        <f t="shared" si="172"/>
        <v>150</v>
      </c>
      <c r="P596" s="1924">
        <f t="shared" si="172"/>
        <v>7.2</v>
      </c>
      <c r="S596" s="2256"/>
      <c r="T596" s="3411"/>
      <c r="U596" s="3409"/>
      <c r="V596" s="3414"/>
      <c r="W596" s="3414"/>
      <c r="X596" s="3414"/>
      <c r="Y596" s="3414"/>
      <c r="Z596" s="3414"/>
      <c r="AA596" s="3414"/>
      <c r="AB596" s="3414"/>
      <c r="AC596" s="156"/>
      <c r="AD596" s="156"/>
      <c r="AE596" s="156"/>
      <c r="AF596" s="156"/>
      <c r="AG596" s="156"/>
      <c r="AH596" s="156"/>
      <c r="AI596" s="156"/>
      <c r="AJ596" s="156"/>
      <c r="AK596" s="549"/>
      <c r="AL596" s="3414"/>
      <c r="AM596" s="3414"/>
      <c r="AN596" s="3414"/>
      <c r="AO596" s="3414"/>
      <c r="AP596" s="3414"/>
      <c r="AQ596" s="3414"/>
    </row>
    <row r="597" spans="2:43" ht="15.75" thickBot="1">
      <c r="B597" s="240"/>
      <c r="C597" s="736" t="s">
        <v>331</v>
      </c>
      <c r="D597" s="758"/>
      <c r="E597" s="747">
        <f t="shared" ref="E597:P597" si="173">(E595*100/E679)-60</f>
        <v>-2.3120779220779184</v>
      </c>
      <c r="F597" s="748">
        <f t="shared" si="173"/>
        <v>-8.4686075949367137</v>
      </c>
      <c r="G597" s="748">
        <f t="shared" si="173"/>
        <v>5.9757014925373113</v>
      </c>
      <c r="H597" s="748">
        <f t="shared" si="173"/>
        <v>3.6825531914885801E-2</v>
      </c>
      <c r="I597" s="748">
        <f t="shared" si="173"/>
        <v>40.737000000000009</v>
      </c>
      <c r="J597" s="748">
        <f t="shared" si="173"/>
        <v>15.859166666666681</v>
      </c>
      <c r="K597" s="748">
        <f t="shared" si="173"/>
        <v>-12.135714285714279</v>
      </c>
      <c r="L597" s="748">
        <f t="shared" si="173"/>
        <v>28.978014285714266</v>
      </c>
      <c r="M597" s="748">
        <f t="shared" si="173"/>
        <v>-21.088654545454553</v>
      </c>
      <c r="N597" s="748">
        <f t="shared" si="173"/>
        <v>1.320063636363642</v>
      </c>
      <c r="O597" s="748">
        <f t="shared" si="173"/>
        <v>9.4119599999999934</v>
      </c>
      <c r="P597" s="752">
        <f t="shared" si="173"/>
        <v>-5.9641666666666637</v>
      </c>
      <c r="R597" s="110"/>
      <c r="S597" s="2256"/>
      <c r="T597" s="219"/>
      <c r="U597" s="3409"/>
      <c r="V597" s="3414"/>
      <c r="W597" s="3414"/>
      <c r="X597" s="3414"/>
      <c r="Y597" s="3414"/>
      <c r="Z597" s="3414"/>
      <c r="AA597" s="3414"/>
      <c r="AB597" s="3414"/>
      <c r="AC597" s="293"/>
      <c r="AD597" s="293"/>
      <c r="AE597" s="293"/>
      <c r="AF597" s="293"/>
      <c r="AG597" s="293"/>
      <c r="AH597" s="293"/>
      <c r="AI597" s="293"/>
      <c r="AJ597" s="293"/>
      <c r="AK597" s="549"/>
      <c r="AL597" s="3414"/>
      <c r="AM597" s="3414"/>
      <c r="AN597" s="3414"/>
      <c r="AO597" s="3414"/>
      <c r="AP597" s="3414"/>
      <c r="AQ597" s="3414"/>
    </row>
    <row r="598" spans="2:43" ht="15.75" thickBot="1">
      <c r="E598" s="1932"/>
      <c r="F598" s="1932"/>
      <c r="G598" s="1932"/>
      <c r="H598" s="1932"/>
      <c r="I598" s="1932"/>
      <c r="J598" s="1932"/>
      <c r="K598" s="1932"/>
      <c r="L598" s="1932"/>
      <c r="M598" s="1932"/>
      <c r="N598" s="1932"/>
      <c r="O598" s="1932"/>
      <c r="P598" s="1932"/>
      <c r="R598" s="110"/>
      <c r="S598" s="3414"/>
      <c r="T598" s="3414"/>
      <c r="U598" s="3414"/>
      <c r="V598" s="3414"/>
      <c r="W598" s="3414"/>
      <c r="X598" s="3414"/>
      <c r="Y598" s="3414"/>
      <c r="Z598" s="3414"/>
      <c r="AA598" s="3414"/>
      <c r="AB598" s="3414"/>
      <c r="AC598" s="514"/>
      <c r="AD598" s="514"/>
      <c r="AE598" s="514"/>
      <c r="AF598" s="515"/>
      <c r="AG598" s="515"/>
      <c r="AH598" s="515"/>
      <c r="AI598" s="515"/>
      <c r="AJ598" s="514"/>
      <c r="AK598" s="549"/>
      <c r="AL598" s="3414"/>
      <c r="AM598" s="3414"/>
      <c r="AN598" s="3414"/>
      <c r="AO598" s="3414"/>
      <c r="AP598" s="3414"/>
      <c r="AQ598" s="3414"/>
    </row>
    <row r="599" spans="2:43">
      <c r="B599" s="662"/>
      <c r="C599" s="42" t="s">
        <v>230</v>
      </c>
      <c r="D599" s="43"/>
      <c r="E599" s="151">
        <f t="shared" ref="E599:P599" si="174">E584+E591</f>
        <v>24.495600000000003</v>
      </c>
      <c r="F599" s="246">
        <f t="shared" si="174"/>
        <v>24.883399999999995</v>
      </c>
      <c r="G599" s="246">
        <f t="shared" si="174"/>
        <v>169.02821000000003</v>
      </c>
      <c r="H599" s="246">
        <f t="shared" si="174"/>
        <v>996.57240000000002</v>
      </c>
      <c r="I599" s="246">
        <f t="shared" si="174"/>
        <v>60.143900000000002</v>
      </c>
      <c r="J599" s="246">
        <f t="shared" si="174"/>
        <v>0.45840000000000003</v>
      </c>
      <c r="K599" s="246">
        <f t="shared" si="174"/>
        <v>0.47320000000000007</v>
      </c>
      <c r="L599" s="246">
        <f t="shared" si="174"/>
        <v>582.81209999999987</v>
      </c>
      <c r="M599" s="710">
        <f t="shared" si="174"/>
        <v>202.47400000000002</v>
      </c>
      <c r="N599" s="710">
        <f t="shared" si="174"/>
        <v>361.44360000000006</v>
      </c>
      <c r="O599" s="710">
        <f t="shared" si="174"/>
        <v>134.4136</v>
      </c>
      <c r="P599" s="663">
        <f t="shared" si="174"/>
        <v>6.6517999999999997</v>
      </c>
      <c r="Q599" s="298"/>
      <c r="R599" s="129"/>
      <c r="S599" s="3414"/>
      <c r="T599" s="3414"/>
      <c r="U599" s="3414"/>
      <c r="V599" s="3414"/>
      <c r="W599" s="3414"/>
      <c r="X599" s="3414"/>
      <c r="Y599" s="3414"/>
      <c r="Z599" s="3414"/>
      <c r="AA599" s="3414"/>
      <c r="AB599" s="3414"/>
      <c r="AC599" s="823"/>
      <c r="AD599" s="823"/>
      <c r="AE599" s="823"/>
      <c r="AF599" s="823"/>
      <c r="AG599" s="824"/>
      <c r="AH599" s="824"/>
      <c r="AI599" s="824"/>
      <c r="AJ599" s="823"/>
      <c r="AK599" s="549"/>
      <c r="AL599" s="3414"/>
      <c r="AM599" s="3414"/>
      <c r="AN599" s="3414"/>
      <c r="AO599" s="3414"/>
      <c r="AP599" s="3414"/>
      <c r="AQ599" s="3414"/>
    </row>
    <row r="600" spans="2:43">
      <c r="B600" s="392"/>
      <c r="C600" s="687" t="s">
        <v>10</v>
      </c>
      <c r="D600" s="1166">
        <v>0.45</v>
      </c>
      <c r="E600" s="1925">
        <f t="shared" ref="E600:P600" si="175">E637</f>
        <v>34.65</v>
      </c>
      <c r="F600" s="1921">
        <f t="shared" si="175"/>
        <v>35.549999999999997</v>
      </c>
      <c r="G600" s="1921">
        <f t="shared" si="175"/>
        <v>150.75</v>
      </c>
      <c r="H600" s="1921">
        <f t="shared" si="175"/>
        <v>1057.5</v>
      </c>
      <c r="I600" s="1921">
        <f t="shared" si="175"/>
        <v>27</v>
      </c>
      <c r="J600" s="1921">
        <f t="shared" si="175"/>
        <v>0.54</v>
      </c>
      <c r="K600" s="1921">
        <f t="shared" si="175"/>
        <v>0.63</v>
      </c>
      <c r="L600" s="1921">
        <f t="shared" si="175"/>
        <v>315</v>
      </c>
      <c r="M600" s="1922">
        <f t="shared" si="175"/>
        <v>495</v>
      </c>
      <c r="N600" s="1922">
        <f t="shared" si="175"/>
        <v>495</v>
      </c>
      <c r="O600" s="1922">
        <f t="shared" si="175"/>
        <v>112.5</v>
      </c>
      <c r="P600" s="1924">
        <f t="shared" si="175"/>
        <v>5.4</v>
      </c>
      <c r="Q600" s="298"/>
      <c r="R600" s="119"/>
      <c r="S600" s="3414"/>
      <c r="T600" s="3414"/>
      <c r="U600" s="3414"/>
      <c r="V600" s="3414"/>
      <c r="W600" s="3414"/>
      <c r="X600" s="3414"/>
      <c r="Y600" s="3414"/>
      <c r="Z600" s="3414"/>
      <c r="AA600" s="3414"/>
      <c r="AB600" s="3414"/>
      <c r="AC600" s="156"/>
      <c r="AD600" s="156"/>
      <c r="AE600" s="156"/>
      <c r="AF600" s="156"/>
      <c r="AG600" s="156"/>
      <c r="AH600" s="156"/>
      <c r="AI600" s="156"/>
      <c r="AJ600" s="156"/>
      <c r="AK600" s="549"/>
      <c r="AL600" s="3414"/>
      <c r="AM600" s="3414"/>
      <c r="AN600" s="3414"/>
      <c r="AO600" s="3414"/>
      <c r="AP600" s="3414"/>
      <c r="AQ600" s="3414"/>
    </row>
    <row r="601" spans="2:43" ht="15.75" thickBot="1">
      <c r="B601" s="240"/>
      <c r="C601" s="736" t="s">
        <v>331</v>
      </c>
      <c r="D601" s="758"/>
      <c r="E601" s="747">
        <f t="shared" ref="E601:P601" si="176">(E599*100/E679)-45</f>
        <v>-13.187532467532463</v>
      </c>
      <c r="F601" s="748">
        <f t="shared" si="176"/>
        <v>-13.502025316455708</v>
      </c>
      <c r="G601" s="748">
        <f t="shared" si="176"/>
        <v>5.4561820895522501</v>
      </c>
      <c r="H601" s="748">
        <f t="shared" si="176"/>
        <v>-2.5926638297872344</v>
      </c>
      <c r="I601" s="748">
        <f t="shared" si="176"/>
        <v>55.239833333333337</v>
      </c>
      <c r="J601" s="748">
        <f t="shared" si="176"/>
        <v>-6.7999999999999972</v>
      </c>
      <c r="K601" s="748">
        <f t="shared" si="176"/>
        <v>-11.199999999999996</v>
      </c>
      <c r="L601" s="748">
        <f t="shared" si="176"/>
        <v>38.25887142857141</v>
      </c>
      <c r="M601" s="748">
        <f t="shared" si="176"/>
        <v>-26.593272727272726</v>
      </c>
      <c r="N601" s="748">
        <f t="shared" si="176"/>
        <v>-12.141490909090905</v>
      </c>
      <c r="O601" s="748">
        <f t="shared" si="176"/>
        <v>8.7654400000000052</v>
      </c>
      <c r="P601" s="752">
        <f t="shared" si="176"/>
        <v>10.431666666666665</v>
      </c>
      <c r="Q601" s="298"/>
      <c r="R601" s="108"/>
      <c r="S601" s="3414"/>
      <c r="T601" s="3414"/>
      <c r="U601" s="3414"/>
      <c r="V601" s="3414"/>
      <c r="W601" s="3414"/>
      <c r="X601" s="3414"/>
      <c r="Y601" s="3414"/>
      <c r="Z601" s="3414"/>
      <c r="AA601" s="3414"/>
      <c r="AB601" s="3414"/>
      <c r="AC601" s="293"/>
      <c r="AD601" s="293"/>
      <c r="AE601" s="293"/>
      <c r="AF601" s="293"/>
      <c r="AG601" s="293"/>
      <c r="AH601" s="293"/>
      <c r="AI601" s="293"/>
      <c r="AJ601" s="293"/>
      <c r="AK601" s="549"/>
      <c r="AL601" s="3414"/>
      <c r="AM601" s="3414"/>
      <c r="AN601" s="3414"/>
      <c r="AO601" s="3414"/>
      <c r="AP601" s="3414"/>
      <c r="AQ601" s="3414"/>
    </row>
    <row r="602" spans="2:43" ht="15.75" thickBot="1">
      <c r="E602" s="1932"/>
      <c r="F602" s="1932"/>
      <c r="G602" s="1932"/>
      <c r="H602" s="1932"/>
      <c r="I602" s="1932"/>
      <c r="J602" s="1932"/>
      <c r="K602" s="1932"/>
      <c r="L602" s="1932"/>
      <c r="M602" s="1932"/>
      <c r="N602" s="1932"/>
      <c r="O602" s="1932"/>
      <c r="P602" s="1932"/>
      <c r="Q602" s="298"/>
      <c r="R602" s="119"/>
      <c r="S602" s="3416"/>
      <c r="T602" s="3411"/>
      <c r="U602" s="3409"/>
      <c r="V602" s="3414"/>
      <c r="W602" s="3414"/>
      <c r="X602" s="3414"/>
      <c r="Y602" s="3414"/>
      <c r="Z602" s="3414"/>
      <c r="AA602" s="3414"/>
      <c r="AB602" s="3414"/>
      <c r="AC602" s="514"/>
      <c r="AD602" s="514"/>
      <c r="AE602" s="514"/>
      <c r="AF602" s="514"/>
      <c r="AG602" s="515"/>
      <c r="AH602" s="515"/>
      <c r="AI602" s="515"/>
      <c r="AJ602" s="514"/>
      <c r="AK602" s="549"/>
      <c r="AL602" s="3414"/>
      <c r="AM602" s="3414"/>
      <c r="AN602" s="3414"/>
      <c r="AO602" s="3414"/>
      <c r="AP602" s="3414"/>
      <c r="AQ602" s="3414"/>
    </row>
    <row r="603" spans="2:43">
      <c r="B603" s="737" t="s">
        <v>258</v>
      </c>
      <c r="C603" s="73"/>
      <c r="D603" s="43"/>
      <c r="E603" s="721">
        <f t="shared" ref="E603:P603" si="177">E571+E584+E591</f>
        <v>46.251300000000001</v>
      </c>
      <c r="F603" s="722">
        <f t="shared" si="177"/>
        <v>48.717399999999998</v>
      </c>
      <c r="G603" s="722">
        <f t="shared" si="177"/>
        <v>247.35791000000003</v>
      </c>
      <c r="H603" s="722">
        <f t="shared" si="177"/>
        <v>1595.5373999999999</v>
      </c>
      <c r="I603" s="722">
        <f t="shared" si="177"/>
        <v>62.038200000000003</v>
      </c>
      <c r="J603" s="722">
        <f t="shared" si="177"/>
        <v>0.96791000000000005</v>
      </c>
      <c r="K603" s="722">
        <f t="shared" si="177"/>
        <v>0.7611</v>
      </c>
      <c r="L603" s="1351">
        <f t="shared" si="177"/>
        <v>638.76109999999983</v>
      </c>
      <c r="M603" s="1454">
        <f t="shared" si="177"/>
        <v>482.3306</v>
      </c>
      <c r="N603" s="1454">
        <f t="shared" si="177"/>
        <v>689.26470000000006</v>
      </c>
      <c r="O603" s="1351">
        <f t="shared" si="177"/>
        <v>192.8946</v>
      </c>
      <c r="P603" s="757">
        <f t="shared" si="177"/>
        <v>7.7253000000000007</v>
      </c>
      <c r="Q603" s="298"/>
      <c r="R603" s="110"/>
      <c r="S603" s="129"/>
      <c r="T603" s="2623"/>
      <c r="U603" s="338"/>
      <c r="V603" s="3414"/>
      <c r="W603" s="3414"/>
      <c r="X603" s="3414"/>
      <c r="Y603" s="3414"/>
      <c r="Z603" s="3414"/>
      <c r="AA603" s="3414"/>
      <c r="AB603" s="3414"/>
      <c r="AC603" s="823"/>
      <c r="AD603" s="823"/>
      <c r="AE603" s="823"/>
      <c r="AF603" s="823"/>
      <c r="AG603" s="824"/>
      <c r="AH603" s="824"/>
      <c r="AI603" s="824"/>
      <c r="AJ603" s="823"/>
      <c r="AK603" s="549"/>
      <c r="AL603" s="3414"/>
      <c r="AM603" s="3414"/>
      <c r="AN603" s="3414"/>
      <c r="AO603" s="3414"/>
      <c r="AP603" s="3414"/>
      <c r="AQ603" s="3414"/>
    </row>
    <row r="604" spans="2:43">
      <c r="B604" s="738"/>
      <c r="C604" s="739" t="s">
        <v>10</v>
      </c>
      <c r="D604" s="1166">
        <v>0.7</v>
      </c>
      <c r="E604" s="1925">
        <f t="shared" ref="E604:P604" si="178">E641</f>
        <v>53.9</v>
      </c>
      <c r="F604" s="1921">
        <f t="shared" si="178"/>
        <v>55.3</v>
      </c>
      <c r="G604" s="1921">
        <f t="shared" si="178"/>
        <v>234.5</v>
      </c>
      <c r="H604" s="1921">
        <f t="shared" si="178"/>
        <v>1645</v>
      </c>
      <c r="I604" s="1921">
        <f t="shared" si="178"/>
        <v>42</v>
      </c>
      <c r="J604" s="1921">
        <f t="shared" si="178"/>
        <v>0.84</v>
      </c>
      <c r="K604" s="1921">
        <f t="shared" si="178"/>
        <v>0.98</v>
      </c>
      <c r="L604" s="1921">
        <f t="shared" si="178"/>
        <v>490</v>
      </c>
      <c r="M604" s="1922">
        <f t="shared" si="178"/>
        <v>770</v>
      </c>
      <c r="N604" s="1922">
        <f t="shared" si="178"/>
        <v>770</v>
      </c>
      <c r="O604" s="1922">
        <f t="shared" si="178"/>
        <v>175</v>
      </c>
      <c r="P604" s="1924">
        <f t="shared" si="178"/>
        <v>8.4</v>
      </c>
      <c r="Q604" s="298"/>
      <c r="R604" s="11"/>
      <c r="S604" s="3416"/>
      <c r="T604" s="3411"/>
      <c r="U604" s="3409"/>
      <c r="V604" s="3414"/>
      <c r="W604" s="3414"/>
      <c r="X604" s="3414"/>
      <c r="Y604" s="3414"/>
      <c r="Z604" s="3414"/>
      <c r="AA604" s="3414"/>
      <c r="AB604" s="3414"/>
      <c r="AC604" s="156"/>
      <c r="AD604" s="156"/>
      <c r="AE604" s="156"/>
      <c r="AF604" s="156"/>
      <c r="AG604" s="156"/>
      <c r="AH604" s="156"/>
      <c r="AI604" s="156"/>
      <c r="AJ604" s="156"/>
      <c r="AK604" s="549"/>
      <c r="AL604" s="3414"/>
      <c r="AM604" s="3414"/>
      <c r="AN604" s="3414"/>
      <c r="AO604" s="3414"/>
      <c r="AP604" s="3414"/>
      <c r="AQ604" s="3414"/>
    </row>
    <row r="605" spans="2:43" ht="15.75" thickBot="1">
      <c r="B605" s="240"/>
      <c r="C605" s="736" t="s">
        <v>331</v>
      </c>
      <c r="D605" s="758"/>
      <c r="E605" s="747">
        <f t="shared" ref="E605:P605" si="179">(E603*100/E679)-70</f>
        <v>-9.9333766233766241</v>
      </c>
      <c r="F605" s="748">
        <f t="shared" si="179"/>
        <v>-8.3324050632911408</v>
      </c>
      <c r="G605" s="748">
        <f t="shared" si="179"/>
        <v>3.838182089552248</v>
      </c>
      <c r="H605" s="748">
        <f t="shared" si="179"/>
        <v>-2.1047914893617019</v>
      </c>
      <c r="I605" s="748">
        <f t="shared" si="179"/>
        <v>33.397000000000006</v>
      </c>
      <c r="J605" s="748">
        <f t="shared" si="179"/>
        <v>10.659166666666678</v>
      </c>
      <c r="K605" s="748">
        <f t="shared" si="179"/>
        <v>-15.635714285714286</v>
      </c>
      <c r="L605" s="748">
        <f t="shared" si="179"/>
        <v>21.251585714285696</v>
      </c>
      <c r="M605" s="748">
        <f t="shared" si="179"/>
        <v>-26.15176363636364</v>
      </c>
      <c r="N605" s="748">
        <f t="shared" si="179"/>
        <v>-7.3395727272727243</v>
      </c>
      <c r="O605" s="748">
        <f t="shared" si="179"/>
        <v>7.1578399999999931</v>
      </c>
      <c r="P605" s="752">
        <f t="shared" si="179"/>
        <v>-5.6224999999999881</v>
      </c>
      <c r="Q605" s="298"/>
      <c r="R605" s="11"/>
      <c r="S605" s="3414"/>
      <c r="T605" s="3415"/>
      <c r="U605" s="3414"/>
      <c r="V605" s="3414"/>
      <c r="W605" s="3414"/>
      <c r="X605" s="3414"/>
      <c r="Y605" s="3414"/>
      <c r="Z605" s="3414"/>
      <c r="AA605" s="3414"/>
      <c r="AB605" s="3414"/>
      <c r="AC605" s="293"/>
      <c r="AD605" s="293"/>
      <c r="AE605" s="293"/>
      <c r="AF605" s="293"/>
      <c r="AG605" s="293"/>
      <c r="AH605" s="293"/>
      <c r="AI605" s="293"/>
      <c r="AJ605" s="293"/>
      <c r="AK605" s="549"/>
      <c r="AL605" s="3414"/>
      <c r="AM605" s="3414"/>
      <c r="AN605" s="3414"/>
      <c r="AO605" s="3414"/>
      <c r="AP605" s="3414"/>
      <c r="AQ605" s="3414"/>
    </row>
    <row r="606" spans="2:43">
      <c r="Q606" s="298"/>
      <c r="R606" s="11"/>
      <c r="S606" s="129"/>
      <c r="T606" s="130"/>
      <c r="U606" s="3414"/>
      <c r="V606" s="3414"/>
      <c r="W606" s="3414"/>
      <c r="X606" s="3414"/>
      <c r="Y606" s="3414"/>
      <c r="Z606" s="3414"/>
      <c r="AA606" s="3414"/>
      <c r="AB606" s="3414"/>
      <c r="AC606" s="2717"/>
      <c r="AD606" s="2717"/>
      <c r="AE606" s="2717"/>
      <c r="AF606" s="2718"/>
      <c r="AG606" s="2719"/>
      <c r="AH606" s="2718"/>
      <c r="AI606" s="2718"/>
      <c r="AJ606" s="2717"/>
      <c r="AK606" s="549"/>
      <c r="AL606" s="3414"/>
      <c r="AM606" s="3414"/>
      <c r="AN606" s="3414"/>
      <c r="AO606" s="3414"/>
      <c r="AP606" s="3414"/>
      <c r="AQ606" s="3414"/>
    </row>
    <row r="607" spans="2:43">
      <c r="Q607" s="298"/>
      <c r="R607" s="11"/>
      <c r="S607" s="129"/>
      <c r="T607" s="130"/>
      <c r="U607" s="3414"/>
      <c r="V607" s="3414"/>
      <c r="W607" s="3414"/>
      <c r="X607" s="3414"/>
      <c r="Y607" s="3414"/>
      <c r="Z607" s="3414"/>
      <c r="AA607" s="3414"/>
      <c r="AB607" s="3414"/>
      <c r="AC607" s="823"/>
      <c r="AD607" s="823"/>
      <c r="AE607" s="823"/>
      <c r="AF607" s="823"/>
      <c r="AG607" s="824"/>
      <c r="AH607" s="824"/>
      <c r="AI607" s="824"/>
      <c r="AJ607" s="823"/>
      <c r="AK607" s="549"/>
      <c r="AL607" s="3414"/>
      <c r="AM607" s="3414"/>
      <c r="AN607" s="3414"/>
      <c r="AO607" s="3414"/>
      <c r="AP607" s="3414"/>
      <c r="AQ607" s="3414"/>
    </row>
    <row r="608" spans="2:43" ht="16.5" customHeight="1">
      <c r="Q608" s="298"/>
      <c r="S608" s="3414"/>
      <c r="T608" s="3414"/>
      <c r="U608" s="3414"/>
      <c r="V608" s="3414"/>
      <c r="W608" s="3414"/>
      <c r="X608" s="3414"/>
      <c r="Y608" s="3414"/>
      <c r="Z608" s="3414"/>
      <c r="AA608" s="3414"/>
      <c r="AB608" s="3414"/>
      <c r="AC608" s="156"/>
      <c r="AD608" s="156"/>
      <c r="AE608" s="156"/>
      <c r="AF608" s="156"/>
      <c r="AG608" s="156"/>
      <c r="AH608" s="156"/>
      <c r="AI608" s="156"/>
      <c r="AJ608" s="156"/>
      <c r="AK608" s="549"/>
      <c r="AL608" s="3414"/>
      <c r="AM608" s="3414"/>
      <c r="AN608" s="3414"/>
      <c r="AO608" s="3414"/>
      <c r="AP608" s="3414"/>
      <c r="AQ608" s="3414"/>
    </row>
    <row r="609" spans="2:43" ht="13.5" customHeight="1">
      <c r="Q609" s="298"/>
      <c r="S609" s="3414"/>
      <c r="T609" s="3414"/>
      <c r="U609" s="3414"/>
      <c r="V609" s="3414"/>
      <c r="W609" s="3414"/>
      <c r="X609" s="3414"/>
      <c r="Y609" s="3414"/>
      <c r="Z609" s="3414"/>
      <c r="AA609" s="3414"/>
      <c r="AB609" s="3414"/>
      <c r="AC609" s="3414"/>
      <c r="AD609" s="3414"/>
      <c r="AE609" s="3414"/>
      <c r="AF609" s="3414"/>
      <c r="AG609" s="3414"/>
      <c r="AH609" s="3414"/>
      <c r="AI609" s="3414"/>
      <c r="AJ609" s="3414"/>
      <c r="AK609" s="3414"/>
      <c r="AL609" s="3414"/>
      <c r="AM609" s="3414"/>
      <c r="AN609" s="3414"/>
      <c r="AO609" s="3414"/>
      <c r="AP609" s="3414"/>
      <c r="AQ609" s="3414"/>
    </row>
    <row r="610" spans="2:43" ht="18" customHeight="1">
      <c r="Q610" s="298"/>
      <c r="S610" s="3414"/>
      <c r="T610" s="3414"/>
      <c r="U610" s="3414"/>
      <c r="V610" s="3414"/>
      <c r="W610" s="3414"/>
      <c r="X610" s="3414"/>
      <c r="Y610" s="3414"/>
      <c r="Z610" s="3414"/>
      <c r="AA610" s="3414"/>
      <c r="AB610" s="3414"/>
      <c r="AC610" s="3414"/>
      <c r="AD610" s="3414"/>
      <c r="AE610" s="3414"/>
      <c r="AF610" s="3414"/>
      <c r="AG610" s="3414"/>
      <c r="AH610" s="3414"/>
      <c r="AI610" s="3414"/>
      <c r="AJ610" s="3414"/>
      <c r="AK610" s="3414"/>
      <c r="AL610" s="3414"/>
      <c r="AM610" s="3414"/>
      <c r="AN610" s="3414"/>
      <c r="AO610" s="3414"/>
      <c r="AP610" s="3414"/>
      <c r="AQ610" s="3414"/>
    </row>
    <row r="611" spans="2:43">
      <c r="C611" s="689"/>
      <c r="D611" s="12" t="str">
        <f>D58</f>
        <v xml:space="preserve">Россия Краснодарский край </v>
      </c>
      <c r="E611" s="300"/>
      <c r="S611" s="3414"/>
      <c r="T611" s="3414"/>
      <c r="U611" s="3414"/>
      <c r="V611" s="3414"/>
      <c r="W611" s="3414"/>
      <c r="X611" s="3414"/>
      <c r="Y611" s="3414"/>
      <c r="Z611" s="3414"/>
      <c r="AA611" s="3414"/>
      <c r="AB611" s="3414"/>
      <c r="AC611" s="3414"/>
      <c r="AD611" s="3414"/>
      <c r="AE611" s="3414"/>
      <c r="AF611" s="3414"/>
      <c r="AG611" s="3414"/>
      <c r="AH611" s="3414"/>
      <c r="AI611" s="3414"/>
      <c r="AJ611" s="3414"/>
      <c r="AK611" s="3414"/>
      <c r="AL611" s="3414"/>
      <c r="AM611" s="3414"/>
      <c r="AN611" s="3414"/>
      <c r="AO611" s="3414"/>
      <c r="AP611" s="3414"/>
      <c r="AQ611" s="3414"/>
    </row>
    <row r="612" spans="2:43">
      <c r="C612" s="13" t="str">
        <f>C59</f>
        <v xml:space="preserve">                            ПРИЛОЖЕНИЕ К  ДЕСЯТИДНЕВНОМУ  МЕНЮ ПРИГОТОВЛЯЕМЫХ БЛЮД </v>
      </c>
      <c r="D612" s="153"/>
      <c r="E612" s="2"/>
      <c r="F612"/>
      <c r="I612"/>
      <c r="J612"/>
      <c r="K612" s="26"/>
      <c r="L612" s="26"/>
      <c r="M612"/>
      <c r="N612"/>
      <c r="O612"/>
      <c r="P612"/>
      <c r="S612" s="3414"/>
      <c r="T612" s="3414"/>
      <c r="U612" s="3414"/>
      <c r="V612" s="3414"/>
      <c r="W612" s="3414"/>
      <c r="X612" s="3414"/>
      <c r="Y612" s="3414"/>
      <c r="Z612" s="3414"/>
      <c r="AA612" s="3414"/>
      <c r="AB612" s="3414"/>
      <c r="AC612" s="3414"/>
      <c r="AD612" s="3414"/>
      <c r="AE612" s="3414"/>
      <c r="AF612" s="3414"/>
      <c r="AG612" s="3414"/>
      <c r="AH612" s="3414"/>
      <c r="AI612" s="3414"/>
      <c r="AJ612" s="3414"/>
      <c r="AK612" s="3414"/>
      <c r="AL612" s="3414"/>
      <c r="AM612" s="3414"/>
      <c r="AN612" s="3414"/>
      <c r="AO612" s="3414"/>
      <c r="AP612" s="3414"/>
      <c r="AQ612" s="3414"/>
    </row>
    <row r="613" spans="2:43">
      <c r="B613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613" s="25"/>
      <c r="I613" s="307"/>
      <c r="N613" s="5"/>
      <c r="S613" s="3414"/>
      <c r="T613" s="3414"/>
      <c r="U613" s="3414"/>
      <c r="V613" s="3414"/>
      <c r="W613" s="3414"/>
      <c r="X613" s="3414"/>
      <c r="Y613" s="3414"/>
      <c r="Z613" s="3414"/>
      <c r="AA613" s="3414"/>
      <c r="AB613" s="3414"/>
      <c r="AC613" s="3414"/>
      <c r="AD613" s="3414"/>
      <c r="AE613" s="3414"/>
      <c r="AF613" s="3414"/>
      <c r="AG613" s="3414"/>
      <c r="AH613" s="3414"/>
      <c r="AI613" s="3414"/>
      <c r="AJ613" s="3414"/>
      <c r="AK613" s="3414"/>
      <c r="AL613" s="3414"/>
      <c r="AM613" s="3414"/>
      <c r="AN613" s="3414"/>
      <c r="AO613" s="3414"/>
      <c r="AP613" s="3414"/>
      <c r="AQ613" s="3414"/>
    </row>
    <row r="614" spans="2:43" ht="13.5" customHeight="1">
      <c r="C614" s="689" t="str">
        <f>C61</f>
        <v xml:space="preserve">                                    ТАБЛИЦА   ПОТРЕБНОСТИ ПИЩЕВЫХ ВЕЩЕСТВ,   ВИТАМИНОВ  И  МИНЕРАЛЬНЫХ ВЕЩЕСТВ</v>
      </c>
      <c r="S614" s="3414"/>
      <c r="T614" s="3414"/>
      <c r="U614" s="3414"/>
      <c r="V614" s="3414"/>
      <c r="W614" s="3414"/>
      <c r="X614" s="3414"/>
      <c r="Y614" s="3414"/>
      <c r="Z614" s="3414"/>
      <c r="AA614" s="3414"/>
      <c r="AB614" s="3414"/>
      <c r="AC614" s="3414"/>
      <c r="AD614" s="3414"/>
      <c r="AE614" s="3414"/>
      <c r="AF614" s="3414"/>
      <c r="AG614" s="3414"/>
      <c r="AH614" s="3414"/>
      <c r="AI614" s="3414"/>
      <c r="AJ614" s="3414"/>
      <c r="AK614" s="3414"/>
      <c r="AL614" s="3414"/>
      <c r="AM614" s="3414"/>
      <c r="AN614" s="3414"/>
      <c r="AO614" s="3414"/>
      <c r="AP614" s="3414"/>
      <c r="AQ614" s="3414"/>
    </row>
    <row r="615" spans="2:43" ht="16.5" customHeight="1" thickBot="1">
      <c r="B615" s="2" t="str">
        <f>B62</f>
        <v xml:space="preserve">  Возрастная категория: 7 - 11  лет </v>
      </c>
      <c r="C615" s="26"/>
      <c r="D615"/>
      <c r="F615" s="32" t="s">
        <v>433</v>
      </c>
      <c r="J615" s="3" t="str">
        <f>J62</f>
        <v>Сезон :   ЗИМА - ВЕСНА  2025 -____г.г.</v>
      </c>
      <c r="M615" s="82"/>
      <c r="N615" s="33"/>
      <c r="P615" s="123"/>
      <c r="S615" s="3414"/>
      <c r="T615" s="3414"/>
      <c r="U615" s="3414"/>
      <c r="V615" s="3414"/>
      <c r="W615" s="3414"/>
      <c r="X615" s="3414"/>
      <c r="Y615" s="3414"/>
      <c r="Z615" s="3414"/>
      <c r="AA615" s="3414"/>
      <c r="AB615" s="3414"/>
      <c r="AC615" s="3414"/>
      <c r="AD615" s="3414"/>
      <c r="AE615" s="3414"/>
      <c r="AF615" s="3414"/>
      <c r="AG615" s="3414"/>
      <c r="AH615" s="3414"/>
      <c r="AI615" s="3414"/>
      <c r="AJ615" s="3414"/>
      <c r="AK615" s="3414"/>
      <c r="AL615" s="3414"/>
      <c r="AM615" s="3414"/>
      <c r="AN615" s="3414"/>
      <c r="AO615" s="3414"/>
      <c r="AP615" s="3414"/>
      <c r="AQ615" s="3414"/>
    </row>
    <row r="616" spans="2:43" ht="15.75" thickBot="1">
      <c r="B616" s="84" t="s">
        <v>429</v>
      </c>
      <c r="C616" s="64"/>
      <c r="D616" s="450"/>
      <c r="E616" s="826" t="s">
        <v>386</v>
      </c>
      <c r="F616" s="341"/>
      <c r="G616" s="341"/>
      <c r="H616" s="1296" t="s">
        <v>363</v>
      </c>
      <c r="I616" s="560" t="s">
        <v>241</v>
      </c>
      <c r="J616" s="1343"/>
      <c r="K616" s="1343"/>
      <c r="L616" s="1344"/>
      <c r="M616" s="697" t="s">
        <v>242</v>
      </c>
      <c r="N616" s="39"/>
      <c r="O616" s="698"/>
      <c r="P616" s="451"/>
      <c r="S616" s="3414"/>
      <c r="T616" s="3414"/>
      <c r="U616" s="3414"/>
      <c r="V616" s="3414"/>
      <c r="W616" s="3414"/>
      <c r="X616" s="3414"/>
      <c r="Y616" s="3414"/>
      <c r="Z616" s="3414"/>
      <c r="AA616" s="3414"/>
      <c r="AB616" s="3414"/>
      <c r="AC616" s="3414"/>
      <c r="AD616" s="3414"/>
      <c r="AE616" s="3414"/>
      <c r="AF616" s="3414"/>
      <c r="AG616" s="3414"/>
      <c r="AH616" s="3414"/>
      <c r="AI616" s="3414"/>
      <c r="AJ616" s="3414"/>
      <c r="AK616" s="3414"/>
      <c r="AL616" s="3414"/>
      <c r="AM616" s="3414"/>
      <c r="AN616" s="3414"/>
      <c r="AO616" s="3414"/>
      <c r="AP616" s="3414"/>
      <c r="AQ616" s="3414"/>
    </row>
    <row r="617" spans="2:43">
      <c r="B617" s="65"/>
      <c r="C617" s="732" t="s">
        <v>229</v>
      </c>
      <c r="D617" s="452"/>
      <c r="E617" s="805" t="s">
        <v>150</v>
      </c>
      <c r="F617" s="805" t="s">
        <v>53</v>
      </c>
      <c r="G617" s="1341" t="s">
        <v>54</v>
      </c>
      <c r="H617" s="1342" t="s">
        <v>153</v>
      </c>
      <c r="I617" s="596"/>
      <c r="J617" s="1310"/>
      <c r="K617" s="39"/>
      <c r="L617" s="1310"/>
      <c r="M617" s="1345" t="s">
        <v>253</v>
      </c>
      <c r="N617" s="1346" t="s">
        <v>254</v>
      </c>
      <c r="O617" s="1345" t="s">
        <v>255</v>
      </c>
      <c r="P617" s="1347" t="s">
        <v>256</v>
      </c>
      <c r="S617" s="3414"/>
      <c r="T617" s="3414"/>
      <c r="U617" s="3414"/>
      <c r="V617" s="3414"/>
      <c r="W617" s="3414"/>
      <c r="X617" s="3414"/>
      <c r="Y617" s="3414"/>
      <c r="Z617" s="3414"/>
      <c r="AA617" s="3414"/>
      <c r="AB617" s="3414"/>
      <c r="AC617" s="3414"/>
      <c r="AD617" s="3414"/>
      <c r="AE617" s="3414"/>
      <c r="AF617" s="3414"/>
      <c r="AG617" s="3414"/>
      <c r="AH617" s="3414"/>
      <c r="AI617" s="3414"/>
      <c r="AJ617" s="3414"/>
      <c r="AK617" s="3414"/>
      <c r="AL617" s="3414"/>
      <c r="AM617" s="3414"/>
      <c r="AN617" s="3414"/>
      <c r="AO617" s="3414"/>
      <c r="AP617" s="3414"/>
      <c r="AQ617" s="3414"/>
    </row>
    <row r="618" spans="2:43" ht="16.5" thickBot="1">
      <c r="B618" s="63"/>
      <c r="C618" s="595" t="s">
        <v>194</v>
      </c>
      <c r="D618" s="436"/>
      <c r="E618" s="665" t="s">
        <v>5</v>
      </c>
      <c r="F618" s="665" t="s">
        <v>6</v>
      </c>
      <c r="G618" s="665" t="s">
        <v>7</v>
      </c>
      <c r="H618" s="1369" t="s">
        <v>326</v>
      </c>
      <c r="I618" s="699" t="s">
        <v>244</v>
      </c>
      <c r="J618" s="700" t="s">
        <v>245</v>
      </c>
      <c r="K618" s="573" t="s">
        <v>246</v>
      </c>
      <c r="L618" s="701" t="s">
        <v>247</v>
      </c>
      <c r="M618" s="800" t="s">
        <v>248</v>
      </c>
      <c r="N618" s="701" t="s">
        <v>249</v>
      </c>
      <c r="O618" s="800" t="s">
        <v>250</v>
      </c>
      <c r="P618" s="806" t="s">
        <v>251</v>
      </c>
      <c r="S618" s="3422"/>
      <c r="T618" s="3414"/>
      <c r="U618" s="790"/>
      <c r="V618" s="514"/>
      <c r="W618" s="827"/>
      <c r="X618" s="828"/>
      <c r="Y618" s="829"/>
      <c r="Z618" s="222"/>
      <c r="AA618" s="366"/>
      <c r="AB618" s="3414"/>
      <c r="AC618" s="3414"/>
      <c r="AD618" s="3414"/>
      <c r="AE618" s="3414"/>
      <c r="AF618" s="3414"/>
      <c r="AG618" s="3414"/>
      <c r="AH618" s="3414"/>
      <c r="AI618" s="3414"/>
      <c r="AJ618" s="3414"/>
      <c r="AK618" s="3414"/>
      <c r="AL618" s="3414"/>
      <c r="AM618" s="3414"/>
      <c r="AN618" s="3414"/>
      <c r="AO618" s="3414"/>
      <c r="AP618" s="3414"/>
      <c r="AQ618" s="3414"/>
    </row>
    <row r="619" spans="2:43">
      <c r="B619" s="86"/>
      <c r="C619" s="657" t="s">
        <v>92</v>
      </c>
      <c r="D619" s="658">
        <v>1</v>
      </c>
      <c r="E619" s="2684">
        <v>77</v>
      </c>
      <c r="F619" s="2690">
        <v>79</v>
      </c>
      <c r="G619" s="2749">
        <v>335</v>
      </c>
      <c r="H619" s="2691">
        <v>2350</v>
      </c>
      <c r="I619" s="2686">
        <v>60</v>
      </c>
      <c r="J619" s="2690">
        <v>1.2</v>
      </c>
      <c r="K619" s="2750">
        <v>1.4</v>
      </c>
      <c r="L619" s="2691">
        <v>700</v>
      </c>
      <c r="M619" s="2751">
        <v>1100</v>
      </c>
      <c r="N619" s="2752">
        <v>1100</v>
      </c>
      <c r="O619" s="2751">
        <v>250</v>
      </c>
      <c r="P619" s="2753">
        <v>12</v>
      </c>
      <c r="S619" s="3414"/>
      <c r="T619" s="3414"/>
      <c r="U619" s="3414"/>
      <c r="V619" s="3414"/>
      <c r="W619" s="3414"/>
      <c r="X619" s="3414"/>
      <c r="Y619" s="3414"/>
      <c r="Z619" s="3414"/>
      <c r="AA619" s="3414"/>
      <c r="AB619" s="3414"/>
      <c r="AC619" s="3414"/>
      <c r="AD619" s="3414"/>
      <c r="AE619" s="3414"/>
      <c r="AF619" s="3414"/>
      <c r="AG619" s="3414"/>
      <c r="AH619" s="3414"/>
      <c r="AI619" s="3414"/>
      <c r="AJ619" s="3414"/>
      <c r="AK619" s="3414"/>
      <c r="AL619" s="3414"/>
      <c r="AM619" s="3414"/>
      <c r="AN619" s="3414"/>
      <c r="AO619" s="3414"/>
      <c r="AP619" s="3414"/>
      <c r="AQ619" s="3414"/>
    </row>
    <row r="620" spans="2:43" ht="15.75" thickBot="1">
      <c r="B620" s="65"/>
      <c r="C620" s="551" t="s">
        <v>102</v>
      </c>
      <c r="D620" s="659"/>
      <c r="E620" s="2009"/>
      <c r="F620" s="2010"/>
      <c r="G620" s="2008"/>
      <c r="H620" s="2010"/>
      <c r="I620" s="2008"/>
      <c r="J620" s="2010"/>
      <c r="K620" s="2008"/>
      <c r="L620" s="2010"/>
      <c r="M620" s="2008"/>
      <c r="N620" s="2010"/>
      <c r="O620" s="2008"/>
      <c r="P620" s="2011"/>
      <c r="S620" s="3414"/>
      <c r="T620" s="3414"/>
      <c r="U620" s="3414"/>
      <c r="V620" s="3414"/>
      <c r="W620" s="3414"/>
      <c r="X620" s="3414"/>
      <c r="Y620" s="3414"/>
      <c r="Z620" s="3414"/>
      <c r="AA620" s="3414"/>
      <c r="AB620" s="3414"/>
      <c r="AC620" s="3414"/>
      <c r="AD620" s="3414"/>
      <c r="AE620" s="3414"/>
      <c r="AF620" s="3414"/>
      <c r="AG620" s="3414"/>
      <c r="AH620" s="3414"/>
      <c r="AI620" s="3414"/>
      <c r="AJ620" s="3414"/>
      <c r="AK620" s="3414"/>
      <c r="AL620" s="3414"/>
      <c r="AM620" s="3414"/>
      <c r="AN620" s="3414"/>
      <c r="AO620" s="3414"/>
      <c r="AP620" s="3414"/>
      <c r="AQ620" s="3414"/>
    </row>
    <row r="621" spans="2:43">
      <c r="B621" s="2258" t="s">
        <v>428</v>
      </c>
      <c r="C621" s="1870" t="s">
        <v>227</v>
      </c>
      <c r="D621" s="1871">
        <v>0.25</v>
      </c>
      <c r="E621" s="1974">
        <f>'7-11л. МЕНЮ '!E623</f>
        <v>19.25</v>
      </c>
      <c r="F621" s="1970">
        <f>'7-11л. МЕНЮ '!F623</f>
        <v>19.75</v>
      </c>
      <c r="G621" s="1970">
        <f>'7-11л. МЕНЮ '!G623</f>
        <v>83.75</v>
      </c>
      <c r="H621" s="1970">
        <f>'7-11л. МЕНЮ '!H623</f>
        <v>587.5</v>
      </c>
      <c r="I621" s="3781">
        <v>15</v>
      </c>
      <c r="J621" s="3781">
        <v>0.3</v>
      </c>
      <c r="K621" s="3781">
        <v>0.35</v>
      </c>
      <c r="L621" s="3782">
        <v>175</v>
      </c>
      <c r="M621" s="3782">
        <v>275</v>
      </c>
      <c r="N621" s="3782">
        <v>275</v>
      </c>
      <c r="O621" s="3783">
        <v>62.5</v>
      </c>
      <c r="P621" s="3784">
        <v>3</v>
      </c>
      <c r="S621" s="3414"/>
      <c r="T621" s="3414"/>
      <c r="U621" s="3414"/>
      <c r="V621" s="3414"/>
      <c r="W621" s="3414"/>
      <c r="X621" s="3414"/>
      <c r="Y621" s="3414"/>
      <c r="Z621" s="3414"/>
      <c r="AA621" s="3414"/>
      <c r="AB621" s="3414"/>
      <c r="AC621" s="3414"/>
      <c r="AD621" s="3414"/>
      <c r="AE621" s="3414"/>
      <c r="AF621" s="3414"/>
      <c r="AG621" s="3414"/>
      <c r="AH621" s="3414"/>
      <c r="AI621" s="3414"/>
      <c r="AJ621" s="3414"/>
      <c r="AK621" s="3414"/>
      <c r="AL621" s="3414"/>
      <c r="AM621" s="3414"/>
      <c r="AN621" s="3414"/>
      <c r="AO621" s="3414"/>
      <c r="AP621" s="3414"/>
      <c r="AQ621" s="3414"/>
    </row>
    <row r="622" spans="2:43">
      <c r="B622" s="1878"/>
      <c r="C622" s="1879" t="s">
        <v>226</v>
      </c>
      <c r="D622" s="1880"/>
      <c r="E622" s="1982">
        <f t="shared" ref="E622:P622" si="180">(E74+E129+E183+E237+E292)/5</f>
        <v>19.922159999999998</v>
      </c>
      <c r="F622" s="1983">
        <f t="shared" si="180"/>
        <v>16.667748</v>
      </c>
      <c r="G622" s="1983">
        <f t="shared" si="180"/>
        <v>89.708640000000003</v>
      </c>
      <c r="H622" s="1983">
        <f t="shared" si="180"/>
        <v>588.80246000000011</v>
      </c>
      <c r="I622" s="1983">
        <f t="shared" si="180"/>
        <v>14.11458</v>
      </c>
      <c r="J622" s="1983">
        <f t="shared" si="180"/>
        <v>0.237792</v>
      </c>
      <c r="K622" s="1983">
        <f t="shared" si="180"/>
        <v>0.29597740000000006</v>
      </c>
      <c r="L622" s="1984">
        <f t="shared" si="180"/>
        <v>209.72761399999999</v>
      </c>
      <c r="M622" s="1984">
        <f t="shared" si="180"/>
        <v>267.86974000000004</v>
      </c>
      <c r="N622" s="1984">
        <f t="shared" si="180"/>
        <v>204.8411318</v>
      </c>
      <c r="O622" s="1983">
        <f t="shared" si="180"/>
        <v>60.081379399999989</v>
      </c>
      <c r="P622" s="1985">
        <f t="shared" si="180"/>
        <v>2.9608935999999999</v>
      </c>
      <c r="S622" s="3414"/>
      <c r="T622" s="3414"/>
      <c r="U622" s="3414"/>
      <c r="V622" s="3414"/>
      <c r="W622" s="3414"/>
      <c r="X622" s="3414"/>
      <c r="Y622" s="3414"/>
      <c r="Z622" s="3414"/>
      <c r="AA622" s="3414"/>
      <c r="AB622" s="3414"/>
      <c r="AC622" s="3414"/>
      <c r="AD622" s="3414"/>
      <c r="AE622" s="3414"/>
      <c r="AF622" s="3414"/>
      <c r="AG622" s="3414"/>
      <c r="AH622" s="3414"/>
      <c r="AI622" s="3414"/>
      <c r="AJ622" s="3414"/>
      <c r="AK622" s="3414"/>
      <c r="AL622" s="3414"/>
      <c r="AM622" s="3414"/>
      <c r="AN622" s="3414"/>
      <c r="AO622" s="3414"/>
      <c r="AP622" s="3414"/>
      <c r="AQ622" s="3414"/>
    </row>
    <row r="623" spans="2:43" ht="15.75" thickBot="1">
      <c r="B623" s="240"/>
      <c r="C623" s="736" t="s">
        <v>331</v>
      </c>
      <c r="D623" s="758"/>
      <c r="E623" s="747">
        <f t="shared" ref="E623:P623" si="181">(E622*100/E619)-25</f>
        <v>0.87293506493506356</v>
      </c>
      <c r="F623" s="748">
        <f t="shared" si="181"/>
        <v>-3.9015848101265824</v>
      </c>
      <c r="G623" s="748">
        <f t="shared" si="181"/>
        <v>1.7786985074626855</v>
      </c>
      <c r="H623" s="748">
        <f>(H622*100/H619)-25</f>
        <v>5.5423829787240919E-2</v>
      </c>
      <c r="I623" s="748">
        <f>(I622*100/I619)-25</f>
        <v>-1.4756999999999998</v>
      </c>
      <c r="J623" s="748">
        <f t="shared" si="181"/>
        <v>-5.1840000000000011</v>
      </c>
      <c r="K623" s="748">
        <f t="shared" si="181"/>
        <v>-3.8587571428571366</v>
      </c>
      <c r="L623" s="748">
        <f t="shared" si="181"/>
        <v>4.9610877142857142</v>
      </c>
      <c r="M623" s="748">
        <f t="shared" si="181"/>
        <v>-0.64820545454545098</v>
      </c>
      <c r="N623" s="748">
        <f t="shared" si="181"/>
        <v>-6.3780789272727283</v>
      </c>
      <c r="O623" s="748">
        <f t="shared" si="181"/>
        <v>-0.96744824000000662</v>
      </c>
      <c r="P623" s="752">
        <f t="shared" si="181"/>
        <v>-0.32588666666666555</v>
      </c>
      <c r="S623" s="3414"/>
      <c r="T623" s="3414"/>
      <c r="U623" s="3414"/>
      <c r="V623" s="3414"/>
      <c r="W623" s="3414"/>
      <c r="X623" s="3414"/>
      <c r="Y623" s="3414"/>
      <c r="Z623" s="3414"/>
      <c r="AA623" s="3414"/>
      <c r="AB623" s="3414"/>
      <c r="AC623" s="3414"/>
      <c r="AD623" s="3414"/>
      <c r="AE623" s="3414"/>
      <c r="AF623" s="3414"/>
      <c r="AG623" s="3414"/>
      <c r="AH623" s="3414"/>
      <c r="AI623" s="3414"/>
      <c r="AJ623" s="3414"/>
      <c r="AK623" s="3414"/>
      <c r="AL623" s="3414"/>
      <c r="AM623" s="3414"/>
      <c r="AN623" s="3414"/>
      <c r="AO623" s="3414"/>
      <c r="AP623" s="3414"/>
      <c r="AQ623" s="3414"/>
    </row>
    <row r="624" spans="2:43" ht="7.5" customHeight="1" thickBot="1">
      <c r="E624" s="1939"/>
      <c r="F624" s="1939"/>
      <c r="G624" s="1939"/>
      <c r="H624" s="1939"/>
      <c r="I624" s="1939"/>
      <c r="J624" s="1939"/>
      <c r="K624" s="1939"/>
      <c r="L624" s="1939"/>
      <c r="M624" s="1939"/>
      <c r="N624" s="1939"/>
      <c r="O624" s="1939"/>
      <c r="P624" s="1939"/>
      <c r="S624" s="3414"/>
      <c r="T624" s="3414"/>
      <c r="U624" s="3414"/>
      <c r="V624" s="3414"/>
      <c r="W624" s="3414"/>
      <c r="X624" s="3414"/>
      <c r="Y624" s="3414"/>
      <c r="Z624" s="3414"/>
      <c r="AA624" s="3414"/>
      <c r="AB624" s="3414"/>
      <c r="AC624" s="3414"/>
      <c r="AD624" s="3414"/>
      <c r="AE624" s="3414"/>
      <c r="AF624" s="3414"/>
      <c r="AG624" s="3414"/>
      <c r="AH624" s="3414"/>
      <c r="AI624" s="3414"/>
      <c r="AJ624" s="3414"/>
      <c r="AK624" s="3414"/>
      <c r="AL624" s="3414"/>
      <c r="AM624" s="3414"/>
      <c r="AN624" s="3414"/>
      <c r="AO624" s="3414"/>
      <c r="AP624" s="3414"/>
      <c r="AQ624" s="3414"/>
    </row>
    <row r="625" spans="1:43">
      <c r="B625" s="2258" t="str">
        <f>B621</f>
        <v>7 - 11 л</v>
      </c>
      <c r="C625" s="1870" t="s">
        <v>228</v>
      </c>
      <c r="D625" s="1871">
        <v>0.35</v>
      </c>
      <c r="E625" s="1974">
        <f>'7-11л. МЕНЮ '!E627</f>
        <v>26.95</v>
      </c>
      <c r="F625" s="1970">
        <f>'7-11л. МЕНЮ '!F627</f>
        <v>27.65</v>
      </c>
      <c r="G625" s="1970">
        <f>'7-11л. МЕНЮ '!G627</f>
        <v>117.25</v>
      </c>
      <c r="H625" s="1970">
        <f>'7-11л. МЕНЮ '!H627</f>
        <v>822.5</v>
      </c>
      <c r="I625" s="3785">
        <v>21</v>
      </c>
      <c r="J625" s="3781">
        <v>0.42</v>
      </c>
      <c r="K625" s="3781">
        <v>0.49</v>
      </c>
      <c r="L625" s="3783">
        <v>245</v>
      </c>
      <c r="M625" s="3782">
        <v>385</v>
      </c>
      <c r="N625" s="3782">
        <v>385</v>
      </c>
      <c r="O625" s="3783">
        <v>87.5</v>
      </c>
      <c r="P625" s="3784">
        <v>4.2</v>
      </c>
      <c r="S625" s="3414"/>
      <c r="T625" s="3414"/>
      <c r="U625" s="3414"/>
      <c r="V625" s="3414"/>
      <c r="W625" s="3414"/>
      <c r="X625" s="3414"/>
      <c r="Y625" s="3414"/>
      <c r="Z625" s="3414"/>
      <c r="AA625" s="3414"/>
      <c r="AB625" s="3414"/>
      <c r="AC625" s="3414"/>
      <c r="AD625" s="3414"/>
      <c r="AE625" s="3414"/>
      <c r="AF625" s="3414"/>
      <c r="AG625" s="3414"/>
      <c r="AH625" s="3414"/>
      <c r="AI625" s="3414"/>
      <c r="AJ625" s="3414"/>
      <c r="AK625" s="3414"/>
      <c r="AL625" s="3414"/>
      <c r="AM625" s="3414"/>
      <c r="AN625" s="3414"/>
      <c r="AO625" s="3414"/>
      <c r="AP625" s="3414"/>
      <c r="AQ625" s="3414"/>
    </row>
    <row r="626" spans="1:43">
      <c r="B626" s="1878"/>
      <c r="C626" s="1879" t="str">
        <f>C622</f>
        <v>Среднее за 5 дней   (фактически)</v>
      </c>
      <c r="D626" s="1880"/>
      <c r="E626" s="1986">
        <f t="shared" ref="E626:P626" si="182">(E85+E141+E195+E250+E304)/5</f>
        <v>28.599899999999998</v>
      </c>
      <c r="F626" s="1987">
        <f t="shared" si="182"/>
        <v>29.92726</v>
      </c>
      <c r="G626" s="1987">
        <f t="shared" si="182"/>
        <v>110.40504200000001</v>
      </c>
      <c r="H626" s="1987">
        <f t="shared" si="182"/>
        <v>813.92143999999985</v>
      </c>
      <c r="I626" s="1987">
        <f t="shared" si="182"/>
        <v>19.768644000000002</v>
      </c>
      <c r="J626" s="1987">
        <f t="shared" si="182"/>
        <v>0.44492980000000004</v>
      </c>
      <c r="K626" s="1987">
        <f t="shared" si="182"/>
        <v>0.49646400000000002</v>
      </c>
      <c r="L626" s="1988">
        <f t="shared" si="182"/>
        <v>143.496228</v>
      </c>
      <c r="M626" s="1988">
        <f t="shared" si="182"/>
        <v>423.55433999999997</v>
      </c>
      <c r="N626" s="1988">
        <f t="shared" si="182"/>
        <v>378.99454800000001</v>
      </c>
      <c r="O626" s="1988">
        <f t="shared" si="182"/>
        <v>86.883892000000017</v>
      </c>
      <c r="P626" s="1989">
        <f t="shared" si="182"/>
        <v>4.2180569999999999</v>
      </c>
      <c r="R626" s="11"/>
      <c r="S626" s="3414"/>
      <c r="T626" s="3414"/>
      <c r="U626" s="3414"/>
      <c r="V626" s="3414"/>
      <c r="W626" s="3414"/>
      <c r="X626" s="3414"/>
      <c r="Y626" s="3414"/>
      <c r="Z626" s="3414"/>
      <c r="AA626" s="3414"/>
      <c r="AB626" s="3414"/>
      <c r="AC626" s="3414"/>
      <c r="AD626" s="3414"/>
      <c r="AE626" s="3414"/>
      <c r="AF626" s="3414"/>
      <c r="AG626" s="3414"/>
      <c r="AH626" s="3414"/>
      <c r="AI626" s="3414"/>
      <c r="AJ626" s="3414"/>
      <c r="AK626" s="3414"/>
      <c r="AL626" s="3414"/>
      <c r="AM626" s="3414"/>
      <c r="AN626" s="3414"/>
      <c r="AO626" s="3414"/>
      <c r="AP626" s="3414"/>
      <c r="AQ626" s="3414"/>
    </row>
    <row r="627" spans="1:43" ht="15.75" thickBot="1">
      <c r="B627" s="1718"/>
      <c r="C627" s="1848" t="s">
        <v>331</v>
      </c>
      <c r="D627" s="1867"/>
      <c r="E627" s="1975">
        <f t="shared" ref="E627:P627" si="183">(E626*100/E619)-35</f>
        <v>2.1427272727272708</v>
      </c>
      <c r="F627" s="1972">
        <f t="shared" si="183"/>
        <v>2.882607594936708</v>
      </c>
      <c r="G627" s="1972">
        <f t="shared" si="183"/>
        <v>-2.0432710447761124</v>
      </c>
      <c r="H627" s="1972">
        <f t="shared" si="183"/>
        <v>-0.36504510638298626</v>
      </c>
      <c r="I627" s="1972">
        <f>(I626*100/I619)-35</f>
        <v>-2.0522599999999969</v>
      </c>
      <c r="J627" s="1972">
        <f t="shared" si="183"/>
        <v>2.0774833333333405</v>
      </c>
      <c r="K627" s="1972">
        <f t="shared" si="183"/>
        <v>0.46171428571428663</v>
      </c>
      <c r="L627" s="1972">
        <f t="shared" si="183"/>
        <v>-14.500538857142857</v>
      </c>
      <c r="M627" s="1972">
        <f t="shared" si="183"/>
        <v>3.5049399999999977</v>
      </c>
      <c r="N627" s="1972">
        <f t="shared" si="183"/>
        <v>-0.54595018181818489</v>
      </c>
      <c r="O627" s="1972">
        <f t="shared" si="183"/>
        <v>-0.24644319999999453</v>
      </c>
      <c r="P627" s="1973">
        <f t="shared" si="183"/>
        <v>0.15047500000000014</v>
      </c>
      <c r="R627" s="110"/>
      <c r="S627" s="3414"/>
      <c r="T627" s="3414"/>
      <c r="U627" s="3414"/>
      <c r="V627" s="3414"/>
      <c r="W627" s="3414"/>
      <c r="X627" s="3414"/>
      <c r="Y627" s="3414"/>
      <c r="Z627" s="3414"/>
      <c r="AA627" s="3414"/>
      <c r="AB627" s="3414"/>
      <c r="AC627" s="3414"/>
      <c r="AD627" s="3414"/>
      <c r="AE627" s="3414"/>
      <c r="AF627" s="3414"/>
      <c r="AG627" s="3414"/>
      <c r="AH627" s="3414"/>
      <c r="AI627" s="3414"/>
      <c r="AJ627" s="3414"/>
      <c r="AK627" s="3414"/>
      <c r="AL627" s="3414"/>
      <c r="AM627" s="3414"/>
      <c r="AN627" s="3414"/>
      <c r="AO627" s="3414"/>
      <c r="AP627" s="3414"/>
      <c r="AQ627" s="3414"/>
    </row>
    <row r="628" spans="1:43" ht="6.75" customHeight="1" thickBot="1">
      <c r="E628" s="1939"/>
      <c r="F628" s="1939"/>
      <c r="G628" s="1939"/>
      <c r="H628" s="1939"/>
      <c r="I628" s="1939"/>
      <c r="J628" s="1939"/>
      <c r="K628" s="1939"/>
      <c r="L628" s="1939"/>
      <c r="M628" s="1939"/>
      <c r="N628" s="1939"/>
      <c r="O628" s="1939"/>
      <c r="P628" s="1939"/>
      <c r="R628" s="110"/>
      <c r="S628" s="3411"/>
      <c r="T628" s="3411"/>
      <c r="U628" s="3409"/>
      <c r="V628" s="120"/>
      <c r="W628" s="120"/>
      <c r="X628" s="120"/>
      <c r="Y628" s="575"/>
      <c r="Z628" s="536"/>
      <c r="AA628" s="3414"/>
      <c r="AB628" s="3414"/>
      <c r="AC628" s="3414"/>
      <c r="AD628" s="3414"/>
      <c r="AE628" s="3414"/>
      <c r="AF628" s="3414"/>
      <c r="AG628" s="3414"/>
      <c r="AH628" s="3414"/>
      <c r="AI628" s="3414"/>
      <c r="AJ628" s="3414"/>
      <c r="AK628" s="3414"/>
      <c r="AL628" s="3414"/>
      <c r="AM628" s="3414"/>
      <c r="AN628" s="3414"/>
      <c r="AO628" s="3414"/>
      <c r="AP628" s="3414"/>
      <c r="AQ628" s="3414"/>
    </row>
    <row r="629" spans="1:43">
      <c r="B629" s="2258" t="str">
        <f>B621</f>
        <v>7 - 11 л</v>
      </c>
      <c r="C629" s="1870" t="s">
        <v>223</v>
      </c>
      <c r="D629" s="1871">
        <v>0.1</v>
      </c>
      <c r="E629" s="1974">
        <f>'7-11л. МЕНЮ '!E631</f>
        <v>7.7</v>
      </c>
      <c r="F629" s="1970">
        <f>'7-11л. МЕНЮ '!F631</f>
        <v>7.9</v>
      </c>
      <c r="G629" s="1970">
        <f>'7-11л. МЕНЮ '!G631</f>
        <v>33.5</v>
      </c>
      <c r="H629" s="1970">
        <f>'7-11л. МЕНЮ '!H631</f>
        <v>235</v>
      </c>
      <c r="I629" s="3781">
        <v>6</v>
      </c>
      <c r="J629" s="3781">
        <v>0.12</v>
      </c>
      <c r="K629" s="3781">
        <v>0.14000000000000001</v>
      </c>
      <c r="L629" s="3781">
        <v>70</v>
      </c>
      <c r="M629" s="3782">
        <v>110</v>
      </c>
      <c r="N629" s="3782">
        <v>110</v>
      </c>
      <c r="O629" s="3783">
        <v>25</v>
      </c>
      <c r="P629" s="3784">
        <v>1.2</v>
      </c>
      <c r="R629" s="123"/>
      <c r="S629" s="3411"/>
      <c r="T629" s="3411"/>
      <c r="U629" s="3408"/>
      <c r="V629" s="120"/>
      <c r="W629" s="120"/>
      <c r="X629" s="491"/>
      <c r="Y629" s="575"/>
      <c r="Z629" s="536"/>
      <c r="AA629" s="3414"/>
      <c r="AB629" s="3414"/>
      <c r="AC629" s="3414"/>
      <c r="AD629" s="3414"/>
      <c r="AE629" s="3414"/>
      <c r="AF629" s="3414"/>
      <c r="AG629" s="3414"/>
      <c r="AH629" s="3414"/>
      <c r="AI629" s="3414"/>
      <c r="AJ629" s="3414"/>
      <c r="AK629" s="3414"/>
      <c r="AL629" s="3414"/>
      <c r="AM629" s="3414"/>
      <c r="AN629" s="3414"/>
      <c r="AO629" s="3414"/>
      <c r="AP629" s="3414"/>
      <c r="AQ629" s="3414"/>
    </row>
    <row r="630" spans="1:43">
      <c r="B630" s="1990"/>
      <c r="C630" s="1991" t="str">
        <f>C622</f>
        <v>Среднее за 5 дней   (фактически)</v>
      </c>
      <c r="D630" s="1992"/>
      <c r="E630" s="1982">
        <f t="shared" ref="E630:P630" si="184">(E93+E148+E203+E258+E311)/5</f>
        <v>9.8912799999999983</v>
      </c>
      <c r="F630" s="1987">
        <f t="shared" si="184"/>
        <v>6.4492399999999988</v>
      </c>
      <c r="G630" s="1987">
        <f t="shared" si="184"/>
        <v>33.631780000000006</v>
      </c>
      <c r="H630" s="1987">
        <f t="shared" si="184"/>
        <v>231.58972</v>
      </c>
      <c r="I630" s="1987">
        <f t="shared" si="184"/>
        <v>3.4821</v>
      </c>
      <c r="J630" s="1987">
        <f t="shared" si="184"/>
        <v>0.151864</v>
      </c>
      <c r="K630" s="1987">
        <f t="shared" si="184"/>
        <v>0.2100524</v>
      </c>
      <c r="L630" s="1987">
        <f t="shared" si="184"/>
        <v>72.368327999999991</v>
      </c>
      <c r="M630" s="1988">
        <f t="shared" si="184"/>
        <v>170.76898</v>
      </c>
      <c r="N630" s="1988">
        <f t="shared" si="184"/>
        <v>152.58515</v>
      </c>
      <c r="O630" s="1987">
        <f t="shared" si="184"/>
        <v>22.652636000000001</v>
      </c>
      <c r="P630" s="1989">
        <f t="shared" si="184"/>
        <v>0.96667999999999998</v>
      </c>
      <c r="R630" s="608"/>
      <c r="S630" s="3414"/>
      <c r="T630" s="1293"/>
      <c r="U630" s="120"/>
      <c r="V630" s="184"/>
      <c r="W630" s="184"/>
      <c r="X630" s="184"/>
      <c r="Y630" s="575"/>
      <c r="Z630" s="164"/>
      <c r="AA630" s="3414"/>
      <c r="AB630" s="3414"/>
      <c r="AC630" s="3414"/>
      <c r="AD630" s="3414"/>
      <c r="AE630" s="3414"/>
      <c r="AF630" s="3414"/>
      <c r="AG630" s="3414"/>
      <c r="AH630" s="3414"/>
      <c r="AI630" s="3414"/>
      <c r="AJ630" s="3414"/>
      <c r="AK630" s="3414"/>
      <c r="AL630" s="3414"/>
      <c r="AM630" s="3414"/>
      <c r="AN630" s="3414"/>
      <c r="AO630" s="3414"/>
      <c r="AP630" s="3414"/>
      <c r="AQ630" s="3414"/>
    </row>
    <row r="631" spans="1:43" ht="15.75" thickBot="1">
      <c r="B631" s="1260"/>
      <c r="C631" s="1968" t="s">
        <v>331</v>
      </c>
      <c r="D631" s="1969"/>
      <c r="E631" s="1975">
        <f t="shared" ref="E631:P631" si="185">(E630*100/E619)-10</f>
        <v>2.8458181818181796</v>
      </c>
      <c r="F631" s="1972">
        <f t="shared" si="185"/>
        <v>-1.8364050632911404</v>
      </c>
      <c r="G631" s="1972">
        <f t="shared" si="185"/>
        <v>3.9337313432838528E-2</v>
      </c>
      <c r="H631" s="1972">
        <f t="shared" si="185"/>
        <v>-0.14511829787234021</v>
      </c>
      <c r="I631" s="1972">
        <f>(I630*100/I619)-10</f>
        <v>-4.1965000000000003</v>
      </c>
      <c r="J631" s="1972">
        <f t="shared" si="185"/>
        <v>2.6553333333333331</v>
      </c>
      <c r="K631" s="1972">
        <f t="shared" si="185"/>
        <v>5.0037428571428588</v>
      </c>
      <c r="L631" s="1972">
        <f t="shared" si="185"/>
        <v>0.33833257142856965</v>
      </c>
      <c r="M631" s="1972">
        <f t="shared" si="185"/>
        <v>5.5244527272727275</v>
      </c>
      <c r="N631" s="1972">
        <f t="shared" si="185"/>
        <v>3.8713772727272726</v>
      </c>
      <c r="O631" s="1972">
        <f t="shared" si="185"/>
        <v>-0.93894559999999849</v>
      </c>
      <c r="P631" s="1973">
        <f t="shared" si="185"/>
        <v>-1.9443333333333346</v>
      </c>
      <c r="R631" s="119"/>
      <c r="S631" s="360"/>
      <c r="T631" s="115"/>
      <c r="U631" s="3408"/>
      <c r="V631" s="120"/>
      <c r="W631" s="337"/>
      <c r="X631" s="337"/>
      <c r="Y631" s="1334"/>
      <c r="Z631" s="536"/>
      <c r="AA631" s="3414"/>
      <c r="AB631" s="3414"/>
      <c r="AC631" s="3414"/>
      <c r="AD631" s="3414"/>
      <c r="AE631" s="3414"/>
      <c r="AF631" s="3414"/>
      <c r="AG631" s="3414"/>
      <c r="AH631" s="3414"/>
      <c r="AI631" s="3414"/>
      <c r="AJ631" s="3414"/>
      <c r="AK631" s="3414"/>
      <c r="AL631" s="3414"/>
      <c r="AM631" s="3414"/>
      <c r="AN631" s="3414"/>
      <c r="AO631" s="3414"/>
      <c r="AP631" s="3414"/>
      <c r="AQ631" s="3414"/>
    </row>
    <row r="632" spans="1:43" ht="7.5" customHeight="1" thickBot="1">
      <c r="B632" s="11"/>
      <c r="C632" s="1452"/>
      <c r="D632" s="557"/>
      <c r="E632" s="1976"/>
      <c r="F632" s="1977"/>
      <c r="G632" s="1978"/>
      <c r="H632" s="1978"/>
      <c r="I632" s="1976"/>
      <c r="J632" s="1977"/>
      <c r="K632" s="1977"/>
      <c r="L632" s="1978"/>
      <c r="M632" s="1979"/>
      <c r="N632" s="1979"/>
      <c r="O632" s="1979"/>
      <c r="P632" s="1979"/>
      <c r="R632" s="119"/>
      <c r="S632" s="3422"/>
      <c r="T632" s="3411"/>
      <c r="U632" s="3409"/>
      <c r="V632" s="120"/>
      <c r="W632" s="120"/>
      <c r="X632" s="120"/>
      <c r="Y632" s="575"/>
      <c r="Z632" s="164"/>
      <c r="AA632" s="3414"/>
      <c r="AB632" s="3414"/>
      <c r="AC632" s="3414"/>
      <c r="AD632" s="3414"/>
      <c r="AE632" s="3414"/>
      <c r="AF632" s="3414"/>
      <c r="AG632" s="3414"/>
      <c r="AH632" s="3414"/>
      <c r="AI632" s="3414"/>
      <c r="AJ632" s="3414"/>
      <c r="AK632" s="3414"/>
      <c r="AL632" s="3414"/>
      <c r="AM632" s="3414"/>
      <c r="AN632" s="3414"/>
      <c r="AO632" s="3414"/>
      <c r="AP632" s="3414"/>
      <c r="AQ632" s="3414"/>
    </row>
    <row r="633" spans="1:43">
      <c r="B633" s="2258" t="str">
        <f>B621</f>
        <v>7 - 11 л</v>
      </c>
      <c r="C633" s="1870" t="s">
        <v>171</v>
      </c>
      <c r="D633" s="1871">
        <v>0.6</v>
      </c>
      <c r="E633" s="1974">
        <f>'7-11л. МЕНЮ '!E635</f>
        <v>46.2</v>
      </c>
      <c r="F633" s="1970">
        <f>'7-11л. МЕНЮ '!F635</f>
        <v>47.4</v>
      </c>
      <c r="G633" s="1970">
        <f>'7-11л. МЕНЮ '!G635</f>
        <v>201</v>
      </c>
      <c r="H633" s="1970">
        <f>'7-11л. МЕНЮ '!H635</f>
        <v>1410</v>
      </c>
      <c r="I633" s="3785">
        <v>36</v>
      </c>
      <c r="J633" s="3781">
        <v>0.72</v>
      </c>
      <c r="K633" s="3781">
        <v>0.84</v>
      </c>
      <c r="L633" s="3783">
        <v>420</v>
      </c>
      <c r="M633" s="3782">
        <v>660</v>
      </c>
      <c r="N633" s="3782">
        <v>660</v>
      </c>
      <c r="O633" s="3782">
        <v>150</v>
      </c>
      <c r="P633" s="3784">
        <v>7.2</v>
      </c>
      <c r="R633" s="119"/>
      <c r="S633" s="3411"/>
      <c r="T633" s="3411"/>
      <c r="U633" s="3409"/>
      <c r="V633" s="120"/>
      <c r="W633" s="120"/>
      <c r="X633" s="120"/>
      <c r="Y633" s="1334"/>
      <c r="Z633" s="536"/>
      <c r="AA633" s="3414"/>
      <c r="AB633" s="3414"/>
      <c r="AC633" s="3414"/>
      <c r="AD633" s="3414"/>
      <c r="AE633" s="3414"/>
      <c r="AF633" s="3414"/>
      <c r="AG633" s="3414"/>
      <c r="AH633" s="3414"/>
      <c r="AI633" s="3414"/>
      <c r="AJ633" s="3414"/>
      <c r="AK633" s="3414"/>
      <c r="AL633" s="3414"/>
      <c r="AM633" s="3414"/>
      <c r="AN633" s="3414"/>
      <c r="AO633" s="3414"/>
      <c r="AP633" s="3414"/>
      <c r="AQ633" s="3414"/>
    </row>
    <row r="634" spans="1:43">
      <c r="B634" s="1878"/>
      <c r="C634" s="1879" t="str">
        <f>C622</f>
        <v>Среднее за 5 дней   (фактически)</v>
      </c>
      <c r="D634" s="1880"/>
      <c r="E634" s="1982">
        <f t="shared" ref="E634:P634" si="186">(E97+E152+E207+E262+E316)/5</f>
        <v>48.522059999999996</v>
      </c>
      <c r="F634" s="1983">
        <f t="shared" si="186"/>
        <v>46.595007999999993</v>
      </c>
      <c r="G634" s="1983">
        <f t="shared" si="186"/>
        <v>200.11368199999998</v>
      </c>
      <c r="H634" s="1984">
        <f t="shared" si="186"/>
        <v>1402.7238999999997</v>
      </c>
      <c r="I634" s="1983">
        <f t="shared" si="186"/>
        <v>33.883223999999998</v>
      </c>
      <c r="J634" s="1983">
        <f t="shared" si="186"/>
        <v>0.68272180000000005</v>
      </c>
      <c r="K634" s="1983">
        <f t="shared" si="186"/>
        <v>0.79244140000000007</v>
      </c>
      <c r="L634" s="1984">
        <f t="shared" si="186"/>
        <v>353.22384199999999</v>
      </c>
      <c r="M634" s="1984">
        <f t="shared" si="186"/>
        <v>691.42408</v>
      </c>
      <c r="N634" s="1984">
        <f t="shared" si="186"/>
        <v>583.83567979999998</v>
      </c>
      <c r="O634" s="1984">
        <f t="shared" si="186"/>
        <v>146.96527140000001</v>
      </c>
      <c r="P634" s="1985">
        <f t="shared" si="186"/>
        <v>7.1789505999999985</v>
      </c>
      <c r="R634" s="110"/>
      <c r="S634" s="3414"/>
      <c r="T634" s="3411"/>
      <c r="U634" s="3409"/>
      <c r="V634" s="120"/>
      <c r="W634" s="120"/>
      <c r="X634" s="120"/>
      <c r="Y634" s="1334"/>
      <c r="Z634" s="536"/>
      <c r="AA634" s="3414"/>
      <c r="AB634" s="3414"/>
      <c r="AC634" s="3414"/>
      <c r="AD634" s="3414"/>
      <c r="AE634" s="3414"/>
      <c r="AF634" s="3414"/>
      <c r="AG634" s="3414"/>
      <c r="AH634" s="3414"/>
      <c r="AI634" s="3414"/>
      <c r="AJ634" s="3414"/>
      <c r="AK634" s="3414"/>
      <c r="AL634" s="3414"/>
      <c r="AM634" s="3414"/>
      <c r="AN634" s="3414"/>
      <c r="AO634" s="3414"/>
      <c r="AP634" s="3414"/>
      <c r="AQ634" s="3414"/>
    </row>
    <row r="635" spans="1:43" ht="15.75" thickBot="1">
      <c r="B635" s="1718"/>
      <c r="C635" s="1848" t="s">
        <v>331</v>
      </c>
      <c r="D635" s="1867"/>
      <c r="E635" s="1975">
        <f t="shared" ref="E635:P635" si="187">(E634*100/E619)-60</f>
        <v>3.0156623376623273</v>
      </c>
      <c r="F635" s="1972">
        <f t="shared" si="187"/>
        <v>-1.018977215189885</v>
      </c>
      <c r="G635" s="1972">
        <f t="shared" si="187"/>
        <v>-0.2645725373134411</v>
      </c>
      <c r="H635" s="1972">
        <f t="shared" si="187"/>
        <v>-0.3096212765957489</v>
      </c>
      <c r="I635" s="1972">
        <f>(I634*100/I619)-60</f>
        <v>-3.5279600000000002</v>
      </c>
      <c r="J635" s="1972">
        <f t="shared" si="187"/>
        <v>-3.106516666666657</v>
      </c>
      <c r="K635" s="1972">
        <f t="shared" si="187"/>
        <v>-3.3970428571428499</v>
      </c>
      <c r="L635" s="1972">
        <f t="shared" si="187"/>
        <v>-9.5394511428571391</v>
      </c>
      <c r="M635" s="1972">
        <f t="shared" si="187"/>
        <v>2.8567345454545432</v>
      </c>
      <c r="N635" s="1972">
        <f t="shared" si="187"/>
        <v>-6.9240291090909096</v>
      </c>
      <c r="O635" s="1972">
        <f t="shared" si="187"/>
        <v>-1.2138914399999976</v>
      </c>
      <c r="P635" s="1973">
        <f t="shared" si="187"/>
        <v>-0.17541166666668317</v>
      </c>
      <c r="R635" s="110"/>
      <c r="S635" s="3411"/>
      <c r="T635" s="3414"/>
      <c r="U635" s="3414"/>
      <c r="V635" s="3414"/>
      <c r="W635" s="3414"/>
      <c r="X635" s="3414"/>
      <c r="Y635" s="3414"/>
      <c r="Z635" s="3414"/>
      <c r="AA635" s="3414"/>
      <c r="AB635" s="3414"/>
      <c r="AC635" s="3414"/>
      <c r="AD635" s="3414"/>
      <c r="AE635" s="3414"/>
      <c r="AF635" s="3414"/>
      <c r="AG635" s="3414"/>
      <c r="AH635" s="3414"/>
      <c r="AI635" s="3414"/>
      <c r="AJ635" s="3414"/>
      <c r="AK635" s="3414"/>
      <c r="AL635" s="3414"/>
      <c r="AM635" s="3414"/>
      <c r="AN635" s="3414"/>
      <c r="AO635" s="3414"/>
      <c r="AP635" s="3414"/>
      <c r="AQ635" s="3414"/>
    </row>
    <row r="636" spans="1:43" ht="8.25" customHeight="1" thickBot="1">
      <c r="E636" s="1939"/>
      <c r="F636" s="1939"/>
      <c r="G636" s="1939"/>
      <c r="H636" s="1939"/>
      <c r="I636" s="1939"/>
      <c r="J636" s="1939"/>
      <c r="K636" s="1939"/>
      <c r="L636" s="1939"/>
      <c r="M636" s="1939"/>
      <c r="N636" s="1939"/>
      <c r="O636" s="1939"/>
      <c r="P636" s="1939"/>
      <c r="R636" s="110"/>
      <c r="S636" s="115"/>
      <c r="T636" s="3414"/>
      <c r="U636" s="3414"/>
      <c r="V636" s="3414"/>
      <c r="W636" s="3414"/>
      <c r="X636" s="3414"/>
      <c r="Y636" s="3414"/>
      <c r="Z636" s="3414"/>
      <c r="AA636" s="3414"/>
      <c r="AB636" s="3414"/>
      <c r="AC636" s="3414"/>
      <c r="AD636" s="3414"/>
      <c r="AE636" s="3414"/>
      <c r="AF636" s="3414"/>
      <c r="AG636" s="3414"/>
      <c r="AH636" s="3414"/>
      <c r="AI636" s="3414"/>
      <c r="AJ636" s="3414"/>
      <c r="AK636" s="3414"/>
      <c r="AL636" s="3414"/>
      <c r="AM636" s="3414"/>
      <c r="AN636" s="3414"/>
      <c r="AO636" s="3414"/>
      <c r="AP636" s="3414"/>
      <c r="AQ636" s="3414"/>
    </row>
    <row r="637" spans="1:43">
      <c r="B637" s="2258" t="str">
        <f>B621</f>
        <v>7 - 11 л</v>
      </c>
      <c r="C637" s="1870" t="s">
        <v>224</v>
      </c>
      <c r="D637" s="1871">
        <v>0.45</v>
      </c>
      <c r="E637" s="1974">
        <f>'7-11л. МЕНЮ '!E639</f>
        <v>34.65</v>
      </c>
      <c r="F637" s="1970">
        <f>'7-11л. МЕНЮ '!F639</f>
        <v>35.549999999999997</v>
      </c>
      <c r="G637" s="1970">
        <f>'7-11л. МЕНЮ '!G639</f>
        <v>150.75</v>
      </c>
      <c r="H637" s="1970">
        <f>'7-11л. МЕНЮ '!H639</f>
        <v>1057.5</v>
      </c>
      <c r="I637" s="3781">
        <v>27</v>
      </c>
      <c r="J637" s="3781">
        <v>0.54</v>
      </c>
      <c r="K637" s="3781">
        <v>0.63</v>
      </c>
      <c r="L637" s="3783">
        <v>315</v>
      </c>
      <c r="M637" s="3782">
        <v>495</v>
      </c>
      <c r="N637" s="3782">
        <v>495</v>
      </c>
      <c r="O637" s="3783">
        <v>112.5</v>
      </c>
      <c r="P637" s="3784">
        <v>5.4</v>
      </c>
      <c r="R637" s="129"/>
      <c r="S637" s="219"/>
      <c r="T637" s="3414"/>
      <c r="U637" s="3414"/>
      <c r="V637" s="3414"/>
      <c r="W637" s="3414"/>
      <c r="X637" s="3414"/>
      <c r="Y637" s="3414"/>
      <c r="Z637" s="3414"/>
      <c r="AA637" s="3414"/>
      <c r="AB637" s="3414"/>
      <c r="AC637" s="3414"/>
      <c r="AD637" s="3414"/>
      <c r="AE637" s="3414"/>
      <c r="AF637" s="3414"/>
      <c r="AG637" s="3414"/>
      <c r="AH637" s="3414"/>
      <c r="AI637" s="3414"/>
      <c r="AJ637" s="3414"/>
      <c r="AK637" s="3414"/>
      <c r="AL637" s="3414"/>
      <c r="AM637" s="3414"/>
      <c r="AN637" s="3414"/>
      <c r="AO637" s="3414"/>
      <c r="AP637" s="3414"/>
      <c r="AQ637" s="3414"/>
    </row>
    <row r="638" spans="1:43">
      <c r="A638">
        <v>7</v>
      </c>
      <c r="B638" s="1878"/>
      <c r="C638" s="1879" t="str">
        <f>C622</f>
        <v>Среднее за 5 дней   (фактически)</v>
      </c>
      <c r="D638" s="1880"/>
      <c r="E638" s="1982">
        <f t="shared" ref="E638:P638" si="188">(E101+E156+E211+E266+E320)/5</f>
        <v>38.491179999999993</v>
      </c>
      <c r="F638" s="1983">
        <f t="shared" si="188"/>
        <v>36.376500000000007</v>
      </c>
      <c r="G638" s="1983">
        <f t="shared" si="188"/>
        <v>144.036822</v>
      </c>
      <c r="H638" s="1983">
        <f t="shared" si="188"/>
        <v>1045.5111599999998</v>
      </c>
      <c r="I638" s="1983">
        <f t="shared" si="188"/>
        <v>23.250744000000001</v>
      </c>
      <c r="J638" s="1983">
        <f t="shared" si="188"/>
        <v>0.59679380000000004</v>
      </c>
      <c r="K638" s="1983">
        <f t="shared" si="188"/>
        <v>0.70651640000000004</v>
      </c>
      <c r="L638" s="1984">
        <f t="shared" si="188"/>
        <v>215.86455599999999</v>
      </c>
      <c r="M638" s="1984">
        <f t="shared" si="188"/>
        <v>594.32331999999997</v>
      </c>
      <c r="N638" s="1984">
        <f t="shared" si="188"/>
        <v>531.57969800000012</v>
      </c>
      <c r="O638" s="1984">
        <f t="shared" si="188"/>
        <v>109.536528</v>
      </c>
      <c r="P638" s="1985">
        <f t="shared" si="188"/>
        <v>5.1847370000000002</v>
      </c>
      <c r="R638" s="766"/>
      <c r="S638" s="3414"/>
      <c r="T638" s="3414"/>
      <c r="U638" s="3414"/>
      <c r="V638" s="3414"/>
      <c r="W638" s="3414"/>
      <c r="X638" s="3414"/>
      <c r="Y638" s="3414"/>
      <c r="Z638" s="3414"/>
      <c r="AA638" s="3414"/>
      <c r="AB638" s="3414"/>
      <c r="AC638" s="3414"/>
      <c r="AD638" s="3414"/>
      <c r="AE638" s="3414"/>
      <c r="AF638" s="3414"/>
      <c r="AG638" s="3414"/>
      <c r="AH638" s="3414"/>
      <c r="AI638" s="3414"/>
      <c r="AJ638" s="3414"/>
      <c r="AK638" s="3414"/>
      <c r="AL638" s="3414"/>
      <c r="AM638" s="3414"/>
      <c r="AN638" s="3414"/>
      <c r="AO638" s="3414"/>
      <c r="AP638" s="3414"/>
      <c r="AQ638" s="3414"/>
    </row>
    <row r="639" spans="1:43" ht="15.75" thickBot="1">
      <c r="B639" s="1718"/>
      <c r="C639" s="1848" t="s">
        <v>331</v>
      </c>
      <c r="D639" s="1867"/>
      <c r="E639" s="1975">
        <f t="shared" ref="E639:P639" si="189">(E638*100/E619)-45</f>
        <v>4.9885454545454451</v>
      </c>
      <c r="F639" s="1972">
        <f t="shared" si="189"/>
        <v>1.0462025316455765</v>
      </c>
      <c r="G639" s="1972">
        <f t="shared" si="189"/>
        <v>-2.0039337313432881</v>
      </c>
      <c r="H639" s="1972">
        <f t="shared" si="189"/>
        <v>-0.51016340425533002</v>
      </c>
      <c r="I639" s="1972">
        <f t="shared" si="189"/>
        <v>-6.2487599999999972</v>
      </c>
      <c r="J639" s="1972">
        <f>(J638*100/J619)-45</f>
        <v>4.7328166666666718</v>
      </c>
      <c r="K639" s="1972">
        <f t="shared" si="189"/>
        <v>5.4654571428571472</v>
      </c>
      <c r="L639" s="1972">
        <f t="shared" si="189"/>
        <v>-14.162206285714284</v>
      </c>
      <c r="M639" s="1972">
        <f t="shared" si="189"/>
        <v>9.0293927272727217</v>
      </c>
      <c r="N639" s="1972">
        <f t="shared" si="189"/>
        <v>3.3254270909091019</v>
      </c>
      <c r="O639" s="1972">
        <f t="shared" si="189"/>
        <v>-1.1853887999999984</v>
      </c>
      <c r="P639" s="1973">
        <f t="shared" si="189"/>
        <v>-1.7938583333333327</v>
      </c>
      <c r="R639" s="128"/>
      <c r="S639" s="3411"/>
      <c r="T639" s="3414"/>
      <c r="U639" s="3414"/>
      <c r="V639" s="3414"/>
      <c r="W639" s="3414"/>
      <c r="X639" s="3414"/>
      <c r="Y639" s="3414"/>
      <c r="Z639" s="3414"/>
      <c r="AA639" s="3414"/>
      <c r="AB639" s="3414"/>
      <c r="AC639" s="3414"/>
      <c r="AD639" s="3414"/>
      <c r="AE639" s="3414"/>
      <c r="AF639" s="3414"/>
      <c r="AG639" s="3414"/>
      <c r="AH639" s="3414"/>
      <c r="AI639" s="3414"/>
      <c r="AJ639" s="3414"/>
      <c r="AK639" s="3414"/>
      <c r="AL639" s="3414"/>
      <c r="AM639" s="3414"/>
      <c r="AN639" s="3414"/>
      <c r="AO639" s="3414"/>
      <c r="AP639" s="3414"/>
      <c r="AQ639" s="3414"/>
    </row>
    <row r="640" spans="1:43" ht="8.25" customHeight="1" thickBot="1">
      <c r="B640" s="11"/>
      <c r="C640" s="1452"/>
      <c r="D640" s="557"/>
      <c r="E640" s="1976"/>
      <c r="F640" s="1977"/>
      <c r="G640" s="1978"/>
      <c r="H640" s="1978"/>
      <c r="I640" s="1976"/>
      <c r="J640" s="1977"/>
      <c r="K640" s="1977"/>
      <c r="L640" s="1978"/>
      <c r="M640" s="1979"/>
      <c r="N640" s="1979"/>
      <c r="O640" s="1979"/>
      <c r="P640" s="1979"/>
      <c r="R640" s="110"/>
      <c r="S640" s="3411"/>
      <c r="T640" s="3414"/>
      <c r="U640" s="3414"/>
      <c r="V640" s="3414"/>
      <c r="W640" s="3414"/>
      <c r="X640" s="3414"/>
      <c r="Y640" s="3414"/>
      <c r="Z640" s="3414"/>
      <c r="AA640" s="3414"/>
      <c r="AB640" s="3414"/>
      <c r="AC640" s="3414"/>
      <c r="AD640" s="3414"/>
      <c r="AE640" s="3414"/>
      <c r="AF640" s="3414"/>
      <c r="AG640" s="3414"/>
      <c r="AH640" s="3414"/>
      <c r="AI640" s="3414"/>
      <c r="AJ640" s="3414"/>
      <c r="AK640" s="3414"/>
      <c r="AL640" s="3414"/>
      <c r="AM640" s="3414"/>
      <c r="AN640" s="3414"/>
      <c r="AO640" s="3414"/>
      <c r="AP640" s="3414"/>
      <c r="AQ640" s="3414"/>
    </row>
    <row r="641" spans="2:43">
      <c r="B641" s="2258" t="str">
        <f>B621</f>
        <v>7 - 11 л</v>
      </c>
      <c r="C641" s="1970" t="s">
        <v>398</v>
      </c>
      <c r="D641" s="1871">
        <v>0.7</v>
      </c>
      <c r="E641" s="1974">
        <f>'7-11л. МЕНЮ '!E643</f>
        <v>53.9</v>
      </c>
      <c r="F641" s="1970">
        <f>'7-11л. МЕНЮ '!F643</f>
        <v>55.3</v>
      </c>
      <c r="G641" s="1970">
        <f>'7-11л. МЕНЮ '!G643</f>
        <v>234.5</v>
      </c>
      <c r="H641" s="1970">
        <f>'7-11л. МЕНЮ '!H643</f>
        <v>1645</v>
      </c>
      <c r="I641" s="3785">
        <v>42</v>
      </c>
      <c r="J641" s="3781">
        <v>0.84</v>
      </c>
      <c r="K641" s="3781">
        <v>0.98</v>
      </c>
      <c r="L641" s="3781">
        <v>490</v>
      </c>
      <c r="M641" s="3783">
        <v>770</v>
      </c>
      <c r="N641" s="3783">
        <v>770</v>
      </c>
      <c r="O641" s="3783">
        <v>175</v>
      </c>
      <c r="P641" s="3784">
        <v>8.4</v>
      </c>
      <c r="R641" s="119"/>
      <c r="S641" s="357"/>
      <c r="T641" s="3414"/>
      <c r="U641" s="3414"/>
      <c r="V641" s="3414"/>
      <c r="W641" s="3414"/>
      <c r="X641" s="3414"/>
      <c r="Y641" s="3414"/>
      <c r="Z641" s="3414"/>
      <c r="AA641" s="3414"/>
      <c r="AB641" s="3414"/>
      <c r="AC641" s="3414"/>
      <c r="AD641" s="3414"/>
      <c r="AE641" s="3414"/>
      <c r="AF641" s="3414"/>
      <c r="AG641" s="3414"/>
      <c r="AH641" s="3414"/>
      <c r="AI641" s="3414"/>
      <c r="AJ641" s="3414"/>
      <c r="AK641" s="3414"/>
      <c r="AL641" s="3414"/>
      <c r="AM641" s="3414"/>
      <c r="AN641" s="3414"/>
      <c r="AO641" s="3414"/>
      <c r="AP641" s="3414"/>
      <c r="AQ641" s="3414"/>
    </row>
    <row r="642" spans="2:43">
      <c r="B642" s="1878"/>
      <c r="C642" s="1879" t="str">
        <f>C622</f>
        <v>Среднее за 5 дней   (фактически)</v>
      </c>
      <c r="D642" s="1880"/>
      <c r="E642" s="1993">
        <f t="shared" ref="E642:P642" si="190">(E105+E160+E215+E270+E324)/5</f>
        <v>58.413339999999991</v>
      </c>
      <c r="F642" s="1983">
        <f t="shared" si="190"/>
        <v>53.044248000000003</v>
      </c>
      <c r="G642" s="1983">
        <f t="shared" si="190"/>
        <v>233.745462</v>
      </c>
      <c r="H642" s="1984">
        <f t="shared" si="190"/>
        <v>1634.3136200000001</v>
      </c>
      <c r="I642" s="1983">
        <f t="shared" si="190"/>
        <v>37.365324000000001</v>
      </c>
      <c r="J642" s="1983">
        <f t="shared" si="190"/>
        <v>0.83458579999999993</v>
      </c>
      <c r="K642" s="1983">
        <f t="shared" si="190"/>
        <v>1.0024938000000003</v>
      </c>
      <c r="L642" s="1984">
        <f t="shared" si="190"/>
        <v>425.59217000000001</v>
      </c>
      <c r="M642" s="1984">
        <f t="shared" si="190"/>
        <v>862.19305999999995</v>
      </c>
      <c r="N642" s="1994">
        <f t="shared" si="190"/>
        <v>736.42082979999998</v>
      </c>
      <c r="O642" s="1994">
        <f t="shared" si="190"/>
        <v>169.61790739999998</v>
      </c>
      <c r="P642" s="1985">
        <f t="shared" si="190"/>
        <v>8.1456306000000005</v>
      </c>
      <c r="R642" s="119"/>
      <c r="S642" s="360"/>
      <c r="T642" s="3414"/>
      <c r="U642" s="3414"/>
      <c r="V642" s="3414"/>
      <c r="W642" s="3414"/>
      <c r="X642" s="3414"/>
      <c r="Y642" s="3414"/>
      <c r="Z642" s="3414"/>
      <c r="AA642" s="3414"/>
      <c r="AB642" s="3414"/>
      <c r="AC642" s="3414"/>
      <c r="AD642" s="3414"/>
      <c r="AE642" s="3414"/>
      <c r="AF642" s="3414"/>
      <c r="AG642" s="3414"/>
      <c r="AH642" s="3414"/>
      <c r="AI642" s="3414"/>
      <c r="AJ642" s="3414"/>
      <c r="AK642" s="3414"/>
      <c r="AL642" s="3414"/>
      <c r="AM642" s="3414"/>
      <c r="AN642" s="3414"/>
      <c r="AO642" s="3414"/>
      <c r="AP642" s="3414"/>
      <c r="AQ642" s="3414"/>
    </row>
    <row r="643" spans="2:43" ht="15.75" thickBot="1">
      <c r="B643" s="1718"/>
      <c r="C643" s="1848" t="s">
        <v>331</v>
      </c>
      <c r="D643" s="1867"/>
      <c r="E643" s="1975">
        <f t="shared" ref="E643:P643" si="191">(E642*100/E619)-70</f>
        <v>5.8614805194805086</v>
      </c>
      <c r="F643" s="1972">
        <f t="shared" si="191"/>
        <v>-2.8553822784810023</v>
      </c>
      <c r="G643" s="1972">
        <f t="shared" si="191"/>
        <v>-0.22523522388058836</v>
      </c>
      <c r="H643" s="1972">
        <f t="shared" si="191"/>
        <v>-0.45473957446807844</v>
      </c>
      <c r="I643" s="1972">
        <f>(I642*100/I619)-70</f>
        <v>-7.7244600000000005</v>
      </c>
      <c r="J643" s="1972">
        <f t="shared" si="191"/>
        <v>-0.45118333333333283</v>
      </c>
      <c r="K643" s="1972">
        <f t="shared" si="191"/>
        <v>1.606700000000032</v>
      </c>
      <c r="L643" s="1972">
        <f t="shared" si="191"/>
        <v>-9.2011185714285659</v>
      </c>
      <c r="M643" s="1972">
        <f t="shared" si="191"/>
        <v>8.3811872727272743</v>
      </c>
      <c r="N643" s="1972">
        <f t="shared" si="191"/>
        <v>-3.052651836363637</v>
      </c>
      <c r="O643" s="1972">
        <f t="shared" si="191"/>
        <v>-2.1528370400000085</v>
      </c>
      <c r="P643" s="1973">
        <f t="shared" si="191"/>
        <v>-2.1197449999999947</v>
      </c>
      <c r="R643" s="121"/>
      <c r="S643" s="3422"/>
      <c r="T643" s="3414"/>
      <c r="U643" s="3414"/>
      <c r="V643" s="3414"/>
      <c r="W643" s="3414"/>
      <c r="X643" s="3414"/>
      <c r="Y643" s="3414"/>
      <c r="Z643" s="3414"/>
      <c r="AA643" s="3414"/>
      <c r="AB643" s="3414"/>
      <c r="AC643" s="3414"/>
      <c r="AD643" s="3414"/>
      <c r="AE643" s="3414"/>
      <c r="AF643" s="3414"/>
      <c r="AG643" s="3414"/>
      <c r="AH643" s="3414"/>
      <c r="AI643" s="3414"/>
      <c r="AJ643" s="3414"/>
      <c r="AK643" s="3414"/>
      <c r="AL643" s="3414"/>
      <c r="AM643" s="3414"/>
      <c r="AN643" s="3414"/>
      <c r="AO643" s="3414"/>
      <c r="AP643" s="3414"/>
      <c r="AQ643" s="3414"/>
    </row>
    <row r="644" spans="2:43" ht="9" customHeight="1">
      <c r="R644" s="110"/>
      <c r="S644" s="3411"/>
      <c r="T644" s="3414"/>
      <c r="U644" s="3414"/>
      <c r="V644" s="3414"/>
      <c r="W644" s="3414"/>
      <c r="X644" s="3414"/>
      <c r="Y644" s="3414"/>
      <c r="Z644" s="3414"/>
      <c r="AA644" s="3414"/>
      <c r="AB644" s="3414"/>
      <c r="AC644" s="3414"/>
      <c r="AD644" s="3414"/>
      <c r="AE644" s="3414"/>
      <c r="AF644" s="3414"/>
      <c r="AG644" s="3414"/>
      <c r="AH644" s="3414"/>
      <c r="AI644" s="3414"/>
      <c r="AJ644" s="3414"/>
      <c r="AK644" s="3414"/>
      <c r="AL644" s="3414"/>
      <c r="AM644" s="3414"/>
      <c r="AN644" s="3414"/>
      <c r="AO644" s="3414"/>
      <c r="AP644" s="3414"/>
      <c r="AQ644" s="3414"/>
    </row>
    <row r="645" spans="2:43" ht="21.75" thickBot="1">
      <c r="G645" s="32" t="s">
        <v>385</v>
      </c>
      <c r="R645" s="119"/>
      <c r="S645" s="3414"/>
      <c r="T645" s="3414"/>
      <c r="U645" s="3414"/>
      <c r="V645" s="3414"/>
      <c r="W645" s="3414"/>
      <c r="X645" s="3414"/>
      <c r="Y645" s="3414"/>
      <c r="Z645" s="3414"/>
      <c r="AA645" s="3414"/>
      <c r="AB645" s="3414"/>
      <c r="AC645" s="3414"/>
      <c r="AD645" s="3414"/>
      <c r="AE645" s="3414"/>
      <c r="AF645" s="3414"/>
      <c r="AG645" s="3414"/>
      <c r="AH645" s="3414"/>
      <c r="AI645" s="3414"/>
      <c r="AJ645" s="3414"/>
      <c r="AK645" s="3414"/>
      <c r="AL645" s="3414"/>
      <c r="AM645" s="3414"/>
      <c r="AN645" s="3414"/>
      <c r="AO645" s="3414"/>
      <c r="AP645" s="3414"/>
      <c r="AQ645" s="3414"/>
    </row>
    <row r="646" spans="2:43">
      <c r="B646" s="2258" t="str">
        <f>B621</f>
        <v>7 - 11 л</v>
      </c>
      <c r="C646" s="1870" t="s">
        <v>227</v>
      </c>
      <c r="D646" s="1871">
        <v>0.25</v>
      </c>
      <c r="E646" s="1974">
        <f t="shared" ref="E646:P646" si="192">E621</f>
        <v>19.25</v>
      </c>
      <c r="F646" s="1970">
        <f t="shared" si="192"/>
        <v>19.75</v>
      </c>
      <c r="G646" s="1970">
        <f t="shared" si="192"/>
        <v>83.75</v>
      </c>
      <c r="H646" s="1970">
        <f t="shared" si="192"/>
        <v>587.5</v>
      </c>
      <c r="I646" s="1970">
        <f t="shared" si="192"/>
        <v>15</v>
      </c>
      <c r="J646" s="1970">
        <f t="shared" si="192"/>
        <v>0.3</v>
      </c>
      <c r="K646" s="1970">
        <f t="shared" si="192"/>
        <v>0.35</v>
      </c>
      <c r="L646" s="1970">
        <f t="shared" si="192"/>
        <v>175</v>
      </c>
      <c r="M646" s="1980">
        <f t="shared" si="192"/>
        <v>275</v>
      </c>
      <c r="N646" s="1980">
        <f t="shared" si="192"/>
        <v>275</v>
      </c>
      <c r="O646" s="1970">
        <f t="shared" si="192"/>
        <v>62.5</v>
      </c>
      <c r="P646" s="1971">
        <f t="shared" si="192"/>
        <v>3</v>
      </c>
      <c r="R646" s="119"/>
      <c r="S646" s="3414"/>
      <c r="T646" s="3414"/>
      <c r="U646" s="3414"/>
      <c r="V646" s="3414"/>
      <c r="W646" s="3414"/>
      <c r="X646" s="3414"/>
      <c r="Y646" s="3414"/>
      <c r="Z646" s="3414"/>
      <c r="AA646" s="3414"/>
      <c r="AB646" s="3414"/>
      <c r="AC646" s="3414"/>
      <c r="AD646" s="3414"/>
      <c r="AE646" s="3414"/>
      <c r="AF646" s="3414"/>
      <c r="AG646" s="3414"/>
      <c r="AH646" s="3414"/>
      <c r="AI646" s="3414"/>
      <c r="AJ646" s="3414"/>
      <c r="AK646" s="3414"/>
      <c r="AL646" s="3414"/>
      <c r="AM646" s="3414"/>
      <c r="AN646" s="3414"/>
      <c r="AO646" s="3414"/>
      <c r="AP646" s="3414"/>
      <c r="AQ646" s="3414"/>
    </row>
    <row r="647" spans="2:43">
      <c r="B647" s="1999"/>
      <c r="C647" s="2000" t="str">
        <f>C622</f>
        <v>Среднее за 5 дней   (фактически)</v>
      </c>
      <c r="D647" s="2001"/>
      <c r="E647" s="2002">
        <f t="shared" ref="E647:P647" si="193">(E350+E407+E463+E516+E571)/5</f>
        <v>18.577819999999996</v>
      </c>
      <c r="F647" s="2003">
        <f t="shared" si="193"/>
        <v>22.832249999999998</v>
      </c>
      <c r="G647" s="2003">
        <f t="shared" si="193"/>
        <v>77.791360000000012</v>
      </c>
      <c r="H647" s="2003">
        <f t="shared" si="193"/>
        <v>586.19751999999994</v>
      </c>
      <c r="I647" s="2003">
        <f t="shared" si="193"/>
        <v>12.074656000000001</v>
      </c>
      <c r="J647" s="2003">
        <f t="shared" si="193"/>
        <v>0.29609199999999997</v>
      </c>
      <c r="K647" s="2003">
        <f t="shared" si="193"/>
        <v>0.30552000000000001</v>
      </c>
      <c r="L647" s="2003">
        <f t="shared" si="193"/>
        <v>163.79478</v>
      </c>
      <c r="M647" s="2004">
        <f t="shared" si="193"/>
        <v>238.97210000000001</v>
      </c>
      <c r="N647" s="2004">
        <f t="shared" si="193"/>
        <v>320.30825400000003</v>
      </c>
      <c r="O647" s="2003">
        <f t="shared" si="193"/>
        <v>54.579899999999995</v>
      </c>
      <c r="P647" s="2005">
        <f t="shared" si="193"/>
        <v>2.8136400000000004</v>
      </c>
      <c r="R647" s="155"/>
      <c r="S647" s="3414"/>
      <c r="T647" s="3414"/>
      <c r="U647" s="3414"/>
      <c r="V647" s="3414"/>
      <c r="W647" s="3414"/>
      <c r="X647" s="3414"/>
      <c r="Y647" s="3414"/>
      <c r="Z647" s="3414"/>
      <c r="AA647" s="3414"/>
      <c r="AB647" s="3414"/>
      <c r="AC647" s="3414"/>
      <c r="AD647" s="3414"/>
      <c r="AE647" s="3414"/>
      <c r="AF647" s="3414"/>
      <c r="AG647" s="3414"/>
      <c r="AH647" s="3414"/>
      <c r="AI647" s="3414"/>
      <c r="AJ647" s="3414"/>
      <c r="AK647" s="3414"/>
      <c r="AL647" s="3414"/>
      <c r="AM647" s="3414"/>
      <c r="AN647" s="3414"/>
      <c r="AO647" s="3414"/>
      <c r="AP647" s="3414"/>
      <c r="AQ647" s="3414"/>
    </row>
    <row r="648" spans="2:43" ht="15.75" thickBot="1">
      <c r="B648" s="240"/>
      <c r="C648" s="736" t="s">
        <v>331</v>
      </c>
      <c r="D648" s="758"/>
      <c r="E648" s="747">
        <f t="shared" ref="E648:P648" si="194">(E647*100/E619)-25</f>
        <v>-0.87296103896104427</v>
      </c>
      <c r="F648" s="748">
        <f t="shared" si="194"/>
        <v>3.9015822784810119</v>
      </c>
      <c r="G648" s="748">
        <f t="shared" si="194"/>
        <v>-1.778698507462682</v>
      </c>
      <c r="H648" s="748">
        <f t="shared" si="194"/>
        <v>-5.5424680851068331E-2</v>
      </c>
      <c r="I648" s="748">
        <f t="shared" si="194"/>
        <v>-4.8755733333333318</v>
      </c>
      <c r="J648" s="748">
        <f t="shared" si="194"/>
        <v>-0.32566666666666677</v>
      </c>
      <c r="K648" s="748">
        <f t="shared" si="194"/>
        <v>-3.1771428571428544</v>
      </c>
      <c r="L648" s="748">
        <f t="shared" si="194"/>
        <v>-1.6007457142857113</v>
      </c>
      <c r="M648" s="748">
        <f t="shared" si="194"/>
        <v>-3.2752636363636327</v>
      </c>
      <c r="N648" s="748">
        <f t="shared" si="194"/>
        <v>4.1189321818181845</v>
      </c>
      <c r="O648" s="748">
        <f t="shared" si="194"/>
        <v>-3.1680400000000013</v>
      </c>
      <c r="P648" s="752">
        <f t="shared" si="194"/>
        <v>-1.5529999999999973</v>
      </c>
      <c r="R648" s="110"/>
      <c r="S648" s="3414"/>
      <c r="T648" s="3414"/>
      <c r="U648" s="3414"/>
      <c r="V648" s="3414"/>
      <c r="W648" s="3414"/>
      <c r="X648" s="3414"/>
      <c r="Y648" s="3414"/>
      <c r="Z648" s="3414"/>
      <c r="AA648" s="3414"/>
      <c r="AB648" s="3414"/>
      <c r="AC648" s="3414"/>
      <c r="AD648" s="3414"/>
      <c r="AE648" s="3414"/>
      <c r="AF648" s="3414"/>
      <c r="AG648" s="3414"/>
      <c r="AH648" s="3414"/>
      <c r="AI648" s="3414"/>
      <c r="AJ648" s="3414"/>
      <c r="AK648" s="3414"/>
      <c r="AL648" s="3414"/>
      <c r="AM648" s="3414"/>
      <c r="AN648" s="3414"/>
      <c r="AO648" s="3414"/>
      <c r="AP648" s="3414"/>
      <c r="AQ648" s="3414"/>
    </row>
    <row r="649" spans="2:43" ht="11.25" customHeight="1" thickBot="1">
      <c r="E649" s="1939"/>
      <c r="F649" s="1939"/>
      <c r="G649" s="1939"/>
      <c r="H649" s="1939"/>
      <c r="I649" s="1939"/>
      <c r="J649" s="1939"/>
      <c r="K649" s="1939"/>
      <c r="L649" s="1939"/>
      <c r="M649" s="1939"/>
      <c r="N649" s="1939"/>
      <c r="O649" s="1939"/>
      <c r="P649" s="1939"/>
      <c r="R649" s="110"/>
      <c r="S649" s="3414"/>
      <c r="T649" s="3414"/>
      <c r="U649" s="3414"/>
      <c r="V649" s="3414"/>
      <c r="W649" s="3414"/>
      <c r="X649" s="3414"/>
      <c r="Y649" s="3414"/>
      <c r="Z649" s="3414"/>
      <c r="AA649" s="3414"/>
      <c r="AB649" s="3414"/>
      <c r="AC649" s="3414"/>
      <c r="AD649" s="3414"/>
      <c r="AE649" s="3414"/>
      <c r="AF649" s="3414"/>
      <c r="AG649" s="3414"/>
      <c r="AH649" s="3414"/>
      <c r="AI649" s="3414"/>
      <c r="AJ649" s="3414"/>
      <c r="AK649" s="3414"/>
      <c r="AL649" s="3414"/>
      <c r="AM649" s="3414"/>
      <c r="AN649" s="3414"/>
      <c r="AO649" s="3414"/>
      <c r="AP649" s="3414"/>
      <c r="AQ649" s="3414"/>
    </row>
    <row r="650" spans="2:43">
      <c r="B650" s="2258" t="str">
        <f>B621</f>
        <v>7 - 11 л</v>
      </c>
      <c r="C650" s="1870" t="s">
        <v>228</v>
      </c>
      <c r="D650" s="1871">
        <v>0.35</v>
      </c>
      <c r="E650" s="1974">
        <f t="shared" ref="E650:P650" si="195">E625</f>
        <v>26.95</v>
      </c>
      <c r="F650" s="1970">
        <f t="shared" si="195"/>
        <v>27.65</v>
      </c>
      <c r="G650" s="1970">
        <f t="shared" si="195"/>
        <v>117.25</v>
      </c>
      <c r="H650" s="1970">
        <f t="shared" si="195"/>
        <v>822.5</v>
      </c>
      <c r="I650" s="1970">
        <f t="shared" si="195"/>
        <v>21</v>
      </c>
      <c r="J650" s="1970">
        <f t="shared" si="195"/>
        <v>0.42</v>
      </c>
      <c r="K650" s="1970">
        <f t="shared" si="195"/>
        <v>0.49</v>
      </c>
      <c r="L650" s="1970">
        <f t="shared" si="195"/>
        <v>245</v>
      </c>
      <c r="M650" s="1980">
        <f t="shared" si="195"/>
        <v>385</v>
      </c>
      <c r="N650" s="1980">
        <f t="shared" si="195"/>
        <v>385</v>
      </c>
      <c r="O650" s="1970">
        <f t="shared" si="195"/>
        <v>87.5</v>
      </c>
      <c r="P650" s="1971">
        <f t="shared" si="195"/>
        <v>4.2</v>
      </c>
      <c r="R650" s="110"/>
      <c r="S650" s="3414"/>
      <c r="T650" s="3414"/>
      <c r="U650" s="3414"/>
      <c r="V650" s="3414"/>
      <c r="W650" s="3414"/>
      <c r="X650" s="3414"/>
      <c r="Y650" s="3414"/>
      <c r="Z650" s="3414"/>
      <c r="AA650" s="3414"/>
      <c r="AB650" s="3414"/>
      <c r="AC650" s="3414"/>
      <c r="AD650" s="3414"/>
      <c r="AE650" s="3414"/>
      <c r="AF650" s="3414"/>
      <c r="AG650" s="3414"/>
      <c r="AH650" s="3414"/>
      <c r="AI650" s="3414"/>
      <c r="AJ650" s="3414"/>
      <c r="AK650" s="3414"/>
      <c r="AL650" s="3414"/>
      <c r="AM650" s="3414"/>
      <c r="AN650" s="3414"/>
      <c r="AO650" s="3414"/>
      <c r="AP650" s="3414"/>
      <c r="AQ650" s="3414"/>
    </row>
    <row r="651" spans="2:43">
      <c r="B651" s="1878"/>
      <c r="C651" s="1879" t="str">
        <f>C622</f>
        <v>Среднее за 5 дней   (фактически)</v>
      </c>
      <c r="D651" s="1880"/>
      <c r="E651" s="1982">
        <f t="shared" ref="E651:P651" si="196">(E362+E419+E473+E529+E584)/5</f>
        <v>25.300080000000001</v>
      </c>
      <c r="F651" s="1983">
        <f t="shared" si="196"/>
        <v>25.372691999999997</v>
      </c>
      <c r="G651" s="1983">
        <f t="shared" si="196"/>
        <v>124.09494199999999</v>
      </c>
      <c r="H651" s="2007">
        <f t="shared" si="196"/>
        <v>831.07853999999986</v>
      </c>
      <c r="I651" s="1987">
        <f t="shared" si="196"/>
        <v>30.319092000000001</v>
      </c>
      <c r="J651" s="1987">
        <f t="shared" si="196"/>
        <v>0.40696399999999999</v>
      </c>
      <c r="K651" s="1987">
        <f t="shared" si="196"/>
        <v>0.52135599999999993</v>
      </c>
      <c r="L651" s="1987">
        <f t="shared" si="196"/>
        <v>337.99246399999998</v>
      </c>
      <c r="M651" s="1988">
        <f t="shared" si="196"/>
        <v>255.20846</v>
      </c>
      <c r="N651" s="1984">
        <f t="shared" si="196"/>
        <v>347.49453999999997</v>
      </c>
      <c r="O651" s="1984">
        <f t="shared" si="196"/>
        <v>97.160759999999996</v>
      </c>
      <c r="P651" s="1985">
        <f t="shared" si="196"/>
        <v>4.4101560000000006</v>
      </c>
      <c r="R651" s="110"/>
      <c r="S651" s="3414"/>
      <c r="T651" s="3414"/>
      <c r="U651" s="3414"/>
      <c r="V651" s="3414"/>
      <c r="W651" s="3414"/>
      <c r="X651" s="3414"/>
      <c r="Y651" s="3414"/>
      <c r="Z651" s="3414"/>
      <c r="AA651" s="3414"/>
      <c r="AB651" s="3414"/>
      <c r="AC651" s="3414"/>
      <c r="AD651" s="3414"/>
      <c r="AE651" s="3414"/>
      <c r="AF651" s="3414"/>
      <c r="AG651" s="3414"/>
      <c r="AH651" s="3414"/>
      <c r="AI651" s="3414"/>
      <c r="AJ651" s="3414"/>
      <c r="AK651" s="3414"/>
      <c r="AL651" s="3414"/>
      <c r="AM651" s="3414"/>
      <c r="AN651" s="3414"/>
      <c r="AO651" s="3414"/>
      <c r="AP651" s="3414"/>
      <c r="AQ651" s="3414"/>
    </row>
    <row r="652" spans="2:43" ht="15.75" thickBot="1">
      <c r="B652" s="1718"/>
      <c r="C652" s="1848" t="s">
        <v>331</v>
      </c>
      <c r="D652" s="1867"/>
      <c r="E652" s="1975">
        <f t="shared" ref="E652:P652" si="197">(E651*100/E619)-35</f>
        <v>-2.1427532467532444</v>
      </c>
      <c r="F652" s="1972">
        <f t="shared" si="197"/>
        <v>-2.8826683544303862</v>
      </c>
      <c r="G652" s="1972">
        <f t="shared" si="197"/>
        <v>2.0432662686567156</v>
      </c>
      <c r="H652" s="1972">
        <f t="shared" si="197"/>
        <v>0.36504425531914819</v>
      </c>
      <c r="I652" s="1972">
        <f t="shared" si="197"/>
        <v>15.531820000000003</v>
      </c>
      <c r="J652" s="1972">
        <f t="shared" si="197"/>
        <v>-1.0863333333333358</v>
      </c>
      <c r="K652" s="1972">
        <f t="shared" si="197"/>
        <v>2.2397142857142853</v>
      </c>
      <c r="L652" s="1972">
        <f t="shared" si="197"/>
        <v>13.284637714285708</v>
      </c>
      <c r="M652" s="1972">
        <f t="shared" si="197"/>
        <v>-11.799230909090909</v>
      </c>
      <c r="N652" s="1972">
        <f t="shared" si="197"/>
        <v>-3.4095872727272756</v>
      </c>
      <c r="O652" s="1972">
        <f t="shared" si="197"/>
        <v>3.8643039999999971</v>
      </c>
      <c r="P652" s="1973">
        <f t="shared" si="197"/>
        <v>1.7513000000000076</v>
      </c>
      <c r="R652" s="110"/>
      <c r="S652" s="3414"/>
      <c r="T652" s="3414"/>
      <c r="U652" s="3414"/>
      <c r="V652" s="3414"/>
      <c r="W652" s="3414"/>
      <c r="X652" s="3414"/>
      <c r="Y652" s="3414"/>
      <c r="Z652" s="3414"/>
      <c r="AA652" s="3414"/>
      <c r="AB652" s="3414"/>
      <c r="AC652" s="3414"/>
      <c r="AD652" s="3414"/>
      <c r="AE652" s="3414"/>
      <c r="AF652" s="3414"/>
      <c r="AG652" s="3414"/>
      <c r="AH652" s="3414"/>
      <c r="AI652" s="3414"/>
      <c r="AJ652" s="3414"/>
      <c r="AK652" s="3414"/>
      <c r="AL652" s="3414"/>
      <c r="AM652" s="3414"/>
      <c r="AN652" s="3414"/>
      <c r="AO652" s="3414"/>
      <c r="AP652" s="3414"/>
      <c r="AQ652" s="3414"/>
    </row>
    <row r="653" spans="2:43" ht="6.75" customHeight="1" thickBot="1">
      <c r="B653" s="11"/>
      <c r="C653" s="1452"/>
      <c r="D653" s="557"/>
      <c r="E653" s="1976"/>
      <c r="F653" s="1977"/>
      <c r="G653" s="1978"/>
      <c r="H653" s="1978"/>
      <c r="I653" s="1976"/>
      <c r="J653" s="1977"/>
      <c r="K653" s="1977"/>
      <c r="L653" s="1978"/>
      <c r="M653" s="1979"/>
      <c r="N653" s="1979"/>
      <c r="O653" s="1979"/>
      <c r="P653" s="1979"/>
      <c r="R653" s="110"/>
      <c r="S653" s="3414"/>
      <c r="T653" s="3414"/>
      <c r="U653" s="3414"/>
      <c r="V653" s="3414"/>
      <c r="W653" s="3414"/>
      <c r="X653" s="3414"/>
      <c r="Y653" s="3414"/>
      <c r="Z653" s="3414"/>
      <c r="AA653" s="3414"/>
      <c r="AB653" s="3414"/>
      <c r="AC653" s="3414"/>
      <c r="AD653" s="3414"/>
      <c r="AE653" s="3414"/>
      <c r="AF653" s="3414"/>
      <c r="AG653" s="3414"/>
      <c r="AH653" s="3414"/>
      <c r="AI653" s="3414"/>
      <c r="AJ653" s="3414"/>
      <c r="AK653" s="3414"/>
      <c r="AL653" s="3414"/>
      <c r="AM653" s="3414"/>
      <c r="AN653" s="3414"/>
      <c r="AO653" s="3414"/>
      <c r="AP653" s="3414"/>
      <c r="AQ653" s="3414"/>
    </row>
    <row r="654" spans="2:43">
      <c r="B654" s="2258" t="str">
        <f>B621</f>
        <v>7 - 11 л</v>
      </c>
      <c r="C654" s="1870" t="s">
        <v>223</v>
      </c>
      <c r="D654" s="1871">
        <v>0.1</v>
      </c>
      <c r="E654" s="1974">
        <f t="shared" ref="E654:P654" si="198">E629</f>
        <v>7.7</v>
      </c>
      <c r="F654" s="1970">
        <f t="shared" si="198"/>
        <v>7.9</v>
      </c>
      <c r="G654" s="1970">
        <f t="shared" si="198"/>
        <v>33.5</v>
      </c>
      <c r="H654" s="1970">
        <f t="shared" si="198"/>
        <v>235</v>
      </c>
      <c r="I654" s="1970">
        <f t="shared" si="198"/>
        <v>6</v>
      </c>
      <c r="J654" s="1970">
        <f t="shared" si="198"/>
        <v>0.12</v>
      </c>
      <c r="K654" s="1970">
        <f t="shared" si="198"/>
        <v>0.14000000000000001</v>
      </c>
      <c r="L654" s="1970">
        <f t="shared" si="198"/>
        <v>70</v>
      </c>
      <c r="M654" s="1980">
        <f t="shared" si="198"/>
        <v>110</v>
      </c>
      <c r="N654" s="1980">
        <f t="shared" si="198"/>
        <v>110</v>
      </c>
      <c r="O654" s="1970">
        <f t="shared" si="198"/>
        <v>25</v>
      </c>
      <c r="P654" s="1971">
        <f t="shared" si="198"/>
        <v>1.2</v>
      </c>
      <c r="R654" s="129"/>
      <c r="S654" s="3414"/>
      <c r="T654" s="3414"/>
      <c r="U654" s="3414"/>
      <c r="V654" s="3414"/>
      <c r="W654" s="3414"/>
      <c r="X654" s="3414"/>
      <c r="Y654" s="3414"/>
      <c r="Z654" s="3414"/>
      <c r="AA654" s="3414"/>
      <c r="AB654" s="3414"/>
      <c r="AC654" s="3414"/>
      <c r="AD654" s="3414"/>
      <c r="AE654" s="3414"/>
      <c r="AF654" s="3414"/>
      <c r="AG654" s="3414"/>
      <c r="AH654" s="3414"/>
      <c r="AI654" s="3414"/>
      <c r="AJ654" s="3414"/>
      <c r="AK654" s="3414"/>
      <c r="AL654" s="3414"/>
      <c r="AM654" s="3414"/>
      <c r="AN654" s="3414"/>
      <c r="AO654" s="3414"/>
      <c r="AP654" s="3414"/>
      <c r="AQ654" s="3414"/>
    </row>
    <row r="655" spans="2:43">
      <c r="B655" s="1990"/>
      <c r="C655" s="1991" t="str">
        <f>C622</f>
        <v>Среднее за 5 дней   (фактически)</v>
      </c>
      <c r="D655" s="1992"/>
      <c r="E655" s="1986">
        <f t="shared" ref="E655:P655" si="199">(E372+E427+E481+E537+E591)/5</f>
        <v>5.5087279999999996</v>
      </c>
      <c r="F655" s="1987">
        <f t="shared" si="199"/>
        <v>9.3507400000000018</v>
      </c>
      <c r="G655" s="1987">
        <f t="shared" si="199"/>
        <v>33.368202000000004</v>
      </c>
      <c r="H655" s="1987">
        <f t="shared" si="199"/>
        <v>238.41030000000001</v>
      </c>
      <c r="I655" s="1987">
        <f t="shared" si="199"/>
        <v>4.2439079999999993</v>
      </c>
      <c r="J655" s="1987">
        <f t="shared" si="199"/>
        <v>0.14155999999999996</v>
      </c>
      <c r="K655" s="1987">
        <f t="shared" si="199"/>
        <v>0.13245999999999997</v>
      </c>
      <c r="L655" s="1987">
        <f t="shared" si="199"/>
        <v>52.622</v>
      </c>
      <c r="M655" s="1988">
        <f t="shared" si="199"/>
        <v>183.62384</v>
      </c>
      <c r="N655" s="1988">
        <f t="shared" si="199"/>
        <v>135.77767999999998</v>
      </c>
      <c r="O655" s="1987">
        <f t="shared" si="199"/>
        <v>28.64312</v>
      </c>
      <c r="P655" s="1989">
        <f t="shared" si="199"/>
        <v>1.432226</v>
      </c>
      <c r="R655" s="119"/>
      <c r="S655" s="3414"/>
      <c r="T655" s="3414"/>
      <c r="U655" s="3414"/>
      <c r="V655" s="3414"/>
      <c r="W655" s="3414"/>
      <c r="X655" s="3414"/>
      <c r="Y655" s="3414"/>
      <c r="Z655" s="3414"/>
      <c r="AA655" s="3414"/>
      <c r="AB655" s="3414"/>
      <c r="AC655" s="3414"/>
      <c r="AD655" s="3414"/>
      <c r="AE655" s="3414"/>
      <c r="AF655" s="3414"/>
      <c r="AG655" s="3414"/>
      <c r="AH655" s="3414"/>
      <c r="AI655" s="3414"/>
      <c r="AJ655" s="3414"/>
      <c r="AK655" s="3414"/>
      <c r="AL655" s="3414"/>
      <c r="AM655" s="3414"/>
      <c r="AN655" s="3414"/>
      <c r="AO655" s="3414"/>
      <c r="AP655" s="3414"/>
      <c r="AQ655" s="3414"/>
    </row>
    <row r="656" spans="2:43" ht="15.75" thickBot="1">
      <c r="B656" s="1260"/>
      <c r="C656" s="1968" t="s">
        <v>331</v>
      </c>
      <c r="D656" s="1969"/>
      <c r="E656" s="1975">
        <f t="shared" ref="E656:P656" si="200">(E655*100/E619)-10</f>
        <v>-2.8458077922077925</v>
      </c>
      <c r="F656" s="1972">
        <f t="shared" si="200"/>
        <v>1.8363797468354459</v>
      </c>
      <c r="G656" s="1972">
        <f t="shared" si="200"/>
        <v>-3.9342686567161778E-2</v>
      </c>
      <c r="H656" s="1972">
        <f>(H655*100/H619)-10</f>
        <v>0.1451191489361694</v>
      </c>
      <c r="I656" s="1972">
        <f t="shared" si="200"/>
        <v>-2.9268200000000011</v>
      </c>
      <c r="J656" s="1972">
        <f t="shared" si="200"/>
        <v>1.7966666666666651</v>
      </c>
      <c r="K656" s="1972">
        <f t="shared" si="200"/>
        <v>-0.53857142857143003</v>
      </c>
      <c r="L656" s="1972">
        <f t="shared" si="200"/>
        <v>-2.4825714285714291</v>
      </c>
      <c r="M656" s="1972">
        <f t="shared" si="200"/>
        <v>6.693076363636365</v>
      </c>
      <c r="N656" s="1972">
        <f t="shared" si="200"/>
        <v>2.3434254545454536</v>
      </c>
      <c r="O656" s="1972">
        <f t="shared" si="200"/>
        <v>1.4572479999999999</v>
      </c>
      <c r="P656" s="1973">
        <f t="shared" si="200"/>
        <v>1.9352166666666673</v>
      </c>
      <c r="R656" s="119"/>
      <c r="S656" s="3414"/>
      <c r="T656" s="3414"/>
      <c r="U656" s="3414"/>
      <c r="V656" s="3414"/>
      <c r="W656" s="3414"/>
      <c r="X656" s="3414"/>
      <c r="Y656" s="3414"/>
      <c r="Z656" s="3414"/>
      <c r="AA656" s="3414"/>
      <c r="AB656" s="3414"/>
      <c r="AC656" s="3414"/>
      <c r="AD656" s="3414"/>
      <c r="AE656" s="3414"/>
      <c r="AF656" s="3414"/>
      <c r="AG656" s="3414"/>
      <c r="AH656" s="3414"/>
      <c r="AI656" s="3414"/>
      <c r="AJ656" s="3414"/>
      <c r="AK656" s="3414"/>
      <c r="AL656" s="3414"/>
      <c r="AM656" s="3414"/>
      <c r="AN656" s="3414"/>
      <c r="AO656" s="3414"/>
      <c r="AP656" s="3414"/>
      <c r="AQ656" s="3414"/>
    </row>
    <row r="657" spans="2:43" ht="7.5" customHeight="1" thickBot="1">
      <c r="E657" s="1939"/>
      <c r="F657" s="1939"/>
      <c r="G657" s="1939"/>
      <c r="H657" s="1939"/>
      <c r="I657" s="1939"/>
      <c r="J657" s="1939"/>
      <c r="K657" s="1939"/>
      <c r="L657" s="1939"/>
      <c r="M657" s="1939"/>
      <c r="N657" s="1939"/>
      <c r="O657" s="1939"/>
      <c r="P657" s="1939"/>
      <c r="R657" s="119"/>
      <c r="S657" s="3414"/>
      <c r="T657" s="3414"/>
      <c r="U657" s="3414"/>
      <c r="V657" s="3414"/>
      <c r="W657" s="3414"/>
      <c r="X657" s="3414"/>
      <c r="Y657" s="3414"/>
      <c r="Z657" s="3414"/>
      <c r="AA657" s="3414"/>
      <c r="AB657" s="3414"/>
      <c r="AC657" s="3414"/>
      <c r="AD657" s="3414"/>
      <c r="AE657" s="3414"/>
      <c r="AF657" s="3414"/>
      <c r="AG657" s="3414"/>
      <c r="AH657" s="3414"/>
      <c r="AI657" s="3414"/>
      <c r="AJ657" s="3414"/>
      <c r="AK657" s="3414"/>
      <c r="AL657" s="3414"/>
      <c r="AM657" s="3414"/>
      <c r="AN657" s="3414"/>
      <c r="AO657" s="3414"/>
      <c r="AP657" s="3414"/>
      <c r="AQ657" s="3414"/>
    </row>
    <row r="658" spans="2:43">
      <c r="B658" s="2258" t="str">
        <f>B621</f>
        <v>7 - 11 л</v>
      </c>
      <c r="C658" s="1870" t="s">
        <v>171</v>
      </c>
      <c r="D658" s="1871">
        <v>0.6</v>
      </c>
      <c r="E658" s="1974">
        <f t="shared" ref="E658:P658" si="201">E633</f>
        <v>46.2</v>
      </c>
      <c r="F658" s="1970">
        <f t="shared" si="201"/>
        <v>47.4</v>
      </c>
      <c r="G658" s="1970">
        <f t="shared" si="201"/>
        <v>201</v>
      </c>
      <c r="H658" s="1970">
        <f t="shared" si="201"/>
        <v>1410</v>
      </c>
      <c r="I658" s="1970">
        <f t="shared" si="201"/>
        <v>36</v>
      </c>
      <c r="J658" s="1970">
        <f t="shared" si="201"/>
        <v>0.72</v>
      </c>
      <c r="K658" s="1970">
        <f t="shared" si="201"/>
        <v>0.84</v>
      </c>
      <c r="L658" s="1970">
        <f t="shared" si="201"/>
        <v>420</v>
      </c>
      <c r="M658" s="1980">
        <f t="shared" si="201"/>
        <v>660</v>
      </c>
      <c r="N658" s="1980">
        <f t="shared" si="201"/>
        <v>660</v>
      </c>
      <c r="O658" s="1980">
        <f t="shared" si="201"/>
        <v>150</v>
      </c>
      <c r="P658" s="1971">
        <f t="shared" si="201"/>
        <v>7.2</v>
      </c>
      <c r="R658" s="110"/>
      <c r="S658" s="3414"/>
      <c r="T658" s="3414"/>
      <c r="U658" s="3414"/>
      <c r="V658" s="3414"/>
      <c r="W658" s="3414"/>
      <c r="X658" s="3414"/>
      <c r="Y658" s="3414"/>
      <c r="Z658" s="3414"/>
      <c r="AA658" s="3414"/>
      <c r="AB658" s="3414"/>
      <c r="AC658" s="3414"/>
      <c r="AD658" s="3414"/>
      <c r="AE658" s="3414"/>
      <c r="AF658" s="3414"/>
      <c r="AG658" s="3414"/>
      <c r="AH658" s="3414"/>
      <c r="AI658" s="3414"/>
      <c r="AJ658" s="3414"/>
      <c r="AK658" s="3414"/>
      <c r="AL658" s="3414"/>
      <c r="AM658" s="3414"/>
      <c r="AN658" s="3414"/>
      <c r="AO658" s="3414"/>
      <c r="AP658" s="3414"/>
      <c r="AQ658" s="3414"/>
    </row>
    <row r="659" spans="2:43" ht="13.5" customHeight="1">
      <c r="B659" s="1878"/>
      <c r="C659" s="1991" t="str">
        <f>C622</f>
        <v>Среднее за 5 дней   (фактически)</v>
      </c>
      <c r="D659" s="1992"/>
      <c r="E659" s="1986">
        <f t="shared" ref="E659:P659" si="202">(E376+E432+E486+E543+E595)/5</f>
        <v>43.877899999999997</v>
      </c>
      <c r="F659" s="1987">
        <f t="shared" si="202"/>
        <v>48.204942000000003</v>
      </c>
      <c r="G659" s="1987">
        <f t="shared" si="202"/>
        <v>201.886302</v>
      </c>
      <c r="H659" s="1987">
        <f t="shared" si="202"/>
        <v>1417.2760599999999</v>
      </c>
      <c r="I659" s="1987">
        <f t="shared" si="202"/>
        <v>42.393748000000002</v>
      </c>
      <c r="J659" s="1987">
        <f t="shared" si="202"/>
        <v>0.70305600000000001</v>
      </c>
      <c r="K659" s="1987">
        <f t="shared" si="202"/>
        <v>0.82687600000000006</v>
      </c>
      <c r="L659" s="1987">
        <f t="shared" si="202"/>
        <v>501.78724399999993</v>
      </c>
      <c r="M659" s="1988">
        <f t="shared" si="202"/>
        <v>494.18055999999996</v>
      </c>
      <c r="N659" s="1988">
        <f t="shared" si="202"/>
        <v>667.80279399999995</v>
      </c>
      <c r="O659" s="1988">
        <f t="shared" si="202"/>
        <v>151.74065999999999</v>
      </c>
      <c r="P659" s="1989">
        <f t="shared" si="202"/>
        <v>7.2237960000000001</v>
      </c>
      <c r="R659" s="110"/>
      <c r="S659" s="3414"/>
      <c r="T659" s="3414"/>
      <c r="U659" s="3414"/>
      <c r="V659" s="3414"/>
      <c r="W659" s="3414"/>
      <c r="X659" s="3414"/>
      <c r="Y659" s="3414"/>
      <c r="Z659" s="3414"/>
      <c r="AA659" s="3414"/>
      <c r="AB659" s="3414"/>
      <c r="AC659" s="3414"/>
      <c r="AD659" s="3414"/>
      <c r="AE659" s="3414"/>
      <c r="AF659" s="3414"/>
      <c r="AG659" s="3414"/>
      <c r="AH659" s="3414"/>
      <c r="AI659" s="3414"/>
      <c r="AJ659" s="3414"/>
      <c r="AK659" s="3414"/>
      <c r="AL659" s="3414"/>
      <c r="AM659" s="3414"/>
      <c r="AN659" s="3414"/>
      <c r="AO659" s="3414"/>
      <c r="AP659" s="3414"/>
      <c r="AQ659" s="3414"/>
    </row>
    <row r="660" spans="2:43" ht="12" customHeight="1" thickBot="1">
      <c r="B660" s="1718"/>
      <c r="C660" s="1968" t="s">
        <v>331</v>
      </c>
      <c r="D660" s="1867"/>
      <c r="E660" s="1975">
        <f t="shared" ref="E660:P660" si="203">(E659*100/E619)-60</f>
        <v>-3.0157142857142887</v>
      </c>
      <c r="F660" s="1972">
        <f t="shared" si="203"/>
        <v>1.0189139240506364</v>
      </c>
      <c r="G660" s="1972">
        <f t="shared" si="203"/>
        <v>0.26456776119403003</v>
      </c>
      <c r="H660" s="1972">
        <f t="shared" si="203"/>
        <v>0.30961957446808697</v>
      </c>
      <c r="I660" s="1972">
        <f t="shared" si="203"/>
        <v>10.656246666666675</v>
      </c>
      <c r="J660" s="1972">
        <f t="shared" si="203"/>
        <v>-1.411999999999999</v>
      </c>
      <c r="K660" s="1972">
        <f t="shared" si="203"/>
        <v>-0.93742857142856195</v>
      </c>
      <c r="L660" s="1972">
        <f t="shared" si="203"/>
        <v>11.683891999999986</v>
      </c>
      <c r="M660" s="1972">
        <f t="shared" si="203"/>
        <v>-15.074494545454549</v>
      </c>
      <c r="N660" s="1972">
        <f t="shared" si="203"/>
        <v>0.70934490909090897</v>
      </c>
      <c r="O660" s="1972">
        <f t="shared" si="203"/>
        <v>0.69626399999999222</v>
      </c>
      <c r="P660" s="1973">
        <f t="shared" si="203"/>
        <v>0.19829999999999615</v>
      </c>
      <c r="S660" s="3414"/>
      <c r="T660" s="3414"/>
      <c r="U660" s="3414"/>
      <c r="V660" s="3414"/>
      <c r="W660" s="3414"/>
      <c r="X660" s="3414"/>
      <c r="Y660" s="3414"/>
      <c r="Z660" s="3414"/>
      <c r="AA660" s="3414"/>
      <c r="AB660" s="3414"/>
      <c r="AC660" s="3414"/>
      <c r="AD660" s="3414"/>
      <c r="AE660" s="3414"/>
      <c r="AF660" s="3414"/>
      <c r="AG660" s="3414"/>
      <c r="AH660" s="3414"/>
      <c r="AI660" s="3414"/>
      <c r="AJ660" s="3414"/>
      <c r="AK660" s="3414"/>
      <c r="AL660" s="3414"/>
      <c r="AM660" s="3414"/>
      <c r="AN660" s="3414"/>
      <c r="AO660" s="3414"/>
      <c r="AP660" s="3414"/>
      <c r="AQ660" s="3414"/>
    </row>
    <row r="661" spans="2:43" ht="11.25" customHeight="1" thickBot="1">
      <c r="B661" s="11"/>
      <c r="C661" s="577"/>
      <c r="D661" s="5"/>
      <c r="E661" s="2006"/>
      <c r="F661" s="2006"/>
      <c r="G661" s="2006"/>
      <c r="H661" s="572"/>
      <c r="I661" s="2006"/>
      <c r="J661" s="2006"/>
      <c r="K661" s="2006"/>
      <c r="L661" s="572"/>
      <c r="M661" s="572"/>
      <c r="N661" s="572"/>
      <c r="O661" s="572"/>
      <c r="P661" s="572"/>
      <c r="S661" s="3414"/>
      <c r="T661" s="3414"/>
      <c r="U661" s="3414"/>
      <c r="V661" s="3414"/>
      <c r="W661" s="3414"/>
      <c r="X661" s="3414"/>
      <c r="Y661" s="3414"/>
      <c r="Z661" s="3414"/>
      <c r="AA661" s="3414"/>
      <c r="AB661" s="3414"/>
      <c r="AC661" s="3414"/>
      <c r="AD661" s="3414"/>
      <c r="AE661" s="3414"/>
      <c r="AF661" s="3414"/>
      <c r="AG661" s="3414"/>
      <c r="AH661" s="3414"/>
      <c r="AI661" s="3414"/>
      <c r="AJ661" s="3414"/>
      <c r="AK661" s="3414"/>
      <c r="AL661" s="3414"/>
      <c r="AM661" s="3414"/>
      <c r="AN661" s="3414"/>
      <c r="AO661" s="3414"/>
      <c r="AP661" s="3414"/>
      <c r="AQ661" s="3414"/>
    </row>
    <row r="662" spans="2:43" ht="13.5" customHeight="1">
      <c r="B662" s="2258" t="str">
        <f>B621</f>
        <v>7 - 11 л</v>
      </c>
      <c r="C662" s="1970" t="s">
        <v>224</v>
      </c>
      <c r="D662" s="1871">
        <v>0.45</v>
      </c>
      <c r="E662" s="1974">
        <f t="shared" ref="E662:P662" si="204">E637</f>
        <v>34.65</v>
      </c>
      <c r="F662" s="1970">
        <f t="shared" si="204"/>
        <v>35.549999999999997</v>
      </c>
      <c r="G662" s="1970">
        <f t="shared" si="204"/>
        <v>150.75</v>
      </c>
      <c r="H662" s="1970">
        <f t="shared" si="204"/>
        <v>1057.5</v>
      </c>
      <c r="I662" s="1970">
        <f t="shared" si="204"/>
        <v>27</v>
      </c>
      <c r="J662" s="1970">
        <f t="shared" si="204"/>
        <v>0.54</v>
      </c>
      <c r="K662" s="1970">
        <f t="shared" si="204"/>
        <v>0.63</v>
      </c>
      <c r="L662" s="1970">
        <f t="shared" si="204"/>
        <v>315</v>
      </c>
      <c r="M662" s="1980">
        <f t="shared" si="204"/>
        <v>495</v>
      </c>
      <c r="N662" s="1980">
        <f t="shared" si="204"/>
        <v>495</v>
      </c>
      <c r="O662" s="1980">
        <f t="shared" si="204"/>
        <v>112.5</v>
      </c>
      <c r="P662" s="1971">
        <f t="shared" si="204"/>
        <v>5.4</v>
      </c>
      <c r="S662" s="3414"/>
      <c r="T662" s="3414"/>
      <c r="U662" s="3414"/>
      <c r="V662" s="3414"/>
      <c r="W662" s="3414"/>
      <c r="X662" s="3414"/>
      <c r="Y662" s="3414"/>
      <c r="Z662" s="3414"/>
      <c r="AA662" s="3414"/>
      <c r="AB662" s="3414"/>
      <c r="AC662" s="3414"/>
      <c r="AD662" s="3414"/>
      <c r="AE662" s="3414"/>
      <c r="AF662" s="3414"/>
      <c r="AG662" s="3414"/>
      <c r="AH662" s="3414"/>
      <c r="AI662" s="3414"/>
      <c r="AJ662" s="3414"/>
      <c r="AK662" s="3414"/>
      <c r="AL662" s="3414"/>
      <c r="AM662" s="3414"/>
      <c r="AN662" s="3414"/>
      <c r="AO662" s="3414"/>
      <c r="AP662" s="3414"/>
      <c r="AQ662" s="3414"/>
    </row>
    <row r="663" spans="2:43" ht="13.5" customHeight="1">
      <c r="B663" s="1878"/>
      <c r="C663" s="1991" t="str">
        <f>C622</f>
        <v>Среднее за 5 дней   (фактически)</v>
      </c>
      <c r="D663" s="1880"/>
      <c r="E663" s="1986">
        <f t="shared" ref="E663:P663" si="205">(E380+E436+E490+E547+E599)/5</f>
        <v>30.808807999999992</v>
      </c>
      <c r="F663" s="1987">
        <f t="shared" si="205"/>
        <v>34.723431999999995</v>
      </c>
      <c r="G663" s="1987">
        <f t="shared" si="205"/>
        <v>157.463144</v>
      </c>
      <c r="H663" s="1988">
        <f t="shared" si="205"/>
        <v>1069.48884</v>
      </c>
      <c r="I663" s="1987">
        <f t="shared" si="205"/>
        <v>34.563000000000002</v>
      </c>
      <c r="J663" s="1987">
        <f t="shared" si="205"/>
        <v>0.54852400000000001</v>
      </c>
      <c r="K663" s="1987">
        <f t="shared" si="205"/>
        <v>0.65381599999999995</v>
      </c>
      <c r="L663" s="1987">
        <f t="shared" si="205"/>
        <v>390.614464</v>
      </c>
      <c r="M663" s="1988">
        <f t="shared" si="205"/>
        <v>438.83230000000003</v>
      </c>
      <c r="N663" s="1988">
        <f t="shared" si="205"/>
        <v>483.27222</v>
      </c>
      <c r="O663" s="1988">
        <f t="shared" si="205"/>
        <v>125.80388000000001</v>
      </c>
      <c r="P663" s="1989">
        <f t="shared" si="205"/>
        <v>5.8423820000000006</v>
      </c>
      <c r="S663" s="3414"/>
      <c r="T663" s="3414"/>
      <c r="U663" s="3414"/>
      <c r="V663" s="3414"/>
      <c r="W663" s="3414"/>
      <c r="X663" s="3414"/>
      <c r="Y663" s="3414"/>
      <c r="Z663" s="3414"/>
      <c r="AA663" s="3414"/>
      <c r="AB663" s="3414"/>
      <c r="AC663" s="3414"/>
      <c r="AD663" s="3414"/>
      <c r="AE663" s="3414"/>
      <c r="AF663" s="3414"/>
      <c r="AG663" s="3414"/>
      <c r="AH663" s="3414"/>
      <c r="AI663" s="3414"/>
      <c r="AJ663" s="3414"/>
      <c r="AK663" s="3414"/>
      <c r="AL663" s="3414"/>
      <c r="AM663" s="3414"/>
      <c r="AN663" s="3414"/>
      <c r="AO663" s="3414"/>
      <c r="AP663" s="3414"/>
      <c r="AQ663" s="3414"/>
    </row>
    <row r="664" spans="2:43" ht="13.5" customHeight="1" thickBot="1">
      <c r="B664" s="1718"/>
      <c r="C664" s="1968" t="s">
        <v>331</v>
      </c>
      <c r="D664" s="1867"/>
      <c r="E664" s="1975">
        <f t="shared" ref="E664:P664" si="206">(E663*100/E619)-45</f>
        <v>-4.988561038961052</v>
      </c>
      <c r="F664" s="1972">
        <f t="shared" si="206"/>
        <v>-1.0462886075949456</v>
      </c>
      <c r="G664" s="1972">
        <f t="shared" si="206"/>
        <v>2.0039235820895485</v>
      </c>
      <c r="H664" s="1972">
        <f t="shared" si="206"/>
        <v>0.51016340425531581</v>
      </c>
      <c r="I664" s="1972">
        <f t="shared" si="206"/>
        <v>12.605000000000004</v>
      </c>
      <c r="J664" s="1972">
        <f t="shared" si="206"/>
        <v>0.71033333333333815</v>
      </c>
      <c r="K664" s="1972">
        <f t="shared" si="206"/>
        <v>1.7011428571428553</v>
      </c>
      <c r="L664" s="1972">
        <f t="shared" si="206"/>
        <v>10.80206628571429</v>
      </c>
      <c r="M664" s="1972">
        <f t="shared" si="206"/>
        <v>-5.1061545454545438</v>
      </c>
      <c r="N664" s="1972">
        <f t="shared" si="206"/>
        <v>-1.0661618181818184</v>
      </c>
      <c r="O664" s="1972">
        <f t="shared" si="206"/>
        <v>5.3215520000000041</v>
      </c>
      <c r="P664" s="1973">
        <f t="shared" si="206"/>
        <v>3.6865166666666696</v>
      </c>
      <c r="S664" s="3414"/>
      <c r="T664" s="3414"/>
      <c r="U664" s="3414"/>
      <c r="V664" s="3414"/>
      <c r="W664" s="3414"/>
      <c r="X664" s="3414"/>
      <c r="Y664" s="3414"/>
      <c r="Z664" s="3414"/>
      <c r="AA664" s="3414"/>
      <c r="AB664" s="3414"/>
      <c r="AC664" s="3414"/>
      <c r="AD664" s="3414"/>
      <c r="AE664" s="3414"/>
      <c r="AF664" s="3414"/>
      <c r="AG664" s="3414"/>
      <c r="AH664" s="3414"/>
      <c r="AI664" s="3414"/>
      <c r="AJ664" s="3414"/>
      <c r="AK664" s="3414"/>
      <c r="AL664" s="3414"/>
      <c r="AM664" s="3414"/>
      <c r="AN664" s="3414"/>
      <c r="AO664" s="3414"/>
      <c r="AP664" s="3414"/>
      <c r="AQ664" s="3414"/>
    </row>
    <row r="665" spans="2:43" ht="9.75" customHeight="1" thickBot="1">
      <c r="B665" s="11"/>
      <c r="C665" s="1452"/>
      <c r="D665" s="557"/>
      <c r="E665" s="1976"/>
      <c r="F665" s="1977"/>
      <c r="G665" s="1978"/>
      <c r="H665" s="1978"/>
      <c r="I665" s="1976"/>
      <c r="J665" s="1977"/>
      <c r="K665" s="1977"/>
      <c r="L665" s="1978"/>
      <c r="M665" s="1979"/>
      <c r="N665" s="1979"/>
      <c r="O665" s="1979"/>
      <c r="P665" s="1979"/>
      <c r="S665" s="3414"/>
      <c r="T665" s="3414"/>
      <c r="U665" s="3414"/>
      <c r="V665" s="3414"/>
      <c r="W665" s="3414"/>
      <c r="X665" s="3414"/>
      <c r="Y665" s="3414"/>
      <c r="Z665" s="3414"/>
      <c r="AA665" s="3414"/>
      <c r="AB665" s="3414"/>
      <c r="AC665" s="3414"/>
      <c r="AD665" s="3414"/>
      <c r="AE665" s="3414"/>
      <c r="AF665" s="3414"/>
      <c r="AG665" s="3414"/>
      <c r="AH665" s="3414"/>
      <c r="AI665" s="3414"/>
      <c r="AJ665" s="3414"/>
      <c r="AK665" s="3414"/>
      <c r="AL665" s="3414"/>
      <c r="AM665" s="3414"/>
      <c r="AN665" s="3414"/>
      <c r="AO665" s="3414"/>
      <c r="AP665" s="3414"/>
      <c r="AQ665" s="3414"/>
    </row>
    <row r="666" spans="2:43" ht="13.5" customHeight="1">
      <c r="B666" s="2258" t="str">
        <f>B621</f>
        <v>7 - 11 л</v>
      </c>
      <c r="C666" s="1970" t="s">
        <v>398</v>
      </c>
      <c r="D666" s="1871">
        <v>0.7</v>
      </c>
      <c r="E666" s="1974">
        <f t="shared" ref="E666:P666" si="207">E641</f>
        <v>53.9</v>
      </c>
      <c r="F666" s="1970">
        <f t="shared" si="207"/>
        <v>55.3</v>
      </c>
      <c r="G666" s="1970">
        <f t="shared" si="207"/>
        <v>234.5</v>
      </c>
      <c r="H666" s="1970">
        <f t="shared" si="207"/>
        <v>1645</v>
      </c>
      <c r="I666" s="1970">
        <f t="shared" si="207"/>
        <v>42</v>
      </c>
      <c r="J666" s="1970">
        <f t="shared" si="207"/>
        <v>0.84</v>
      </c>
      <c r="K666" s="1970">
        <f t="shared" si="207"/>
        <v>0.98</v>
      </c>
      <c r="L666" s="1970">
        <f t="shared" si="207"/>
        <v>490</v>
      </c>
      <c r="M666" s="1980">
        <f t="shared" si="207"/>
        <v>770</v>
      </c>
      <c r="N666" s="1980">
        <f t="shared" si="207"/>
        <v>770</v>
      </c>
      <c r="O666" s="1980">
        <f t="shared" si="207"/>
        <v>175</v>
      </c>
      <c r="P666" s="1971">
        <f t="shared" si="207"/>
        <v>8.4</v>
      </c>
      <c r="S666" s="3414"/>
      <c r="T666" s="3414"/>
      <c r="U666" s="3414"/>
      <c r="V666" s="3414"/>
      <c r="W666" s="3414"/>
      <c r="X666" s="3414"/>
      <c r="Y666" s="3414"/>
      <c r="Z666" s="3414"/>
      <c r="AA666" s="3414"/>
      <c r="AB666" s="3414"/>
      <c r="AC666" s="3414"/>
      <c r="AD666" s="3414"/>
      <c r="AE666" s="3414"/>
      <c r="AF666" s="3414"/>
      <c r="AG666" s="3414"/>
      <c r="AH666" s="3414"/>
      <c r="AI666" s="3414"/>
      <c r="AJ666" s="3414"/>
      <c r="AK666" s="3414"/>
      <c r="AL666" s="3414"/>
      <c r="AM666" s="3414"/>
      <c r="AN666" s="3414"/>
      <c r="AO666" s="3414"/>
      <c r="AP666" s="3414"/>
      <c r="AQ666" s="3414"/>
    </row>
    <row r="667" spans="2:43" ht="12" customHeight="1">
      <c r="B667" s="1878"/>
      <c r="C667" s="1879" t="str">
        <f>C622</f>
        <v>Среднее за 5 дней   (фактически)</v>
      </c>
      <c r="D667" s="1880"/>
      <c r="E667" s="1986">
        <f t="shared" ref="E667:P667" si="208">(E384+E440+E494+E551+E603)/5</f>
        <v>49.386627999999995</v>
      </c>
      <c r="F667" s="1987">
        <f t="shared" si="208"/>
        <v>57.555682000000004</v>
      </c>
      <c r="G667" s="1987">
        <f t="shared" si="208"/>
        <v>235.254504</v>
      </c>
      <c r="H667" s="1988">
        <f t="shared" si="208"/>
        <v>1655.6863599999997</v>
      </c>
      <c r="I667" s="1987">
        <f t="shared" si="208"/>
        <v>46.637656000000007</v>
      </c>
      <c r="J667" s="1987">
        <f t="shared" si="208"/>
        <v>0.84461600000000003</v>
      </c>
      <c r="K667" s="1987">
        <f t="shared" si="208"/>
        <v>0.95933600000000008</v>
      </c>
      <c r="L667" s="1988">
        <f t="shared" si="208"/>
        <v>554.40924399999994</v>
      </c>
      <c r="M667" s="1988">
        <f t="shared" si="208"/>
        <v>677.80439999999999</v>
      </c>
      <c r="N667" s="1988">
        <f t="shared" si="208"/>
        <v>803.58047399999998</v>
      </c>
      <c r="O667" s="1988">
        <f t="shared" si="208"/>
        <v>180.38378</v>
      </c>
      <c r="P667" s="1989">
        <f t="shared" si="208"/>
        <v>8.6560219999999983</v>
      </c>
      <c r="Q667" s="298"/>
      <c r="S667" s="3414"/>
      <c r="T667" s="3414"/>
      <c r="U667" s="3414"/>
      <c r="V667" s="3414"/>
      <c r="W667" s="3414"/>
      <c r="X667" s="3414"/>
      <c r="Y667" s="3414"/>
      <c r="Z667" s="3414"/>
      <c r="AA667" s="3414"/>
      <c r="AB667" s="3414"/>
      <c r="AC667" s="3414"/>
      <c r="AD667" s="3414"/>
      <c r="AE667" s="3414"/>
      <c r="AF667" s="3414"/>
      <c r="AG667" s="3414"/>
      <c r="AH667" s="3414"/>
      <c r="AI667" s="3414"/>
      <c r="AJ667" s="3414"/>
      <c r="AK667" s="3414"/>
      <c r="AL667" s="3414"/>
      <c r="AM667" s="3414"/>
      <c r="AN667" s="3414"/>
      <c r="AO667" s="3414"/>
      <c r="AP667" s="3414"/>
      <c r="AQ667" s="3414"/>
    </row>
    <row r="668" spans="2:43" ht="15.75" thickBot="1">
      <c r="B668" s="1718"/>
      <c r="C668" s="1848" t="s">
        <v>331</v>
      </c>
      <c r="D668" s="1867"/>
      <c r="E668" s="1975">
        <f t="shared" ref="E668:P668" si="209">(E667*100/E619)-70</f>
        <v>-5.8615220779220891</v>
      </c>
      <c r="F668" s="1972">
        <f t="shared" si="209"/>
        <v>2.8552936708860841</v>
      </c>
      <c r="G668" s="1972">
        <f t="shared" si="209"/>
        <v>0.22522507462687713</v>
      </c>
      <c r="H668" s="1972">
        <f t="shared" si="209"/>
        <v>0.45473872340424748</v>
      </c>
      <c r="I668" s="1972">
        <f t="shared" si="209"/>
        <v>7.7294266666666829</v>
      </c>
      <c r="J668" s="1972">
        <f t="shared" si="209"/>
        <v>0.38466666666667493</v>
      </c>
      <c r="K668" s="1972">
        <f t="shared" si="209"/>
        <v>-1.4759999999999849</v>
      </c>
      <c r="L668" s="1972">
        <f t="shared" si="209"/>
        <v>9.2013205714285675</v>
      </c>
      <c r="M668" s="1972">
        <f t="shared" si="209"/>
        <v>-8.3814181818181765</v>
      </c>
      <c r="N668" s="1972">
        <f t="shared" si="209"/>
        <v>3.0527703636363555</v>
      </c>
      <c r="O668" s="1972">
        <f t="shared" si="209"/>
        <v>2.1535120000000063</v>
      </c>
      <c r="P668" s="1973">
        <f t="shared" si="209"/>
        <v>2.133516666666651</v>
      </c>
      <c r="S668" s="3414"/>
      <c r="T668" s="3414"/>
      <c r="U668" s="3414"/>
      <c r="V668" s="3414"/>
      <c r="W668" s="3414"/>
      <c r="X668" s="3414"/>
      <c r="Y668" s="3414"/>
      <c r="Z668" s="3414"/>
      <c r="AA668" s="3414"/>
      <c r="AB668" s="3414"/>
      <c r="AC668" s="3414"/>
      <c r="AD668" s="3414"/>
      <c r="AE668" s="3414"/>
      <c r="AF668" s="3414"/>
      <c r="AG668" s="3414"/>
      <c r="AH668" s="3414"/>
      <c r="AI668" s="3414"/>
      <c r="AJ668" s="3414"/>
      <c r="AK668" s="3414"/>
      <c r="AL668" s="3414"/>
      <c r="AM668" s="3414"/>
      <c r="AN668" s="3414"/>
      <c r="AO668" s="3414"/>
      <c r="AP668" s="3414"/>
      <c r="AQ668" s="3414"/>
    </row>
    <row r="669" spans="2:43">
      <c r="S669" s="3414"/>
      <c r="T669" s="3414"/>
      <c r="U669" s="3414"/>
      <c r="V669" s="3414"/>
      <c r="W669" s="3414"/>
      <c r="X669" s="3414"/>
      <c r="Y669" s="3414"/>
      <c r="Z669" s="3414"/>
      <c r="AA669" s="3414"/>
      <c r="AB669" s="3414"/>
      <c r="AC669" s="3414"/>
      <c r="AD669" s="3414"/>
      <c r="AE669" s="3414"/>
      <c r="AF669" s="3414"/>
      <c r="AG669" s="3414"/>
      <c r="AH669" s="3414"/>
      <c r="AI669" s="3414"/>
      <c r="AJ669" s="3414"/>
      <c r="AK669" s="3414"/>
      <c r="AL669" s="3414"/>
      <c r="AM669" s="3414"/>
      <c r="AN669" s="3414"/>
      <c r="AO669" s="3414"/>
      <c r="AP669" s="3414"/>
      <c r="AQ669" s="3414"/>
    </row>
    <row r="670" spans="2:43">
      <c r="Q670" s="110"/>
      <c r="S670" s="3414"/>
      <c r="T670" s="3414"/>
      <c r="U670" s="3414"/>
      <c r="V670" s="3414"/>
      <c r="W670" s="3414"/>
      <c r="X670" s="3414"/>
      <c r="Y670" s="3414"/>
      <c r="Z670" s="3414"/>
      <c r="AA670" s="3414"/>
      <c r="AB670" s="3414"/>
      <c r="AC670" s="3414"/>
      <c r="AD670" s="3414"/>
      <c r="AE670" s="3414"/>
      <c r="AF670" s="3414"/>
      <c r="AG670" s="3414"/>
      <c r="AH670" s="3414"/>
      <c r="AI670" s="3414"/>
      <c r="AJ670" s="3414"/>
      <c r="AK670" s="3414"/>
      <c r="AL670" s="3414"/>
      <c r="AM670" s="3414"/>
      <c r="AN670" s="3414"/>
      <c r="AO670" s="3414"/>
      <c r="AP670" s="3414"/>
      <c r="AQ670" s="3414"/>
    </row>
    <row r="671" spans="2:43" ht="16.5" customHeight="1">
      <c r="C671" s="689"/>
      <c r="D671" s="12" t="str">
        <f>D58</f>
        <v xml:space="preserve">Россия Краснодарский край </v>
      </c>
      <c r="E671" s="300"/>
      <c r="R671" s="110"/>
      <c r="S671" s="3414"/>
      <c r="T671" s="3414"/>
      <c r="U671" s="3414"/>
      <c r="V671" s="3414"/>
      <c r="W671" s="3414"/>
      <c r="X671" s="3414"/>
      <c r="Y671" s="3414"/>
      <c r="Z671" s="3414"/>
      <c r="AA671" s="3414"/>
      <c r="AB671" s="3414"/>
      <c r="AC671" s="3414"/>
      <c r="AD671" s="3414"/>
      <c r="AE671" s="3414"/>
      <c r="AF671" s="3414"/>
      <c r="AG671" s="3414"/>
      <c r="AH671" s="3414"/>
      <c r="AI671" s="3414"/>
      <c r="AJ671" s="3414"/>
      <c r="AK671" s="3414"/>
      <c r="AL671" s="3414"/>
      <c r="AM671" s="3414"/>
      <c r="AN671" s="3414"/>
      <c r="AO671" s="3414"/>
      <c r="AP671" s="3414"/>
      <c r="AQ671" s="3414"/>
    </row>
    <row r="672" spans="2:43" ht="17.25" customHeight="1">
      <c r="C672" s="13" t="str">
        <f>C59</f>
        <v xml:space="preserve">                            ПРИЛОЖЕНИЕ К  ДЕСЯТИДНЕВНОМУ  МЕНЮ ПРИГОТОВЛЯЕМЫХ БЛЮД </v>
      </c>
      <c r="D672" s="153"/>
      <c r="E672" s="2"/>
      <c r="F672"/>
      <c r="I672"/>
      <c r="J672"/>
      <c r="K672" s="26"/>
      <c r="L672" s="26"/>
      <c r="M672"/>
      <c r="N672"/>
      <c r="O672"/>
      <c r="P672"/>
      <c r="Q672" s="110"/>
      <c r="R672" s="814"/>
      <c r="S672" s="3414"/>
      <c r="T672" s="3414"/>
      <c r="U672" s="3414"/>
      <c r="V672" s="3414"/>
      <c r="W672" s="3414"/>
      <c r="X672" s="3414"/>
      <c r="Y672" s="3414"/>
      <c r="Z672" s="3414"/>
      <c r="AA672" s="3414"/>
      <c r="AB672" s="3414"/>
      <c r="AC672" s="3414"/>
      <c r="AD672" s="3414"/>
      <c r="AE672" s="3414"/>
      <c r="AF672" s="3414"/>
      <c r="AG672" s="3414"/>
      <c r="AH672" s="3414"/>
      <c r="AI672" s="3414"/>
      <c r="AJ672" s="3414"/>
      <c r="AK672" s="3414"/>
      <c r="AL672" s="3414"/>
      <c r="AM672" s="3414"/>
      <c r="AN672" s="3414"/>
      <c r="AO672" s="3414"/>
      <c r="AP672" s="3414"/>
      <c r="AQ672" s="3414"/>
    </row>
    <row r="673" spans="2:43">
      <c r="B673" s="2742" t="str">
        <f>B60</f>
        <v xml:space="preserve">     ДЛЯ  УЧАЩИХСЯ  В ОБЩЕОБРАЗОВАТЕЛЬНОМ УЧРЕЖДЕНИЕ   З А В Т Р А К О В  -  О Б Е Д О В    И    П О Л Д Н И К О В</v>
      </c>
      <c r="C673" s="25"/>
      <c r="I673" s="325"/>
      <c r="N673" s="5"/>
      <c r="R673" s="110"/>
      <c r="S673" s="3414"/>
      <c r="T673" s="3414"/>
      <c r="U673" s="3414"/>
      <c r="V673" s="3414"/>
      <c r="W673" s="3414"/>
      <c r="X673" s="3414"/>
      <c r="Y673" s="3414"/>
      <c r="Z673" s="3414"/>
      <c r="AA673" s="3414"/>
      <c r="AB673" s="3414"/>
      <c r="AC673" s="3414"/>
      <c r="AD673" s="3414"/>
      <c r="AE673" s="3414"/>
      <c r="AF673" s="3414"/>
      <c r="AG673" s="3414"/>
      <c r="AH673" s="3414"/>
      <c r="AI673" s="3414"/>
      <c r="AJ673" s="3414"/>
      <c r="AK673" s="3414"/>
      <c r="AL673" s="3414"/>
      <c r="AM673" s="3414"/>
      <c r="AN673" s="3414"/>
      <c r="AO673" s="3414"/>
      <c r="AP673" s="3414"/>
      <c r="AQ673" s="3414"/>
    </row>
    <row r="674" spans="2:43" ht="12.75" customHeight="1">
      <c r="C674" s="689" t="str">
        <f>C61</f>
        <v xml:space="preserve">                                    ТАБЛИЦА   ПОТРЕБНОСТИ ПИЩЕВЫХ ВЕЩЕСТВ,   ВИТАМИНОВ  И  МИНЕРАЛЬНЫХ ВЕЩЕСТВ</v>
      </c>
      <c r="R674" s="110"/>
      <c r="S674" s="3414"/>
      <c r="T674" s="3414"/>
      <c r="U674" s="3414"/>
      <c r="V674" s="3414"/>
      <c r="W674" s="3414"/>
      <c r="X674" s="3414"/>
      <c r="Y674" s="3414"/>
      <c r="Z674" s="3414"/>
      <c r="AA674" s="3414"/>
      <c r="AB674" s="3414"/>
      <c r="AC674" s="3414"/>
      <c r="AD674" s="3414"/>
      <c r="AE674" s="3414"/>
      <c r="AF674" s="3414"/>
      <c r="AG674" s="3414"/>
      <c r="AH674" s="3414"/>
      <c r="AI674" s="3414"/>
      <c r="AJ674" s="3414"/>
      <c r="AK674" s="3414"/>
      <c r="AL674" s="3414"/>
      <c r="AM674" s="3414"/>
      <c r="AN674" s="3414"/>
      <c r="AO674" s="3414"/>
      <c r="AP674" s="3414"/>
      <c r="AQ674" s="3414"/>
    </row>
    <row r="675" spans="2:43" ht="16.5" customHeight="1" thickBot="1">
      <c r="B675" s="667" t="str">
        <f>B62</f>
        <v xml:space="preserve">  Возрастная категория: 7 - 11  лет </v>
      </c>
      <c r="C675" s="26"/>
      <c r="D675"/>
      <c r="E675" s="664" t="s">
        <v>264</v>
      </c>
      <c r="F675" s="32"/>
      <c r="I675" s="3" t="str">
        <f>J62</f>
        <v>Сезон :   ЗИМА - ВЕСНА  2025 -____г.г.</v>
      </c>
      <c r="J675"/>
      <c r="L675" s="82"/>
      <c r="M675" s="26"/>
      <c r="N675" s="33"/>
      <c r="P675" s="123"/>
      <c r="R675" s="110"/>
      <c r="S675" s="3414"/>
      <c r="T675" s="3414"/>
      <c r="U675" s="3414"/>
      <c r="V675" s="3414"/>
      <c r="W675" s="3414"/>
      <c r="X675" s="3414"/>
      <c r="Y675" s="3414"/>
      <c r="Z675" s="3414"/>
      <c r="AA675" s="3414"/>
      <c r="AB675" s="3414"/>
      <c r="AC675" s="3414"/>
      <c r="AD675" s="3414"/>
      <c r="AE675" s="3414"/>
      <c r="AF675" s="3414"/>
      <c r="AG675" s="3414"/>
      <c r="AH675" s="3414"/>
      <c r="AI675" s="3414"/>
      <c r="AJ675" s="3414"/>
      <c r="AK675" s="3414"/>
      <c r="AL675" s="3414"/>
      <c r="AM675" s="3414"/>
      <c r="AN675" s="3414"/>
      <c r="AO675" s="3414"/>
      <c r="AP675" s="3414"/>
      <c r="AQ675" s="3414"/>
    </row>
    <row r="676" spans="2:43" ht="14.25" customHeight="1" thickBot="1">
      <c r="B676" s="1370" t="str">
        <f>B616</f>
        <v xml:space="preserve">      Возрастная категория:   7 - 11  лет </v>
      </c>
      <c r="C676" s="64"/>
      <c r="D676" s="825"/>
      <c r="E676" s="826" t="s">
        <v>386</v>
      </c>
      <c r="F676" s="341"/>
      <c r="G676" s="341"/>
      <c r="H676" s="1296" t="s">
        <v>363</v>
      </c>
      <c r="I676" s="560" t="s">
        <v>241</v>
      </c>
      <c r="J676" s="1343"/>
      <c r="K676" s="1343"/>
      <c r="L676" s="1344"/>
      <c r="M676" s="697" t="s">
        <v>242</v>
      </c>
      <c r="N676" s="39"/>
      <c r="O676" s="698"/>
      <c r="P676" s="451"/>
      <c r="Q676" s="553"/>
      <c r="R676" s="110"/>
      <c r="S676" s="3414"/>
      <c r="T676" s="3414"/>
      <c r="U676" s="3414"/>
      <c r="V676" s="3414"/>
      <c r="W676" s="3414"/>
      <c r="X676" s="3414"/>
      <c r="Y676" s="3414"/>
      <c r="Z676" s="3414"/>
      <c r="AA676" s="3414"/>
      <c r="AB676" s="3414"/>
      <c r="AC676" s="3414"/>
      <c r="AD676" s="3414"/>
      <c r="AE676" s="3414"/>
      <c r="AF676" s="3414"/>
      <c r="AG676" s="3414"/>
      <c r="AH676" s="3414"/>
      <c r="AI676" s="3414"/>
      <c r="AJ676" s="3414"/>
      <c r="AK676" s="3414"/>
      <c r="AL676" s="3414"/>
      <c r="AM676" s="3414"/>
      <c r="AN676" s="3414"/>
      <c r="AO676" s="3414"/>
      <c r="AP676" s="3414"/>
      <c r="AQ676" s="3414"/>
    </row>
    <row r="677" spans="2:43">
      <c r="B677" s="65"/>
      <c r="C677" s="732" t="str">
        <f>C617</f>
        <v xml:space="preserve">меню завтраки   10-тидневка </v>
      </c>
      <c r="D677" s="659"/>
      <c r="E677" s="805" t="s">
        <v>150</v>
      </c>
      <c r="F677" s="805" t="s">
        <v>53</v>
      </c>
      <c r="G677" s="1341" t="s">
        <v>54</v>
      </c>
      <c r="H677" s="1342" t="s">
        <v>153</v>
      </c>
      <c r="I677" s="596"/>
      <c r="J677" s="1310"/>
      <c r="K677" s="39"/>
      <c r="L677" s="1310"/>
      <c r="M677" s="1345" t="s">
        <v>253</v>
      </c>
      <c r="N677" s="1346" t="s">
        <v>254</v>
      </c>
      <c r="O677" s="1345" t="s">
        <v>255</v>
      </c>
      <c r="P677" s="1347" t="s">
        <v>256</v>
      </c>
      <c r="Q677" s="553"/>
      <c r="R677" s="110"/>
      <c r="S677" s="3414"/>
      <c r="T677" s="3414"/>
      <c r="U677" s="3414"/>
      <c r="V677" s="3414"/>
      <c r="W677" s="3414"/>
      <c r="X677" s="3414"/>
      <c r="Y677" s="3414"/>
      <c r="Z677" s="3414"/>
      <c r="AA677" s="3414"/>
      <c r="AB677" s="3414"/>
      <c r="AC677" s="3414"/>
      <c r="AD677" s="3414"/>
      <c r="AE677" s="3414"/>
      <c r="AF677" s="3414"/>
      <c r="AG677" s="3414"/>
      <c r="AH677" s="3414"/>
      <c r="AI677" s="3414"/>
      <c r="AJ677" s="3414"/>
      <c r="AK677" s="3414"/>
      <c r="AL677" s="3414"/>
      <c r="AM677" s="3414"/>
      <c r="AN677" s="3414"/>
      <c r="AO677" s="3414"/>
      <c r="AP677" s="3414"/>
      <c r="AQ677" s="3414"/>
    </row>
    <row r="678" spans="2:43" ht="14.25" customHeight="1" thickBot="1">
      <c r="B678" s="63"/>
      <c r="C678" s="595"/>
      <c r="D678" s="702"/>
      <c r="E678" s="665" t="s">
        <v>5</v>
      </c>
      <c r="F678" s="665" t="s">
        <v>6</v>
      </c>
      <c r="G678" s="665" t="s">
        <v>7</v>
      </c>
      <c r="H678" s="1369" t="s">
        <v>326</v>
      </c>
      <c r="I678" s="699" t="s">
        <v>244</v>
      </c>
      <c r="J678" s="700" t="s">
        <v>245</v>
      </c>
      <c r="K678" s="573" t="s">
        <v>246</v>
      </c>
      <c r="L678" s="701" t="s">
        <v>247</v>
      </c>
      <c r="M678" s="800" t="s">
        <v>248</v>
      </c>
      <c r="N678" s="701" t="s">
        <v>249</v>
      </c>
      <c r="O678" s="800" t="s">
        <v>250</v>
      </c>
      <c r="P678" s="806" t="s">
        <v>251</v>
      </c>
      <c r="Q678" s="553"/>
      <c r="R678" s="110"/>
      <c r="S678" s="3414"/>
      <c r="T678" s="3414"/>
      <c r="U678" s="3414"/>
      <c r="V678" s="3414"/>
      <c r="W678" s="3414"/>
      <c r="X678" s="3414"/>
      <c r="Y678" s="3414"/>
      <c r="Z678" s="3414"/>
      <c r="AA678" s="3414"/>
      <c r="AB678" s="3414"/>
      <c r="AC678" s="3414"/>
      <c r="AD678" s="3414"/>
      <c r="AE678" s="3414"/>
      <c r="AF678" s="3414"/>
      <c r="AG678" s="3414"/>
      <c r="AH678" s="3414"/>
      <c r="AI678" s="3414"/>
      <c r="AJ678" s="3414"/>
      <c r="AK678" s="3414"/>
      <c r="AL678" s="3414"/>
      <c r="AM678" s="3414"/>
      <c r="AN678" s="3414"/>
      <c r="AO678" s="3414"/>
      <c r="AP678" s="3414"/>
      <c r="AQ678" s="3414"/>
    </row>
    <row r="679" spans="2:43">
      <c r="B679" s="65"/>
      <c r="C679" s="724" t="s">
        <v>92</v>
      </c>
      <c r="D679" s="725">
        <v>1</v>
      </c>
      <c r="E679" s="2684">
        <f t="shared" ref="E679:P679" si="210">E619</f>
        <v>77</v>
      </c>
      <c r="F679" s="2685">
        <f t="shared" si="210"/>
        <v>79</v>
      </c>
      <c r="G679" s="2686">
        <f t="shared" si="210"/>
        <v>335</v>
      </c>
      <c r="H679" s="2685">
        <f t="shared" si="210"/>
        <v>2350</v>
      </c>
      <c r="I679" s="2686">
        <f t="shared" si="210"/>
        <v>60</v>
      </c>
      <c r="J679" s="2685">
        <f t="shared" si="210"/>
        <v>1.2</v>
      </c>
      <c r="K679" s="2686">
        <f t="shared" si="210"/>
        <v>1.4</v>
      </c>
      <c r="L679" s="2685">
        <f t="shared" si="210"/>
        <v>700</v>
      </c>
      <c r="M679" s="2686">
        <f t="shared" si="210"/>
        <v>1100</v>
      </c>
      <c r="N679" s="2685">
        <f t="shared" si="210"/>
        <v>1100</v>
      </c>
      <c r="O679" s="2686">
        <f t="shared" si="210"/>
        <v>250</v>
      </c>
      <c r="P679" s="2687">
        <f t="shared" si="210"/>
        <v>12</v>
      </c>
      <c r="Q679" s="553"/>
      <c r="R679" s="110"/>
      <c r="S679" s="3414"/>
      <c r="T679" s="3414"/>
      <c r="U679" s="3414"/>
      <c r="V679" s="3414"/>
      <c r="W679" s="3414"/>
      <c r="X679" s="3414"/>
      <c r="Y679" s="3414"/>
      <c r="Z679" s="3414"/>
      <c r="AA679" s="3414"/>
      <c r="AB679" s="3414"/>
      <c r="AC679" s="3414"/>
      <c r="AD679" s="3414"/>
      <c r="AE679" s="3414"/>
      <c r="AF679" s="3414"/>
      <c r="AG679" s="3414"/>
      <c r="AH679" s="3414"/>
      <c r="AI679" s="3414"/>
      <c r="AJ679" s="3414"/>
      <c r="AK679" s="3414"/>
      <c r="AL679" s="3414"/>
      <c r="AM679" s="3414"/>
      <c r="AN679" s="3414"/>
      <c r="AO679" s="3414"/>
      <c r="AP679" s="3414"/>
      <c r="AQ679" s="3414"/>
    </row>
    <row r="680" spans="2:43" ht="12.75" customHeight="1" thickBot="1">
      <c r="B680" s="65"/>
      <c r="C680" s="159" t="s">
        <v>102</v>
      </c>
      <c r="D680" s="457"/>
      <c r="E680" s="2009"/>
      <c r="F680" s="2010"/>
      <c r="G680" s="2008"/>
      <c r="H680" s="2010"/>
      <c r="I680" s="2008"/>
      <c r="J680" s="2010"/>
      <c r="K680" s="2008"/>
      <c r="L680" s="2010"/>
      <c r="M680" s="2008"/>
      <c r="N680" s="2010"/>
      <c r="O680" s="2008"/>
      <c r="P680" s="2011"/>
      <c r="Q680" s="553"/>
      <c r="R680" s="110"/>
      <c r="S680" s="3414"/>
      <c r="T680" s="3414"/>
      <c r="U680" s="3414"/>
      <c r="V680" s="3414"/>
      <c r="W680" s="3414"/>
      <c r="X680" s="3414"/>
      <c r="Y680" s="3414"/>
      <c r="Z680" s="3414"/>
      <c r="AA680" s="3414"/>
      <c r="AB680" s="3414"/>
      <c r="AC680" s="3414"/>
      <c r="AD680" s="3414"/>
      <c r="AE680" s="3414"/>
      <c r="AF680" s="3414"/>
      <c r="AG680" s="3414"/>
      <c r="AH680" s="3414"/>
      <c r="AI680" s="3414"/>
      <c r="AJ680" s="3414"/>
      <c r="AK680" s="3414"/>
      <c r="AL680" s="3414"/>
      <c r="AM680" s="3414"/>
      <c r="AN680" s="3414"/>
      <c r="AO680" s="3414"/>
      <c r="AP680" s="3414"/>
      <c r="AQ680" s="3414"/>
    </row>
    <row r="681" spans="2:43" ht="15.75" customHeight="1">
      <c r="B681" s="2258" t="str">
        <f>B621</f>
        <v>7 - 11 л</v>
      </c>
      <c r="C681" s="1870" t="s">
        <v>227</v>
      </c>
      <c r="D681" s="1871">
        <v>0.25</v>
      </c>
      <c r="E681" s="1974">
        <f t="shared" ref="E681:P681" si="211">E621</f>
        <v>19.25</v>
      </c>
      <c r="F681" s="1970">
        <f t="shared" si="211"/>
        <v>19.75</v>
      </c>
      <c r="G681" s="1970">
        <f t="shared" si="211"/>
        <v>83.75</v>
      </c>
      <c r="H681" s="1970">
        <f t="shared" si="211"/>
        <v>587.5</v>
      </c>
      <c r="I681" s="1970">
        <f t="shared" si="211"/>
        <v>15</v>
      </c>
      <c r="J681" s="1970">
        <f t="shared" si="211"/>
        <v>0.3</v>
      </c>
      <c r="K681" s="1970">
        <f t="shared" si="211"/>
        <v>0.35</v>
      </c>
      <c r="L681" s="1970">
        <f t="shared" si="211"/>
        <v>175</v>
      </c>
      <c r="M681" s="1980">
        <f t="shared" si="211"/>
        <v>275</v>
      </c>
      <c r="N681" s="1980">
        <f t="shared" si="211"/>
        <v>275</v>
      </c>
      <c r="O681" s="1970">
        <f t="shared" si="211"/>
        <v>62.5</v>
      </c>
      <c r="P681" s="1971">
        <f t="shared" si="211"/>
        <v>3</v>
      </c>
      <c r="Q681" s="553"/>
      <c r="R681" s="110"/>
      <c r="S681" s="3414"/>
      <c r="T681" s="3414"/>
      <c r="U681" s="3414"/>
      <c r="V681" s="3414"/>
      <c r="W681" s="3414"/>
      <c r="X681" s="3414"/>
      <c r="Y681" s="3414"/>
      <c r="Z681" s="3414"/>
      <c r="AA681" s="3414"/>
      <c r="AB681" s="3414"/>
      <c r="AC681" s="3414"/>
      <c r="AD681" s="3414"/>
      <c r="AE681" s="3414"/>
      <c r="AF681" s="3414"/>
      <c r="AG681" s="3414"/>
      <c r="AH681" s="3414"/>
      <c r="AI681" s="3414"/>
      <c r="AJ681" s="3414"/>
      <c r="AK681" s="3414"/>
      <c r="AL681" s="3414"/>
      <c r="AM681" s="3414"/>
      <c r="AN681" s="3414"/>
      <c r="AO681" s="3414"/>
      <c r="AP681" s="3414"/>
      <c r="AQ681" s="3414"/>
    </row>
    <row r="682" spans="2:43">
      <c r="B682" s="1878"/>
      <c r="C682" s="1879" t="s">
        <v>125</v>
      </c>
      <c r="D682" s="1880"/>
      <c r="E682" s="1986">
        <f t="shared" ref="E682:P682" si="212">(E74+E129+E183+E237+E292+E350+E407+E463+E516+E571)/10</f>
        <v>19.249989999999997</v>
      </c>
      <c r="F682" s="1987">
        <f t="shared" si="212"/>
        <v>19.749999000000003</v>
      </c>
      <c r="G682" s="1987">
        <f t="shared" si="212"/>
        <v>83.75</v>
      </c>
      <c r="H682" s="1987">
        <f t="shared" si="212"/>
        <v>587.49999000000003</v>
      </c>
      <c r="I682" s="1987">
        <f t="shared" si="212"/>
        <v>13.094618000000001</v>
      </c>
      <c r="J682" s="1987">
        <f t="shared" si="212"/>
        <v>0.26694200000000001</v>
      </c>
      <c r="K682" s="1987">
        <f t="shared" si="212"/>
        <v>0.30074869999999998</v>
      </c>
      <c r="L682" s="1987">
        <f t="shared" si="212"/>
        <v>186.76119700000001</v>
      </c>
      <c r="M682" s="1988">
        <f t="shared" si="212"/>
        <v>253.42092000000002</v>
      </c>
      <c r="N682" s="1988">
        <f t="shared" si="212"/>
        <v>262.5746929</v>
      </c>
      <c r="O682" s="1987">
        <f t="shared" si="212"/>
        <v>57.330639699999985</v>
      </c>
      <c r="P682" s="1989">
        <f t="shared" si="212"/>
        <v>2.8872667999999999</v>
      </c>
      <c r="Q682" s="553"/>
      <c r="R682" s="110"/>
      <c r="S682" s="3414"/>
      <c r="T682" s="3414"/>
      <c r="U682" s="3414"/>
      <c r="V682" s="3414"/>
      <c r="W682" s="3414"/>
      <c r="X682" s="3414"/>
      <c r="Y682" s="3414"/>
      <c r="Z682" s="3414"/>
      <c r="AA682" s="3414"/>
      <c r="AB682" s="3414"/>
      <c r="AC682" s="3414"/>
      <c r="AD682" s="3414"/>
      <c r="AE682" s="3414"/>
      <c r="AF682" s="3414"/>
      <c r="AG682" s="3414"/>
      <c r="AH682" s="3414"/>
      <c r="AI682" s="3414"/>
      <c r="AJ682" s="3414"/>
      <c r="AK682" s="3414"/>
      <c r="AL682" s="3414"/>
      <c r="AM682" s="3414"/>
      <c r="AN682" s="3414"/>
      <c r="AO682" s="3414"/>
      <c r="AP682" s="3414"/>
      <c r="AQ682" s="3414"/>
    </row>
    <row r="683" spans="2:43" ht="15.75" thickBot="1">
      <c r="B683" s="1718"/>
      <c r="C683" s="1848" t="s">
        <v>331</v>
      </c>
      <c r="D683" s="1867"/>
      <c r="E683" s="1975">
        <f t="shared" ref="E683:P683" si="213">(E682*100/E619)-25</f>
        <v>-1.2987012990350877E-5</v>
      </c>
      <c r="F683" s="1972">
        <f t="shared" si="213"/>
        <v>-1.2658227817041734E-6</v>
      </c>
      <c r="G683" s="1972">
        <f t="shared" si="213"/>
        <v>0</v>
      </c>
      <c r="H683" s="1972">
        <f t="shared" si="213"/>
        <v>-4.255319119295109E-7</v>
      </c>
      <c r="I683" s="1972">
        <f t="shared" si="213"/>
        <v>-3.1756366666666658</v>
      </c>
      <c r="J683" s="1972">
        <f t="shared" si="213"/>
        <v>-2.7548333333333304</v>
      </c>
      <c r="K683" s="1972">
        <f t="shared" si="213"/>
        <v>-3.517949999999999</v>
      </c>
      <c r="L683" s="1972">
        <f t="shared" si="213"/>
        <v>1.6801709999999979</v>
      </c>
      <c r="M683" s="1972">
        <f t="shared" si="213"/>
        <v>-1.9617345454545401</v>
      </c>
      <c r="N683" s="1972">
        <f t="shared" si="213"/>
        <v>-1.1295733727272719</v>
      </c>
      <c r="O683" s="1972">
        <f t="shared" si="213"/>
        <v>-2.0677441200000075</v>
      </c>
      <c r="P683" s="1973">
        <f t="shared" si="213"/>
        <v>-0.93944333333333319</v>
      </c>
      <c r="Q683" s="553"/>
      <c r="R683" s="110"/>
      <c r="S683" s="3414"/>
      <c r="T683" s="3414"/>
      <c r="U683" s="3414"/>
      <c r="V683" s="3414"/>
      <c r="W683" s="3414"/>
      <c r="X683" s="3414"/>
      <c r="Y683" s="3414"/>
      <c r="Z683" s="3414"/>
      <c r="AA683" s="3414"/>
      <c r="AB683" s="3414"/>
      <c r="AC683" s="3414"/>
      <c r="AD683" s="3414"/>
      <c r="AE683" s="3414"/>
      <c r="AF683" s="3414"/>
      <c r="AG683" s="3414"/>
      <c r="AH683" s="3414"/>
      <c r="AI683" s="3414"/>
      <c r="AJ683" s="3414"/>
      <c r="AK683" s="3414"/>
      <c r="AL683" s="3414"/>
      <c r="AM683" s="3414"/>
      <c r="AN683" s="3414"/>
      <c r="AO683" s="3414"/>
      <c r="AP683" s="3414"/>
      <c r="AQ683" s="3414"/>
    </row>
    <row r="684" spans="2:43" ht="12.75" customHeight="1" thickBot="1">
      <c r="B684" s="11"/>
      <c r="C684" s="11"/>
      <c r="D684" s="5"/>
      <c r="E684" s="232"/>
      <c r="F684" s="232"/>
      <c r="G684" s="232"/>
      <c r="H684" s="232"/>
      <c r="I684" s="232"/>
      <c r="J684" s="232"/>
      <c r="K684" s="232"/>
      <c r="L684" s="232"/>
      <c r="M684" s="232"/>
      <c r="N684" s="232"/>
      <c r="O684" s="232"/>
      <c r="P684" s="92"/>
      <c r="Q684" s="553"/>
      <c r="R684" s="110"/>
      <c r="S684" s="3414"/>
      <c r="T684" s="3414"/>
      <c r="U684" s="3414"/>
      <c r="V684" s="3414"/>
      <c r="W684" s="3414"/>
      <c r="X684" s="3414"/>
      <c r="Y684" s="3414"/>
      <c r="Z684" s="3414"/>
      <c r="AA684" s="3414"/>
      <c r="AB684" s="3414"/>
      <c r="AC684" s="3414"/>
      <c r="AD684" s="3414"/>
      <c r="AE684" s="3414"/>
      <c r="AF684" s="3414"/>
      <c r="AG684" s="3414"/>
      <c r="AH684" s="3414"/>
      <c r="AI684" s="3414"/>
      <c r="AJ684" s="3414"/>
      <c r="AK684" s="3414"/>
      <c r="AL684" s="3414"/>
      <c r="AM684" s="3414"/>
      <c r="AN684" s="3414"/>
      <c r="AO684" s="3414"/>
      <c r="AP684" s="3414"/>
      <c r="AQ684" s="3414"/>
    </row>
    <row r="685" spans="2:43" ht="14.25" customHeight="1">
      <c r="B685" s="2258" t="str">
        <f>B621</f>
        <v>7 - 11 л</v>
      </c>
      <c r="C685" s="1870" t="s">
        <v>228</v>
      </c>
      <c r="D685" s="1871">
        <v>0.35</v>
      </c>
      <c r="E685" s="1974">
        <f t="shared" ref="E685:P685" si="214">E625</f>
        <v>26.95</v>
      </c>
      <c r="F685" s="1970">
        <f t="shared" si="214"/>
        <v>27.65</v>
      </c>
      <c r="G685" s="1970">
        <f t="shared" si="214"/>
        <v>117.25</v>
      </c>
      <c r="H685" s="1970">
        <f t="shared" si="214"/>
        <v>822.5</v>
      </c>
      <c r="I685" s="1970">
        <f t="shared" si="214"/>
        <v>21</v>
      </c>
      <c r="J685" s="1970">
        <f t="shared" si="214"/>
        <v>0.42</v>
      </c>
      <c r="K685" s="1970">
        <f t="shared" si="214"/>
        <v>0.49</v>
      </c>
      <c r="L685" s="1970">
        <f t="shared" si="214"/>
        <v>245</v>
      </c>
      <c r="M685" s="1980">
        <f t="shared" si="214"/>
        <v>385</v>
      </c>
      <c r="N685" s="1980">
        <f t="shared" si="214"/>
        <v>385</v>
      </c>
      <c r="O685" s="1970">
        <f t="shared" si="214"/>
        <v>87.5</v>
      </c>
      <c r="P685" s="1971">
        <f t="shared" si="214"/>
        <v>4.2</v>
      </c>
      <c r="Q685" s="553"/>
      <c r="R685" s="110"/>
      <c r="S685" s="3414"/>
      <c r="T685" s="3414"/>
      <c r="U685" s="3414"/>
      <c r="V685" s="3414"/>
      <c r="W685" s="3414"/>
      <c r="X685" s="3414"/>
      <c r="Y685" s="3414"/>
      <c r="Z685" s="3414"/>
      <c r="AA685" s="3414"/>
      <c r="AB685" s="3414"/>
      <c r="AC685" s="3414"/>
      <c r="AD685" s="3414"/>
      <c r="AE685" s="3414"/>
      <c r="AF685" s="3414"/>
      <c r="AG685" s="3414"/>
      <c r="AH685" s="3414"/>
      <c r="AI685" s="3414"/>
      <c r="AJ685" s="3414"/>
      <c r="AK685" s="3414"/>
      <c r="AL685" s="3414"/>
      <c r="AM685" s="3414"/>
      <c r="AN685" s="3414"/>
      <c r="AO685" s="3414"/>
      <c r="AP685" s="3414"/>
      <c r="AQ685" s="3414"/>
    </row>
    <row r="686" spans="2:43">
      <c r="B686" s="1878"/>
      <c r="C686" s="1879" t="str">
        <f>C682</f>
        <v>Среднее за 10 дней (фактически)</v>
      </c>
      <c r="D686" s="1880"/>
      <c r="E686" s="1986">
        <f t="shared" ref="E686:P686" si="215">(E85+E141+E195+E250+E304+E362+E419+E473+E529+E584)/10</f>
        <v>26.949990000000003</v>
      </c>
      <c r="F686" s="1987">
        <f t="shared" si="215"/>
        <v>27.649975999999999</v>
      </c>
      <c r="G686" s="1987">
        <f t="shared" si="215"/>
        <v>117.24999199999999</v>
      </c>
      <c r="H686" s="1987">
        <f t="shared" si="215"/>
        <v>822.49998999999991</v>
      </c>
      <c r="I686" s="1987">
        <f t="shared" si="215"/>
        <v>25.043868</v>
      </c>
      <c r="J686" s="1987">
        <f t="shared" si="215"/>
        <v>0.42594690000000013</v>
      </c>
      <c r="K686" s="1987">
        <f t="shared" si="215"/>
        <v>0.50890999999999997</v>
      </c>
      <c r="L686" s="1987">
        <f t="shared" si="215"/>
        <v>240.74434599999995</v>
      </c>
      <c r="M686" s="1988">
        <f t="shared" si="215"/>
        <v>339.38139999999999</v>
      </c>
      <c r="N686" s="1988">
        <f t="shared" si="215"/>
        <v>363.24454400000002</v>
      </c>
      <c r="O686" s="1988">
        <f t="shared" si="215"/>
        <v>92.022326000000007</v>
      </c>
      <c r="P686" s="1989">
        <f t="shared" si="215"/>
        <v>4.3141065000000003</v>
      </c>
      <c r="Q686" s="553"/>
      <c r="R686" s="110"/>
      <c r="S686" s="3414"/>
      <c r="T686" s="3414"/>
      <c r="U686" s="3414"/>
      <c r="V686" s="3414"/>
      <c r="W686" s="3414"/>
      <c r="X686" s="3414"/>
      <c r="Y686" s="3414"/>
      <c r="Z686" s="3414"/>
      <c r="AA686" s="3414"/>
      <c r="AB686" s="3414"/>
      <c r="AC686" s="3414"/>
      <c r="AD686" s="3414"/>
      <c r="AE686" s="3414"/>
      <c r="AF686" s="3414"/>
      <c r="AG686" s="3414"/>
      <c r="AH686" s="3414"/>
      <c r="AI686" s="3414"/>
      <c r="AJ686" s="3414"/>
      <c r="AK686" s="3414"/>
      <c r="AL686" s="3414"/>
      <c r="AM686" s="3414"/>
      <c r="AN686" s="3414"/>
      <c r="AO686" s="3414"/>
      <c r="AP686" s="3414"/>
      <c r="AQ686" s="3414"/>
    </row>
    <row r="687" spans="2:43" ht="15.75" thickBot="1">
      <c r="B687" s="1718"/>
      <c r="C687" s="1848" t="s">
        <v>331</v>
      </c>
      <c r="D687" s="1867"/>
      <c r="E687" s="1975">
        <f t="shared" ref="E687:P687" si="216">(E686*100/E619)-35</f>
        <v>-1.2987012986798163E-5</v>
      </c>
      <c r="F687" s="1972">
        <f t="shared" si="216"/>
        <v>-3.0379746839059862E-5</v>
      </c>
      <c r="G687" s="1972">
        <f t="shared" si="216"/>
        <v>-2.3880597055381259E-6</v>
      </c>
      <c r="H687" s="1972">
        <f t="shared" si="216"/>
        <v>-4.2553191548222458E-7</v>
      </c>
      <c r="I687" s="1972">
        <f t="shared" si="216"/>
        <v>6.7397799999999961</v>
      </c>
      <c r="J687" s="1972">
        <f t="shared" si="216"/>
        <v>0.49557500000001653</v>
      </c>
      <c r="K687" s="1972">
        <f t="shared" si="216"/>
        <v>1.3507142857142895</v>
      </c>
      <c r="L687" s="1972">
        <f t="shared" si="216"/>
        <v>-0.60795057142858155</v>
      </c>
      <c r="M687" s="1972">
        <f t="shared" si="216"/>
        <v>-4.1471454545454556</v>
      </c>
      <c r="N687" s="1972">
        <f t="shared" si="216"/>
        <v>-1.9777687272727249</v>
      </c>
      <c r="O687" s="1972">
        <f t="shared" si="216"/>
        <v>1.8089304000000013</v>
      </c>
      <c r="P687" s="1973">
        <f t="shared" si="216"/>
        <v>0.95088750000000033</v>
      </c>
      <c r="Q687" s="553"/>
      <c r="R687" s="110"/>
      <c r="S687" s="3414"/>
      <c r="T687" s="3414"/>
      <c r="U687" s="3414"/>
      <c r="V687" s="3414"/>
      <c r="W687" s="3414"/>
      <c r="X687" s="3414"/>
      <c r="Y687" s="3414"/>
      <c r="Z687" s="3414"/>
      <c r="AA687" s="3414"/>
      <c r="AB687" s="3414"/>
      <c r="AC687" s="3414"/>
      <c r="AD687" s="3414"/>
      <c r="AE687" s="3414"/>
      <c r="AF687" s="3414"/>
      <c r="AG687" s="3414"/>
      <c r="AH687" s="3414"/>
      <c r="AI687" s="3414"/>
      <c r="AJ687" s="3414"/>
      <c r="AK687" s="3414"/>
      <c r="AL687" s="3414"/>
      <c r="AM687" s="3414"/>
      <c r="AN687" s="3414"/>
      <c r="AO687" s="3414"/>
      <c r="AP687" s="3414"/>
      <c r="AQ687" s="3414"/>
    </row>
    <row r="688" spans="2:43" ht="15.75" thickBot="1">
      <c r="B688" s="11"/>
      <c r="C688" s="1452"/>
      <c r="D688" s="557"/>
      <c r="E688" s="1976"/>
      <c r="F688" s="1977"/>
      <c r="G688" s="1978"/>
      <c r="H688" s="1978"/>
      <c r="I688" s="1976"/>
      <c r="J688" s="1977"/>
      <c r="K688" s="1977"/>
      <c r="L688" s="1978"/>
      <c r="M688" s="1979"/>
      <c r="N688" s="1979"/>
      <c r="O688" s="1979"/>
      <c r="P688" s="1979"/>
      <c r="Q688" s="553"/>
      <c r="R688" s="110"/>
      <c r="S688" s="3414"/>
      <c r="T688" s="3414"/>
      <c r="U688" s="3414"/>
      <c r="V688" s="3414"/>
      <c r="W688" s="3414"/>
      <c r="X688" s="3414"/>
      <c r="Y688" s="3414"/>
      <c r="Z688" s="3414"/>
      <c r="AA688" s="3414"/>
      <c r="AB688" s="3414"/>
      <c r="AC688" s="3414"/>
      <c r="AD688" s="3414"/>
      <c r="AE688" s="3414"/>
      <c r="AF688" s="3414"/>
      <c r="AG688" s="3414"/>
      <c r="AH688" s="3414"/>
      <c r="AI688" s="3414"/>
      <c r="AJ688" s="3414"/>
      <c r="AK688" s="3414"/>
      <c r="AL688" s="3414"/>
      <c r="AM688" s="3414"/>
      <c r="AN688" s="3414"/>
      <c r="AO688" s="3414"/>
      <c r="AP688" s="3414"/>
      <c r="AQ688" s="3414"/>
    </row>
    <row r="689" spans="2:43">
      <c r="B689" s="2258" t="str">
        <f>B621</f>
        <v>7 - 11 л</v>
      </c>
      <c r="C689" s="1870" t="s">
        <v>223</v>
      </c>
      <c r="D689" s="1871">
        <v>0.1</v>
      </c>
      <c r="E689" s="1974">
        <f t="shared" ref="E689:P689" si="217">E629</f>
        <v>7.7</v>
      </c>
      <c r="F689" s="1970">
        <f t="shared" si="217"/>
        <v>7.9</v>
      </c>
      <c r="G689" s="1970">
        <f t="shared" si="217"/>
        <v>33.5</v>
      </c>
      <c r="H689" s="1970">
        <f t="shared" si="217"/>
        <v>235</v>
      </c>
      <c r="I689" s="1970">
        <f t="shared" si="217"/>
        <v>6</v>
      </c>
      <c r="J689" s="1970">
        <f t="shared" si="217"/>
        <v>0.12</v>
      </c>
      <c r="K689" s="1970">
        <f t="shared" si="217"/>
        <v>0.14000000000000001</v>
      </c>
      <c r="L689" s="1970">
        <f t="shared" si="217"/>
        <v>70</v>
      </c>
      <c r="M689" s="1980">
        <f t="shared" si="217"/>
        <v>110</v>
      </c>
      <c r="N689" s="1980">
        <f t="shared" si="217"/>
        <v>110</v>
      </c>
      <c r="O689" s="1970">
        <f t="shared" si="217"/>
        <v>25</v>
      </c>
      <c r="P689" s="1971">
        <f t="shared" si="217"/>
        <v>1.2</v>
      </c>
      <c r="Q689" s="553"/>
      <c r="R689" s="110"/>
      <c r="S689" s="816"/>
      <c r="T689" s="817"/>
      <c r="U689" s="542"/>
      <c r="V689" s="542"/>
      <c r="W689" s="537"/>
      <c r="X689" s="819"/>
      <c r="Y689" s="542"/>
      <c r="Z689" s="537"/>
      <c r="AA689" s="542"/>
      <c r="AB689" s="542"/>
      <c r="AC689" s="3414"/>
      <c r="AD689" s="3414"/>
      <c r="AE689" s="3414"/>
      <c r="AF689" s="3414"/>
      <c r="AG689" s="3414"/>
      <c r="AH689" s="3414"/>
      <c r="AI689" s="3414"/>
      <c r="AJ689" s="3414"/>
      <c r="AK689" s="3414"/>
      <c r="AL689" s="3414"/>
      <c r="AM689" s="3414"/>
      <c r="AN689" s="3414"/>
      <c r="AO689" s="3414"/>
      <c r="AP689" s="3414"/>
      <c r="AQ689" s="3414"/>
    </row>
    <row r="690" spans="2:43" ht="12" customHeight="1">
      <c r="B690" s="1990"/>
      <c r="C690" s="1991" t="str">
        <f>C682</f>
        <v>Среднее за 10 дней (фактически)</v>
      </c>
      <c r="D690" s="1992"/>
      <c r="E690" s="1986">
        <f t="shared" ref="E690:P690" si="218">(E93+E148+E203+E258+E311+E372+E427+E481+E537+E591)/10</f>
        <v>7.7000039999999981</v>
      </c>
      <c r="F690" s="1987">
        <f t="shared" si="218"/>
        <v>7.8999899999999998</v>
      </c>
      <c r="G690" s="1987">
        <f t="shared" si="218"/>
        <v>33.499991000000009</v>
      </c>
      <c r="H690" s="1987">
        <f t="shared" si="218"/>
        <v>235.00000999999997</v>
      </c>
      <c r="I690" s="1987">
        <f t="shared" si="218"/>
        <v>3.8630039999999992</v>
      </c>
      <c r="J690" s="1987">
        <f t="shared" si="218"/>
        <v>0.14671200000000001</v>
      </c>
      <c r="K690" s="1987">
        <f t="shared" si="218"/>
        <v>0.1712562</v>
      </c>
      <c r="L690" s="1987">
        <f t="shared" si="218"/>
        <v>62.495164000000003</v>
      </c>
      <c r="M690" s="1988">
        <f t="shared" si="218"/>
        <v>177.19641000000001</v>
      </c>
      <c r="N690" s="1988">
        <f t="shared" si="218"/>
        <v>144.18141499999996</v>
      </c>
      <c r="O690" s="1987">
        <f t="shared" si="218"/>
        <v>25.647877999999999</v>
      </c>
      <c r="P690" s="1989">
        <f t="shared" si="218"/>
        <v>1.1994530000000001</v>
      </c>
      <c r="Q690" s="553"/>
      <c r="R690" s="110"/>
      <c r="S690" s="222"/>
      <c r="T690" s="366"/>
      <c r="U690" s="156"/>
      <c r="V690" s="156"/>
      <c r="W690" s="156"/>
      <c r="X690" s="156"/>
      <c r="Y690" s="156"/>
      <c r="Z690" s="156"/>
      <c r="AA690" s="156"/>
      <c r="AB690" s="156"/>
      <c r="AC690" s="3414"/>
      <c r="AD690" s="3414"/>
      <c r="AE690" s="3414"/>
      <c r="AF690" s="3414"/>
      <c r="AG690" s="3414"/>
      <c r="AH690" s="3414"/>
      <c r="AI690" s="3414"/>
      <c r="AJ690" s="3414"/>
      <c r="AK690" s="3414"/>
      <c r="AL690" s="3414"/>
      <c r="AM690" s="3414"/>
      <c r="AN690" s="3414"/>
      <c r="AO690" s="3414"/>
      <c r="AP690" s="3414"/>
      <c r="AQ690" s="3414"/>
    </row>
    <row r="691" spans="2:43" ht="15.75" thickBot="1">
      <c r="B691" s="1260"/>
      <c r="C691" s="1968" t="s">
        <v>331</v>
      </c>
      <c r="D691" s="1969"/>
      <c r="E691" s="1975">
        <f t="shared" ref="E691:P691" si="219">(E690*100/E619)-10</f>
        <v>5.1948051922323657E-6</v>
      </c>
      <c r="F691" s="1972">
        <f t="shared" si="219"/>
        <v>-1.26582278472398E-5</v>
      </c>
      <c r="G691" s="1972">
        <f t="shared" si="219"/>
        <v>-2.6865671607367858E-6</v>
      </c>
      <c r="H691" s="1972">
        <f t="shared" si="219"/>
        <v>4.2553191370586774E-7</v>
      </c>
      <c r="I691" s="1972">
        <f t="shared" si="219"/>
        <v>-3.5616600000000016</v>
      </c>
      <c r="J691" s="1972">
        <f t="shared" si="219"/>
        <v>2.2260000000000009</v>
      </c>
      <c r="K691" s="1972">
        <f t="shared" si="219"/>
        <v>2.2325857142857153</v>
      </c>
      <c r="L691" s="1972">
        <f t="shared" si="219"/>
        <v>-1.0721194285714279</v>
      </c>
      <c r="M691" s="1972">
        <f t="shared" si="219"/>
        <v>6.1087645454545481</v>
      </c>
      <c r="N691" s="1972">
        <f t="shared" si="219"/>
        <v>3.1074013636363595</v>
      </c>
      <c r="O691" s="1972">
        <f t="shared" si="219"/>
        <v>0.2591511999999998</v>
      </c>
      <c r="P691" s="1973">
        <f t="shared" si="219"/>
        <v>-4.558333333333664E-3</v>
      </c>
      <c r="Q691" s="553"/>
      <c r="R691" s="110"/>
      <c r="S691" s="3414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3414"/>
      <c r="AD691" s="3414"/>
      <c r="AE691" s="3414"/>
      <c r="AF691" s="3414"/>
      <c r="AG691" s="3414"/>
      <c r="AH691" s="3414"/>
      <c r="AI691" s="3414"/>
      <c r="AJ691" s="3414"/>
      <c r="AK691" s="3414"/>
      <c r="AL691" s="3414"/>
      <c r="AM691" s="3414"/>
      <c r="AN691" s="3414"/>
      <c r="AO691" s="3414"/>
      <c r="AP691" s="3414"/>
      <c r="AQ691" s="3414"/>
    </row>
    <row r="692" spans="2:43" ht="13.5" customHeight="1" thickBot="1">
      <c r="E692" s="1939"/>
      <c r="F692" s="1939"/>
      <c r="G692" s="1939"/>
      <c r="H692" s="1939"/>
      <c r="I692" s="1939"/>
      <c r="J692" s="1939"/>
      <c r="K692" s="1939"/>
      <c r="L692" s="1939"/>
      <c r="M692" s="1939"/>
      <c r="N692" s="1939"/>
      <c r="O692" s="1939"/>
      <c r="P692" s="1939"/>
      <c r="Q692" s="553"/>
      <c r="R692" s="110"/>
      <c r="S692" s="3414"/>
      <c r="T692" s="3414"/>
      <c r="U692" s="3414"/>
      <c r="V692" s="3414"/>
      <c r="W692" s="3414"/>
      <c r="X692" s="3414"/>
      <c r="Y692" s="3414"/>
      <c r="Z692" s="3414"/>
      <c r="AA692" s="3416"/>
      <c r="AB692" s="125"/>
      <c r="AC692" s="3414"/>
      <c r="AD692" s="3414"/>
      <c r="AE692" s="3414"/>
      <c r="AF692" s="3414"/>
      <c r="AG692" s="3414"/>
      <c r="AH692" s="3414"/>
      <c r="AI692" s="3414"/>
      <c r="AJ692" s="3414"/>
      <c r="AK692" s="3414"/>
      <c r="AL692" s="3414"/>
      <c r="AM692" s="3414"/>
      <c r="AN692" s="3414"/>
      <c r="AO692" s="3414"/>
      <c r="AP692" s="3414"/>
      <c r="AQ692" s="3414"/>
    </row>
    <row r="693" spans="2:43" ht="12.75" customHeight="1">
      <c r="B693" s="2258" t="str">
        <f>B621</f>
        <v>7 - 11 л</v>
      </c>
      <c r="C693" s="1870" t="s">
        <v>171</v>
      </c>
      <c r="D693" s="1871">
        <v>0.6</v>
      </c>
      <c r="E693" s="1974">
        <f t="shared" ref="E693:P693" si="220">E633</f>
        <v>46.2</v>
      </c>
      <c r="F693" s="1970">
        <f t="shared" si="220"/>
        <v>47.4</v>
      </c>
      <c r="G693" s="1970">
        <f t="shared" si="220"/>
        <v>201</v>
      </c>
      <c r="H693" s="1970">
        <f t="shared" si="220"/>
        <v>1410</v>
      </c>
      <c r="I693" s="1970">
        <f t="shared" si="220"/>
        <v>36</v>
      </c>
      <c r="J693" s="1970">
        <f t="shared" si="220"/>
        <v>0.72</v>
      </c>
      <c r="K693" s="1970">
        <f t="shared" si="220"/>
        <v>0.84</v>
      </c>
      <c r="L693" s="1970">
        <f t="shared" si="220"/>
        <v>420</v>
      </c>
      <c r="M693" s="1980">
        <f t="shared" si="220"/>
        <v>660</v>
      </c>
      <c r="N693" s="1980">
        <f t="shared" si="220"/>
        <v>660</v>
      </c>
      <c r="O693" s="1980">
        <f t="shared" si="220"/>
        <v>150</v>
      </c>
      <c r="P693" s="1971">
        <f t="shared" si="220"/>
        <v>7.2</v>
      </c>
      <c r="Q693" s="553"/>
      <c r="R693" s="110"/>
      <c r="S693" s="3414"/>
      <c r="T693" s="3414"/>
      <c r="U693" s="3414"/>
      <c r="V693" s="3414"/>
      <c r="W693" s="3414"/>
      <c r="X693" s="3414"/>
      <c r="Y693" s="3414"/>
      <c r="Z693" s="3414"/>
      <c r="AA693" s="355"/>
      <c r="AB693" s="355"/>
      <c r="AC693" s="3414"/>
      <c r="AD693" s="3414"/>
      <c r="AE693" s="3414"/>
      <c r="AF693" s="3414"/>
      <c r="AG693" s="3414"/>
      <c r="AH693" s="3414"/>
      <c r="AI693" s="3414"/>
      <c r="AJ693" s="3414"/>
      <c r="AK693" s="3414"/>
      <c r="AL693" s="3414"/>
      <c r="AM693" s="3414"/>
      <c r="AN693" s="3414"/>
      <c r="AO693" s="3414"/>
      <c r="AP693" s="3414"/>
      <c r="AQ693" s="3414"/>
    </row>
    <row r="694" spans="2:43" ht="12.75" customHeight="1">
      <c r="B694" s="1878"/>
      <c r="C694" s="1879" t="str">
        <f>C682</f>
        <v>Среднее за 10 дней (фактически)</v>
      </c>
      <c r="D694" s="1880"/>
      <c r="E694" s="1986">
        <f t="shared" ref="E694:P694" si="221">(E97+E152+E207+E262+E316+E376+E432+E486+E543+E595)/10</f>
        <v>46.199979999999996</v>
      </c>
      <c r="F694" s="1987">
        <f t="shared" si="221"/>
        <v>47.399974999999998</v>
      </c>
      <c r="G694" s="1987">
        <f t="shared" si="221"/>
        <v>200.99999200000002</v>
      </c>
      <c r="H694" s="1987">
        <f t="shared" si="221"/>
        <v>1409.9999799999998</v>
      </c>
      <c r="I694" s="1987">
        <f t="shared" si="221"/>
        <v>38.138486</v>
      </c>
      <c r="J694" s="1987">
        <f t="shared" si="221"/>
        <v>0.69288890000000003</v>
      </c>
      <c r="K694" s="1987">
        <f t="shared" si="221"/>
        <v>0.80965869999999995</v>
      </c>
      <c r="L694" s="1988">
        <f t="shared" si="221"/>
        <v>427.50554300000005</v>
      </c>
      <c r="M694" s="1988">
        <f t="shared" si="221"/>
        <v>592.80232000000001</v>
      </c>
      <c r="N694" s="1988">
        <f t="shared" si="221"/>
        <v>625.81923689999996</v>
      </c>
      <c r="O694" s="1988">
        <f t="shared" si="221"/>
        <v>149.3529657</v>
      </c>
      <c r="P694" s="1989">
        <f t="shared" si="221"/>
        <v>7.2013733000000002</v>
      </c>
      <c r="Q694" s="553"/>
      <c r="R694" s="110"/>
      <c r="S694" s="3414"/>
      <c r="T694" s="3414"/>
      <c r="U694" s="3414"/>
      <c r="V694" s="3414"/>
      <c r="W694" s="3414"/>
      <c r="X694" s="3414"/>
      <c r="Y694" s="3414"/>
      <c r="Z694" s="3414"/>
      <c r="AA694" s="818"/>
      <c r="AB694" s="818"/>
      <c r="AC694" s="3414"/>
      <c r="AD694" s="3414"/>
      <c r="AE694" s="3414"/>
      <c r="AF694" s="3414"/>
      <c r="AG694" s="3414"/>
      <c r="AH694" s="3414"/>
      <c r="AI694" s="3414"/>
      <c r="AJ694" s="3414"/>
      <c r="AK694" s="3414"/>
      <c r="AL694" s="3414"/>
      <c r="AM694" s="3414"/>
      <c r="AN694" s="3414"/>
      <c r="AO694" s="3414"/>
      <c r="AP694" s="3414"/>
      <c r="AQ694" s="3414"/>
    </row>
    <row r="695" spans="2:43" ht="15.75" thickBot="1">
      <c r="B695" s="1718"/>
      <c r="C695" s="1848" t="s">
        <v>331</v>
      </c>
      <c r="D695" s="1867"/>
      <c r="E695" s="1975">
        <f t="shared" ref="E695:P695" si="222">(E694*100/E619)-60</f>
        <v>-2.5974025980701754E-5</v>
      </c>
      <c r="F695" s="1972">
        <f t="shared" si="222"/>
        <v>-3.1645569627869463E-5</v>
      </c>
      <c r="G695" s="1972">
        <f t="shared" si="222"/>
        <v>-2.3880596984326985E-6</v>
      </c>
      <c r="H695" s="1972">
        <f t="shared" si="222"/>
        <v>-8.5106383096444915E-7</v>
      </c>
      <c r="I695" s="1972">
        <f t="shared" si="222"/>
        <v>3.564143333333341</v>
      </c>
      <c r="J695" s="1972">
        <f t="shared" si="222"/>
        <v>-2.2592583333333209</v>
      </c>
      <c r="K695" s="1972">
        <f t="shared" si="222"/>
        <v>-2.1672357142857166</v>
      </c>
      <c r="L695" s="1972">
        <f t="shared" si="222"/>
        <v>1.0722204285714341</v>
      </c>
      <c r="M695" s="1972">
        <f t="shared" si="222"/>
        <v>-6.1088799999999992</v>
      </c>
      <c r="N695" s="1972">
        <f t="shared" si="222"/>
        <v>-3.1073421000000039</v>
      </c>
      <c r="O695" s="1972">
        <f t="shared" si="222"/>
        <v>-0.25881371999999914</v>
      </c>
      <c r="P695" s="1973">
        <f t="shared" si="222"/>
        <v>1.1444166666670696E-2</v>
      </c>
      <c r="Q695" s="553"/>
      <c r="R695" s="110"/>
      <c r="S695" s="811"/>
      <c r="T695" s="812"/>
      <c r="U695" s="813"/>
      <c r="V695" s="537"/>
      <c r="W695" s="537"/>
      <c r="X695" s="538"/>
      <c r="Y695" s="590"/>
      <c r="Z695" s="590"/>
      <c r="AA695" s="590"/>
      <c r="AB695" s="590"/>
      <c r="AC695" s="3414"/>
      <c r="AD695" s="3414"/>
      <c r="AE695" s="3414"/>
      <c r="AF695" s="3414"/>
      <c r="AG695" s="3414"/>
      <c r="AH695" s="3414"/>
      <c r="AI695" s="3414"/>
      <c r="AJ695" s="3414"/>
      <c r="AK695" s="3414"/>
      <c r="AL695" s="3414"/>
      <c r="AM695" s="3414"/>
      <c r="AN695" s="3414"/>
      <c r="AO695" s="3414"/>
      <c r="AP695" s="3414"/>
      <c r="AQ695" s="3414"/>
    </row>
    <row r="696" spans="2:43" ht="14.25" customHeight="1" thickBot="1">
      <c r="B696" s="110"/>
      <c r="C696" s="480"/>
      <c r="D696" s="125"/>
      <c r="E696" s="1945"/>
      <c r="F696" s="1945"/>
      <c r="G696" s="1945"/>
      <c r="H696" s="283"/>
      <c r="I696" s="1945"/>
      <c r="J696" s="1945"/>
      <c r="K696" s="1945"/>
      <c r="L696" s="283"/>
      <c r="M696" s="283"/>
      <c r="N696" s="283"/>
      <c r="O696" s="283"/>
      <c r="P696" s="283"/>
      <c r="Q696" s="553"/>
      <c r="R696" s="110"/>
      <c r="S696" s="338"/>
      <c r="T696" s="810"/>
      <c r="U696" s="539"/>
      <c r="V696" s="539"/>
      <c r="W696" s="539"/>
      <c r="X696" s="539"/>
      <c r="Y696" s="539"/>
      <c r="Z696" s="539"/>
      <c r="AA696" s="539"/>
      <c r="AB696" s="539"/>
      <c r="AC696" s="3414"/>
      <c r="AD696" s="3414"/>
      <c r="AE696" s="3414"/>
      <c r="AF696" s="3414"/>
      <c r="AG696" s="3414"/>
      <c r="AH696" s="3414"/>
      <c r="AI696" s="3414"/>
      <c r="AJ696" s="3414"/>
      <c r="AK696" s="3414"/>
      <c r="AL696" s="3414"/>
      <c r="AM696" s="3414"/>
      <c r="AN696" s="3414"/>
      <c r="AO696" s="3414"/>
      <c r="AP696" s="3414"/>
      <c r="AQ696" s="3414"/>
    </row>
    <row r="697" spans="2:43">
      <c r="B697" s="2258" t="str">
        <f>B621</f>
        <v>7 - 11 л</v>
      </c>
      <c r="C697" s="2013" t="s">
        <v>224</v>
      </c>
      <c r="D697" s="1871">
        <v>0.45</v>
      </c>
      <c r="E697" s="1974">
        <f t="shared" ref="E697:P697" si="223">E637</f>
        <v>34.65</v>
      </c>
      <c r="F697" s="1970">
        <f t="shared" si="223"/>
        <v>35.549999999999997</v>
      </c>
      <c r="G697" s="1970">
        <f t="shared" si="223"/>
        <v>150.75</v>
      </c>
      <c r="H697" s="1970">
        <f t="shared" si="223"/>
        <v>1057.5</v>
      </c>
      <c r="I697" s="1970">
        <f t="shared" si="223"/>
        <v>27</v>
      </c>
      <c r="J697" s="1970">
        <f t="shared" si="223"/>
        <v>0.54</v>
      </c>
      <c r="K697" s="1970">
        <f t="shared" si="223"/>
        <v>0.63</v>
      </c>
      <c r="L697" s="1970">
        <f t="shared" si="223"/>
        <v>315</v>
      </c>
      <c r="M697" s="1980">
        <f t="shared" si="223"/>
        <v>495</v>
      </c>
      <c r="N697" s="1980">
        <f t="shared" si="223"/>
        <v>495</v>
      </c>
      <c r="O697" s="1980">
        <f t="shared" si="223"/>
        <v>112.5</v>
      </c>
      <c r="P697" s="1971">
        <f t="shared" si="223"/>
        <v>5.4</v>
      </c>
      <c r="Q697" s="553"/>
      <c r="R697" s="110"/>
      <c r="S697" s="362"/>
      <c r="T697" s="815"/>
      <c r="U697" s="362"/>
      <c r="V697" s="516"/>
      <c r="W697" s="516"/>
      <c r="X697" s="362"/>
      <c r="Y697" s="361"/>
      <c r="Z697" s="361"/>
      <c r="AA697" s="362"/>
      <c r="AB697" s="362"/>
      <c r="AC697" s="3414"/>
      <c r="AD697" s="3414"/>
      <c r="AE697" s="3414"/>
      <c r="AF697" s="3414"/>
      <c r="AG697" s="3414"/>
      <c r="AH697" s="3414"/>
      <c r="AI697" s="3414"/>
      <c r="AJ697" s="3414"/>
      <c r="AK697" s="3414"/>
      <c r="AL697" s="3414"/>
      <c r="AM697" s="3414"/>
      <c r="AN697" s="3414"/>
      <c r="AO697" s="3414"/>
      <c r="AP697" s="3414"/>
      <c r="AQ697" s="3414"/>
    </row>
    <row r="698" spans="2:43" ht="13.5" customHeight="1">
      <c r="B698" s="1990"/>
      <c r="C698" s="1991" t="str">
        <f>C682</f>
        <v>Среднее за 10 дней (фактически)</v>
      </c>
      <c r="D698" s="1992"/>
      <c r="E698" s="1986">
        <f t="shared" ref="E698:P698" si="224">(E101+E156+E211+E266+E320+E380+E436+E490+E547+E599)/10</f>
        <v>34.649994</v>
      </c>
      <c r="F698" s="1987">
        <f t="shared" si="224"/>
        <v>35.549965999999998</v>
      </c>
      <c r="G698" s="1987">
        <f t="shared" si="224"/>
        <v>150.74998299999999</v>
      </c>
      <c r="H698" s="1987">
        <f t="shared" si="224"/>
        <v>1057.5</v>
      </c>
      <c r="I698" s="1987">
        <f t="shared" si="224"/>
        <v>28.906872</v>
      </c>
      <c r="J698" s="1987">
        <f t="shared" si="224"/>
        <v>0.57265889999999997</v>
      </c>
      <c r="K698" s="1987">
        <f t="shared" si="224"/>
        <v>0.68016619999999994</v>
      </c>
      <c r="L698" s="1988">
        <f t="shared" si="224"/>
        <v>303.23951</v>
      </c>
      <c r="M698" s="1988">
        <f t="shared" si="224"/>
        <v>516.57781</v>
      </c>
      <c r="N698" s="1988">
        <f t="shared" si="224"/>
        <v>507.42595899999998</v>
      </c>
      <c r="O698" s="1988">
        <f t="shared" si="224"/>
        <v>117.67020400000001</v>
      </c>
      <c r="P698" s="1989">
        <f t="shared" si="224"/>
        <v>5.5135595000000004</v>
      </c>
      <c r="Q698" s="553"/>
      <c r="R698" s="110"/>
      <c r="S698" s="816"/>
      <c r="T698" s="817"/>
      <c r="U698" s="820"/>
      <c r="V698" s="820"/>
      <c r="W698" s="820"/>
      <c r="X698" s="820"/>
      <c r="Y698" s="820"/>
      <c r="Z698" s="820"/>
      <c r="AA698" s="820"/>
      <c r="AB698" s="820"/>
      <c r="AC698" s="3414"/>
      <c r="AD698" s="3414"/>
      <c r="AE698" s="3414"/>
      <c r="AF698" s="3414"/>
      <c r="AG698" s="3414"/>
      <c r="AH698" s="3414"/>
      <c r="AI698" s="3414"/>
      <c r="AJ698" s="3414"/>
      <c r="AK698" s="3414"/>
      <c r="AL698" s="3414"/>
      <c r="AM698" s="3414"/>
      <c r="AN698" s="3414"/>
      <c r="AO698" s="3414"/>
      <c r="AP698" s="3414"/>
      <c r="AQ698" s="3414"/>
    </row>
    <row r="699" spans="2:43" ht="15.75" thickBot="1">
      <c r="B699" s="1260"/>
      <c r="C699" s="1968" t="s">
        <v>331</v>
      </c>
      <c r="D699" s="1969"/>
      <c r="E699" s="1975">
        <f t="shared" ref="E699:P699" si="225">(E698*100/E619)-45</f>
        <v>-7.792207789236727E-6</v>
      </c>
      <c r="F699" s="1972">
        <f t="shared" si="225"/>
        <v>-4.3037974684523306E-5</v>
      </c>
      <c r="G699" s="1972">
        <f t="shared" si="225"/>
        <v>-5.0746268698276253E-6</v>
      </c>
      <c r="H699" s="1972">
        <f t="shared" si="225"/>
        <v>0</v>
      </c>
      <c r="I699" s="1972">
        <f t="shared" si="225"/>
        <v>3.1781199999999998</v>
      </c>
      <c r="J699" s="1972">
        <f t="shared" si="225"/>
        <v>2.7215750000000014</v>
      </c>
      <c r="K699" s="1972">
        <f t="shared" si="225"/>
        <v>3.5832999999999942</v>
      </c>
      <c r="L699" s="1972">
        <f t="shared" si="225"/>
        <v>-1.6800700000000006</v>
      </c>
      <c r="M699" s="1972">
        <f t="shared" si="225"/>
        <v>1.961619090909096</v>
      </c>
      <c r="N699" s="1972">
        <f t="shared" si="225"/>
        <v>1.1296326363636382</v>
      </c>
      <c r="O699" s="1972">
        <f t="shared" si="225"/>
        <v>2.0680816000000064</v>
      </c>
      <c r="P699" s="1973">
        <f t="shared" si="225"/>
        <v>0.94632916666666489</v>
      </c>
      <c r="Q699" s="553"/>
      <c r="R699" s="110"/>
      <c r="S699" s="3414"/>
      <c r="T699" s="3414"/>
      <c r="U699" s="3414"/>
      <c r="V699" s="3414"/>
      <c r="W699" s="3414"/>
      <c r="X699" s="3414"/>
      <c r="Y699" s="3414"/>
      <c r="Z699" s="3414"/>
      <c r="AA699" s="3414"/>
      <c r="AB699" s="3414"/>
      <c r="AC699" s="3414"/>
      <c r="AD699" s="3414"/>
      <c r="AE699" s="3414"/>
      <c r="AF699" s="3414"/>
      <c r="AG699" s="3414"/>
      <c r="AH699" s="3414"/>
      <c r="AI699" s="3414"/>
      <c r="AJ699" s="3414"/>
      <c r="AK699" s="3414"/>
      <c r="AL699" s="3414"/>
      <c r="AM699" s="3414"/>
      <c r="AN699" s="3414"/>
      <c r="AO699" s="3414"/>
      <c r="AP699" s="3414"/>
      <c r="AQ699" s="3414"/>
    </row>
    <row r="700" spans="2:43" ht="15.75" thickBot="1">
      <c r="E700" s="1939"/>
      <c r="F700" s="1939"/>
      <c r="G700" s="1939"/>
      <c r="H700" s="1939"/>
      <c r="I700" s="1939"/>
      <c r="J700" s="1939"/>
      <c r="K700" s="1939"/>
      <c r="L700" s="1939"/>
      <c r="M700" s="1939"/>
      <c r="N700" s="1939"/>
      <c r="O700" s="1939"/>
      <c r="P700" s="1939"/>
      <c r="Q700" s="553"/>
      <c r="R700" s="110"/>
      <c r="S700" s="3414"/>
      <c r="T700" s="3414"/>
      <c r="U700" s="3414"/>
      <c r="V700" s="3414"/>
      <c r="W700" s="3414"/>
      <c r="X700" s="3414"/>
      <c r="Y700" s="3414"/>
      <c r="Z700" s="3414"/>
      <c r="AA700" s="3414"/>
      <c r="AB700" s="3414"/>
      <c r="AC700" s="3414"/>
      <c r="AD700" s="3414"/>
      <c r="AE700" s="3414"/>
      <c r="AF700" s="3414"/>
      <c r="AG700" s="3414"/>
      <c r="AH700" s="3414"/>
      <c r="AI700" s="3414"/>
      <c r="AJ700" s="3414"/>
      <c r="AK700" s="3414"/>
      <c r="AL700" s="3414"/>
      <c r="AM700" s="3414"/>
      <c r="AN700" s="3414"/>
      <c r="AO700" s="3414"/>
      <c r="AP700" s="3414"/>
      <c r="AQ700" s="3414"/>
    </row>
    <row r="701" spans="2:43" ht="14.25" customHeight="1">
      <c r="B701" s="2258" t="str">
        <f>B621</f>
        <v>7 - 11 л</v>
      </c>
      <c r="C701" s="2014" t="s">
        <v>259</v>
      </c>
      <c r="D701" s="1871">
        <v>0.7</v>
      </c>
      <c r="E701" s="1974">
        <f t="shared" ref="E701:P701" si="226">E641</f>
        <v>53.9</v>
      </c>
      <c r="F701" s="1970">
        <f t="shared" si="226"/>
        <v>55.3</v>
      </c>
      <c r="G701" s="1970">
        <f t="shared" si="226"/>
        <v>234.5</v>
      </c>
      <c r="H701" s="1970">
        <f t="shared" si="226"/>
        <v>1645</v>
      </c>
      <c r="I701" s="1970">
        <f t="shared" si="226"/>
        <v>42</v>
      </c>
      <c r="J701" s="1970">
        <f t="shared" si="226"/>
        <v>0.84</v>
      </c>
      <c r="K701" s="1970">
        <f t="shared" si="226"/>
        <v>0.98</v>
      </c>
      <c r="L701" s="1970">
        <f t="shared" si="226"/>
        <v>490</v>
      </c>
      <c r="M701" s="1980">
        <f t="shared" si="226"/>
        <v>770</v>
      </c>
      <c r="N701" s="1980">
        <f t="shared" si="226"/>
        <v>770</v>
      </c>
      <c r="O701" s="1980">
        <f t="shared" si="226"/>
        <v>175</v>
      </c>
      <c r="P701" s="1971">
        <f t="shared" si="226"/>
        <v>8.4</v>
      </c>
      <c r="Q701" s="553"/>
      <c r="R701" s="110"/>
      <c r="S701" s="3414"/>
      <c r="T701" s="3414"/>
      <c r="U701" s="3414"/>
      <c r="V701" s="3414"/>
      <c r="W701" s="3414"/>
      <c r="X701" s="3414"/>
      <c r="Y701" s="3414"/>
      <c r="Z701" s="3414"/>
      <c r="AA701" s="3414"/>
      <c r="AB701" s="3414"/>
      <c r="AC701" s="3414"/>
      <c r="AD701" s="3414"/>
      <c r="AE701" s="3414"/>
      <c r="AF701" s="3414"/>
      <c r="AG701" s="3414"/>
      <c r="AH701" s="3414"/>
      <c r="AI701" s="3414"/>
      <c r="AJ701" s="3414"/>
      <c r="AK701" s="3414"/>
      <c r="AL701" s="3414"/>
      <c r="AM701" s="3414"/>
      <c r="AN701" s="3414"/>
      <c r="AO701" s="3414"/>
      <c r="AP701" s="3414"/>
      <c r="AQ701" s="3414"/>
    </row>
    <row r="702" spans="2:43" ht="12" customHeight="1">
      <c r="B702" s="1878"/>
      <c r="C702" s="1879" t="str">
        <f>C682</f>
        <v>Среднее за 10 дней (фактически)</v>
      </c>
      <c r="D702" s="1880"/>
      <c r="E702" s="1986">
        <f t="shared" ref="E702:P702" si="227">(E105+E160+E215+E270+E324+E384+E440+E494+E551+E603)/10</f>
        <v>53.899983999999982</v>
      </c>
      <c r="F702" s="1987">
        <f t="shared" si="227"/>
        <v>55.299965</v>
      </c>
      <c r="G702" s="1987">
        <f t="shared" si="227"/>
        <v>234.49998300000001</v>
      </c>
      <c r="H702" s="1987">
        <f t="shared" si="227"/>
        <v>1644.9999900000003</v>
      </c>
      <c r="I702" s="1987">
        <f t="shared" si="227"/>
        <v>42.001490000000004</v>
      </c>
      <c r="J702" s="1987">
        <f t="shared" si="227"/>
        <v>0.83960090000000009</v>
      </c>
      <c r="K702" s="1987">
        <f t="shared" si="227"/>
        <v>0.98091490000000015</v>
      </c>
      <c r="L702" s="1988">
        <f t="shared" si="227"/>
        <v>490.00070699999998</v>
      </c>
      <c r="M702" s="1988">
        <f t="shared" si="227"/>
        <v>769.99873000000002</v>
      </c>
      <c r="N702" s="1988">
        <f t="shared" si="227"/>
        <v>770.00065189999998</v>
      </c>
      <c r="O702" s="1988">
        <f t="shared" si="227"/>
        <v>175.00084369999999</v>
      </c>
      <c r="P702" s="1989">
        <f t="shared" si="227"/>
        <v>8.4008263000000003</v>
      </c>
      <c r="Q702" s="553"/>
      <c r="R702" s="110"/>
      <c r="S702" s="3414"/>
      <c r="T702" s="3414"/>
      <c r="U702" s="3414"/>
      <c r="V702" s="3414"/>
      <c r="W702" s="3414"/>
      <c r="X702" s="3414"/>
      <c r="Y702" s="3414"/>
      <c r="Z702" s="3414"/>
      <c r="AA702" s="3414"/>
      <c r="AB702" s="3414"/>
      <c r="AC702" s="3414"/>
      <c r="AD702" s="3414"/>
      <c r="AE702" s="3414"/>
      <c r="AF702" s="3414"/>
      <c r="AG702" s="3414"/>
      <c r="AH702" s="3414"/>
      <c r="AI702" s="3414"/>
      <c r="AJ702" s="3414"/>
      <c r="AK702" s="3414"/>
      <c r="AL702" s="3414"/>
      <c r="AM702" s="3414"/>
      <c r="AN702" s="3414"/>
      <c r="AO702" s="3414"/>
      <c r="AP702" s="3414"/>
      <c r="AQ702" s="3414"/>
    </row>
    <row r="703" spans="2:43" ht="13.5" customHeight="1" thickBot="1">
      <c r="B703" s="1718"/>
      <c r="C703" s="1848" t="s">
        <v>331</v>
      </c>
      <c r="D703" s="1867"/>
      <c r="E703" s="1975">
        <f t="shared" ref="E703:P703" si="228">(E702*100/E619)-70</f>
        <v>-2.07792208044566E-5</v>
      </c>
      <c r="F703" s="1972">
        <f t="shared" si="228"/>
        <v>-4.4303797466227479E-5</v>
      </c>
      <c r="G703" s="1972">
        <f t="shared" si="228"/>
        <v>-5.0746268556167706E-6</v>
      </c>
      <c r="H703" s="1972">
        <f t="shared" si="228"/>
        <v>-4.2553190837679722E-7</v>
      </c>
      <c r="I703" s="1972">
        <f t="shared" si="228"/>
        <v>2.4833333333447172E-3</v>
      </c>
      <c r="J703" s="1972">
        <f t="shared" si="228"/>
        <v>-3.3258333333321843E-2</v>
      </c>
      <c r="K703" s="1972">
        <f t="shared" si="228"/>
        <v>6.5350000000023556E-2</v>
      </c>
      <c r="L703" s="1972">
        <f t="shared" si="228"/>
        <v>1.010000000007949E-4</v>
      </c>
      <c r="M703" s="1972">
        <f t="shared" si="228"/>
        <v>-1.1545454545114353E-4</v>
      </c>
      <c r="N703" s="1972">
        <f t="shared" si="228"/>
        <v>5.9263636359219163E-5</v>
      </c>
      <c r="O703" s="1972">
        <f t="shared" si="228"/>
        <v>3.3747999999889089E-4</v>
      </c>
      <c r="P703" s="1973">
        <f t="shared" si="228"/>
        <v>6.8858333333281507E-3</v>
      </c>
      <c r="Q703" s="553"/>
      <c r="R703" s="110"/>
      <c r="S703" s="3414"/>
      <c r="T703" s="3414"/>
      <c r="U703" s="3414"/>
      <c r="V703" s="3414"/>
      <c r="W703" s="3414"/>
      <c r="X703" s="3414"/>
      <c r="Y703" s="3414"/>
      <c r="Z703" s="3414"/>
      <c r="AA703" s="3414"/>
      <c r="AB703" s="3414"/>
      <c r="AC703" s="3414"/>
      <c r="AD703" s="3414"/>
      <c r="AE703" s="3414"/>
      <c r="AF703" s="3414"/>
      <c r="AG703" s="3414"/>
      <c r="AH703" s="3414"/>
      <c r="AI703" s="3414"/>
      <c r="AJ703" s="3414"/>
      <c r="AK703" s="3414"/>
      <c r="AL703" s="3414"/>
      <c r="AM703" s="3414"/>
      <c r="AN703" s="3414"/>
      <c r="AO703" s="3414"/>
      <c r="AP703" s="3414"/>
      <c r="AQ703" s="3414"/>
    </row>
    <row r="704" spans="2:43">
      <c r="B704" s="110"/>
      <c r="C704" s="821"/>
      <c r="D704" s="810"/>
      <c r="E704" s="1995"/>
      <c r="F704" s="1995"/>
      <c r="G704" s="1996"/>
      <c r="H704" s="1997"/>
      <c r="I704" s="125"/>
      <c r="J704" s="125"/>
      <c r="K704" s="125"/>
      <c r="L704" s="125"/>
      <c r="M704" s="1998"/>
      <c r="N704" s="1998"/>
      <c r="O704" s="1998"/>
      <c r="P704" s="1998"/>
      <c r="Q704" s="553"/>
      <c r="R704" s="110"/>
      <c r="S704" s="3414"/>
      <c r="T704" s="3414"/>
      <c r="U704" s="3414"/>
      <c r="V704" s="3414"/>
      <c r="W704" s="3414"/>
      <c r="X704" s="3414"/>
      <c r="Y704" s="3414"/>
      <c r="Z704" s="3414"/>
      <c r="AA704" s="3414"/>
      <c r="AB704" s="3414"/>
      <c r="AC704" s="3414"/>
      <c r="AD704" s="3414"/>
      <c r="AE704" s="3414"/>
      <c r="AF704" s="3414"/>
      <c r="AG704" s="3414"/>
      <c r="AH704" s="3414"/>
      <c r="AI704" s="3414"/>
      <c r="AJ704" s="3414"/>
      <c r="AK704" s="3414"/>
      <c r="AL704" s="3414"/>
      <c r="AM704" s="3414"/>
      <c r="AN704" s="3414"/>
      <c r="AO704" s="3414"/>
      <c r="AP704" s="3414"/>
      <c r="AQ704" s="3414"/>
    </row>
    <row r="705" spans="2:43" ht="11.25" customHeight="1">
      <c r="E705" s="585"/>
      <c r="F705" s="585"/>
      <c r="G705" s="585"/>
      <c r="H705" s="355"/>
      <c r="I705" s="585"/>
      <c r="J705" s="585"/>
      <c r="K705" s="355"/>
      <c r="L705" s="355"/>
      <c r="M705" s="355"/>
      <c r="N705" s="355"/>
      <c r="O705" s="355"/>
      <c r="P705" s="355"/>
      <c r="Q705" s="198"/>
      <c r="R705" s="110"/>
      <c r="S705" s="3414"/>
      <c r="T705" s="3414"/>
      <c r="U705" s="3414"/>
      <c r="V705" s="3414"/>
      <c r="W705" s="3414"/>
      <c r="X705" s="3414"/>
      <c r="Y705" s="3414"/>
      <c r="Z705" s="3414"/>
      <c r="AA705" s="3414"/>
      <c r="AB705" s="3414"/>
      <c r="AC705" s="3414"/>
      <c r="AD705" s="3414"/>
      <c r="AE705" s="3414"/>
      <c r="AF705" s="3414"/>
      <c r="AG705" s="3414"/>
      <c r="AH705" s="3414"/>
      <c r="AI705" s="3414"/>
      <c r="AJ705" s="3414"/>
      <c r="AK705" s="3414"/>
      <c r="AL705" s="3414"/>
      <c r="AM705" s="3414"/>
      <c r="AN705" s="3414"/>
      <c r="AO705" s="3414"/>
      <c r="AP705" s="3414"/>
      <c r="AQ705" s="3414"/>
    </row>
    <row r="706" spans="2:43">
      <c r="C706" s="724"/>
      <c r="D706" s="725"/>
      <c r="E706" s="542"/>
      <c r="F706" s="542"/>
      <c r="G706" s="542"/>
      <c r="H706" s="542"/>
      <c r="I706" s="542"/>
      <c r="J706" s="542"/>
      <c r="K706" s="542"/>
      <c r="L706" s="820"/>
      <c r="M706" s="820"/>
      <c r="N706" s="819"/>
      <c r="O706" s="820"/>
      <c r="P706" s="542"/>
      <c r="Q706" s="198"/>
      <c r="R706" s="110"/>
      <c r="S706" s="3414"/>
      <c r="T706" s="3414"/>
      <c r="U706" s="3414"/>
      <c r="V706" s="3414"/>
      <c r="W706" s="3414"/>
      <c r="X706" s="3414"/>
      <c r="Y706" s="3414"/>
      <c r="Z706" s="3414"/>
      <c r="AA706" s="3414"/>
      <c r="AB706" s="3414"/>
      <c r="AC706" s="3414"/>
      <c r="AD706" s="3414"/>
      <c r="AE706" s="3414"/>
      <c r="AF706" s="3414"/>
      <c r="AG706" s="3414"/>
      <c r="AH706" s="3414"/>
      <c r="AI706" s="3414"/>
      <c r="AJ706" s="3414"/>
      <c r="AK706" s="3414"/>
      <c r="AL706" s="3414"/>
      <c r="AM706" s="3414"/>
      <c r="AN706" s="3414"/>
      <c r="AO706" s="3414"/>
      <c r="AP706" s="3414"/>
      <c r="AQ706" s="3414"/>
    </row>
    <row r="707" spans="2:43" ht="12" customHeight="1">
      <c r="C707" s="159"/>
      <c r="D707" s="457"/>
      <c r="E707" s="3772"/>
      <c r="F707" s="3772"/>
      <c r="G707" s="3772"/>
      <c r="H707" s="3772"/>
      <c r="I707" s="3772"/>
      <c r="J707" s="3773"/>
      <c r="K707" s="3773"/>
      <c r="L707" s="3772"/>
      <c r="M707" s="3772"/>
      <c r="N707" s="3772"/>
      <c r="O707" s="3772"/>
      <c r="P707" s="3772"/>
      <c r="Q707" s="198"/>
      <c r="R707" s="110"/>
      <c r="S707" s="3414"/>
      <c r="T707" s="3414"/>
      <c r="U707" s="3414"/>
      <c r="V707" s="3414"/>
      <c r="W707" s="3414"/>
      <c r="X707" s="3414"/>
      <c r="Y707" s="3414"/>
      <c r="Z707" s="3414"/>
      <c r="AA707" s="3414"/>
      <c r="AB707" s="3414"/>
      <c r="AC707" s="3414"/>
      <c r="AD707" s="3414"/>
      <c r="AE707" s="3414"/>
      <c r="AF707" s="3414"/>
      <c r="AG707" s="3414"/>
      <c r="AH707" s="3414"/>
      <c r="AI707" s="3414"/>
      <c r="AJ707" s="3414"/>
      <c r="AK707" s="3414"/>
      <c r="AL707" s="3414"/>
      <c r="AM707" s="3414"/>
      <c r="AN707" s="3414"/>
      <c r="AO707" s="3414"/>
      <c r="AP707" s="3414"/>
      <c r="AQ707" s="3414"/>
    </row>
    <row r="708" spans="2:43" ht="14.25" customHeight="1">
      <c r="B708" s="26" t="s">
        <v>94</v>
      </c>
      <c r="C708" s="67"/>
      <c r="D708" s="67"/>
      <c r="E708" s="325"/>
      <c r="F708" s="325"/>
      <c r="G708" s="325"/>
      <c r="H708" s="325"/>
      <c r="I708" s="325"/>
      <c r="J708" s="325"/>
      <c r="K708" s="325"/>
      <c r="L708" s="325"/>
      <c r="M708" s="67" t="s">
        <v>95</v>
      </c>
      <c r="N708" s="325"/>
      <c r="O708" s="325"/>
      <c r="Q708" s="553"/>
      <c r="R708" s="110"/>
      <c r="S708" s="3414"/>
      <c r="T708" s="3414"/>
      <c r="U708" s="3414"/>
      <c r="V708" s="3414"/>
      <c r="W708" s="3414"/>
      <c r="X708" s="3414"/>
      <c r="Y708" s="3414"/>
      <c r="Z708" s="3414"/>
      <c r="AA708" s="156"/>
      <c r="AB708" s="156"/>
      <c r="AC708" s="3414"/>
      <c r="AD708" s="3414"/>
      <c r="AE708" s="3414"/>
      <c r="AF708" s="3414"/>
      <c r="AG708" s="3414"/>
      <c r="AH708" s="3414"/>
      <c r="AI708" s="3414"/>
      <c r="AJ708" s="3414"/>
      <c r="AK708" s="3414"/>
      <c r="AL708" s="3414"/>
      <c r="AM708" s="3414"/>
      <c r="AN708" s="3414"/>
      <c r="AO708" s="3414"/>
      <c r="AP708" s="3414"/>
      <c r="AQ708" s="3414"/>
    </row>
    <row r="709" spans="2:43">
      <c r="P709"/>
      <c r="Q709" s="553"/>
      <c r="R709" s="110"/>
      <c r="S709" s="3414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3414"/>
      <c r="AD709" s="3414"/>
      <c r="AE709" s="3414"/>
      <c r="AF709" s="3414"/>
      <c r="AG709" s="3414"/>
      <c r="AH709" s="3414"/>
      <c r="AI709" s="3414"/>
      <c r="AJ709" s="3414"/>
      <c r="AK709" s="3414"/>
      <c r="AL709" s="3414"/>
      <c r="AM709" s="3414"/>
      <c r="AN709" s="3414"/>
      <c r="AO709" s="3414"/>
      <c r="AP709" s="3414"/>
      <c r="AQ709" s="3414"/>
    </row>
    <row r="710" spans="2:43" ht="10.5" customHeight="1">
      <c r="C710" t="s">
        <v>12</v>
      </c>
      <c r="D710"/>
      <c r="E710" s="6"/>
      <c r="F710"/>
      <c r="G710"/>
      <c r="H710"/>
      <c r="K710" s="3777"/>
      <c r="L710" s="3777"/>
      <c r="M710" s="3777"/>
      <c r="N710" s="3777"/>
      <c r="O710" s="3777"/>
      <c r="P710" s="3776"/>
      <c r="Q710" s="553"/>
      <c r="R710" s="110"/>
      <c r="S710" s="809"/>
      <c r="T710" s="810"/>
      <c r="U710" s="188"/>
      <c r="V710" s="188"/>
      <c r="W710" s="188"/>
      <c r="X710" s="581"/>
      <c r="Y710" s="616"/>
      <c r="Z710" s="125"/>
      <c r="AA710" s="3416"/>
      <c r="AB710" s="125"/>
      <c r="AC710" s="3414"/>
      <c r="AD710" s="3414"/>
      <c r="AE710" s="3414"/>
      <c r="AF710" s="3414"/>
      <c r="AG710" s="3414"/>
      <c r="AH710" s="3414"/>
      <c r="AI710" s="3414"/>
      <c r="AJ710" s="3414"/>
      <c r="AK710" s="3414"/>
      <c r="AL710" s="3414"/>
      <c r="AM710" s="3414"/>
      <c r="AN710" s="3414"/>
      <c r="AO710" s="3414"/>
      <c r="AP710" s="3414"/>
      <c r="AQ710" s="3414"/>
    </row>
    <row r="711" spans="2:43" ht="12" customHeight="1">
      <c r="B711" s="67">
        <v>1</v>
      </c>
      <c r="C711" s="325" t="s">
        <v>13</v>
      </c>
      <c r="D711" s="307"/>
      <c r="E711" s="307"/>
      <c r="F711" s="307" t="s">
        <v>14</v>
      </c>
      <c r="G711" s="307"/>
      <c r="H711" s="307"/>
      <c r="K711" s="3774"/>
      <c r="L711" s="3774"/>
      <c r="M711" s="3774"/>
      <c r="N711" s="3774"/>
      <c r="O711" s="3774"/>
      <c r="P711" s="3774"/>
      <c r="Q711" s="3775"/>
      <c r="R711" s="110"/>
      <c r="S711" s="821"/>
      <c r="T711" s="810"/>
      <c r="U711" s="585"/>
      <c r="V711" s="585"/>
      <c r="W711" s="585"/>
      <c r="X711" s="355"/>
      <c r="Y711" s="355"/>
      <c r="Z711" s="355"/>
      <c r="AA711" s="355"/>
      <c r="AB711" s="355"/>
      <c r="AC711" s="3414"/>
      <c r="AD711" s="3414"/>
      <c r="AE711" s="3414"/>
      <c r="AF711" s="3414"/>
      <c r="AG711" s="3414"/>
      <c r="AH711" s="3414"/>
      <c r="AI711" s="3414"/>
      <c r="AJ711" s="3414"/>
      <c r="AK711" s="3414"/>
      <c r="AL711" s="3414"/>
      <c r="AM711" s="3414"/>
      <c r="AN711" s="3414"/>
      <c r="AO711" s="3414"/>
      <c r="AP711" s="3414"/>
      <c r="AQ711" s="3414"/>
    </row>
    <row r="712" spans="2:43" ht="12.75" customHeight="1">
      <c r="B712" s="67"/>
      <c r="C712" s="325" t="s">
        <v>15</v>
      </c>
      <c r="D712" s="307"/>
      <c r="E712" s="307"/>
      <c r="F712" s="307"/>
      <c r="G712" s="3786"/>
      <c r="H712" s="307"/>
      <c r="K712" s="3774"/>
      <c r="L712" s="3774"/>
      <c r="M712" s="3774"/>
      <c r="N712" s="3774"/>
      <c r="O712" s="3774"/>
      <c r="P712" s="3774"/>
      <c r="Q712" s="3775"/>
      <c r="R712" s="110"/>
      <c r="S712" s="480"/>
      <c r="T712" s="125"/>
      <c r="U712" s="125"/>
      <c r="V712" s="125"/>
      <c r="W712" s="125"/>
      <c r="X712" s="125"/>
      <c r="Y712" s="128"/>
      <c r="Z712" s="128"/>
      <c r="AA712" s="818"/>
      <c r="AB712" s="818"/>
      <c r="AC712" s="3414"/>
      <c r="AD712" s="3414"/>
      <c r="AE712" s="3414"/>
      <c r="AF712" s="3414"/>
      <c r="AG712" s="3414"/>
      <c r="AH712" s="3414"/>
      <c r="AI712" s="3414"/>
      <c r="AJ712" s="3414"/>
      <c r="AK712" s="3414"/>
      <c r="AL712" s="3414"/>
      <c r="AM712" s="3414"/>
      <c r="AN712" s="3414"/>
      <c r="AO712" s="3414"/>
      <c r="AP712" s="3414"/>
      <c r="AQ712" s="3414"/>
    </row>
    <row r="713" spans="2:43">
      <c r="B713">
        <v>2</v>
      </c>
      <c r="C713" s="767" t="s">
        <v>371</v>
      </c>
      <c r="D713" s="307"/>
      <c r="E713" s="307"/>
      <c r="F713" s="307"/>
      <c r="G713" s="307"/>
      <c r="H713" s="307"/>
      <c r="K713" s="3774"/>
      <c r="L713" s="3774"/>
      <c r="M713" s="3774"/>
      <c r="N713" s="3774"/>
      <c r="O713" s="3774"/>
      <c r="P713" s="3774"/>
      <c r="Q713" s="3775"/>
      <c r="R713" s="110"/>
      <c r="S713" s="811"/>
      <c r="T713" s="812"/>
      <c r="U713" s="813"/>
      <c r="V713" s="537"/>
      <c r="W713" s="537"/>
      <c r="X713" s="538"/>
      <c r="Y713" s="590"/>
      <c r="Z713" s="590"/>
      <c r="AA713" s="590"/>
      <c r="AB713" s="590"/>
      <c r="AC713" s="3414"/>
      <c r="AD713" s="3414"/>
      <c r="AE713" s="3414"/>
      <c r="AF713" s="3414"/>
      <c r="AG713" s="3414"/>
      <c r="AH713" s="3414"/>
      <c r="AI713" s="3414"/>
      <c r="AJ713" s="3414"/>
      <c r="AK713" s="3414"/>
      <c r="AL713" s="3414"/>
      <c r="AM713" s="3414"/>
      <c r="AN713" s="3414"/>
      <c r="AO713" s="3414"/>
      <c r="AP713" s="3414"/>
      <c r="AQ713" s="3414"/>
    </row>
    <row r="714" spans="2:43" ht="14.25" customHeight="1">
      <c r="C714" s="767" t="s">
        <v>372</v>
      </c>
      <c r="D714" s="307"/>
      <c r="E714" s="307"/>
      <c r="F714" s="307"/>
      <c r="G714" s="3786"/>
      <c r="H714" s="307"/>
      <c r="K714" s="3774"/>
      <c r="L714" s="3774"/>
      <c r="M714" s="3774"/>
      <c r="N714" s="3774"/>
      <c r="O714" s="3774"/>
      <c r="P714" s="3774"/>
      <c r="Q714" s="3775"/>
      <c r="R714" s="110"/>
      <c r="S714" s="338"/>
      <c r="T714" s="810"/>
      <c r="U714" s="539"/>
      <c r="V714" s="539"/>
      <c r="W714" s="539"/>
      <c r="X714" s="539"/>
      <c r="Y714" s="539"/>
      <c r="Z714" s="539"/>
      <c r="AA714" s="539"/>
      <c r="AB714" s="539"/>
      <c r="AC714" s="3414"/>
      <c r="AD714" s="3414"/>
      <c r="AE714" s="3414"/>
      <c r="AF714" s="3414"/>
      <c r="AG714" s="3414"/>
      <c r="AH714" s="3414"/>
      <c r="AI714" s="3414"/>
      <c r="AJ714" s="3414"/>
      <c r="AK714" s="3414"/>
      <c r="AL714" s="3414"/>
      <c r="AM714" s="3414"/>
      <c r="AN714" s="3414"/>
      <c r="AO714" s="3414"/>
      <c r="AP714" s="3414"/>
      <c r="AQ714" s="3414"/>
    </row>
    <row r="715" spans="2:43">
      <c r="B715">
        <v>3</v>
      </c>
      <c r="C715" s="12" t="s">
        <v>843</v>
      </c>
      <c r="K715" s="3774"/>
      <c r="L715" s="3774"/>
      <c r="M715" s="3774"/>
      <c r="N715" s="3774"/>
      <c r="O715" s="3774"/>
      <c r="P715" s="3774"/>
      <c r="Q715" s="3775"/>
      <c r="R715" s="110"/>
      <c r="S715" s="362"/>
      <c r="T715" s="815"/>
      <c r="U715" s="362"/>
      <c r="V715" s="516"/>
      <c r="W715" s="516"/>
      <c r="X715" s="361"/>
      <c r="Y715" s="361"/>
      <c r="Z715" s="361"/>
      <c r="AA715" s="361"/>
      <c r="AB715" s="516"/>
      <c r="AC715" s="3414"/>
      <c r="AD715" s="3414"/>
      <c r="AE715" s="3414"/>
      <c r="AF715" s="3414"/>
      <c r="AG715" s="3414"/>
      <c r="AH715" s="3414"/>
      <c r="AI715" s="3414"/>
      <c r="AJ715" s="3414"/>
      <c r="AK715" s="3414"/>
      <c r="AL715" s="3414"/>
      <c r="AM715" s="3414"/>
      <c r="AN715" s="3414"/>
      <c r="AO715" s="3414"/>
      <c r="AP715" s="3414"/>
      <c r="AQ715" s="3414"/>
    </row>
    <row r="716" spans="2:43" ht="13.5" customHeight="1">
      <c r="C716" s="1" t="s">
        <v>844</v>
      </c>
      <c r="K716" s="3774"/>
      <c r="L716" s="3774"/>
      <c r="M716" s="3774"/>
      <c r="N716" s="3774"/>
      <c r="O716" s="3774"/>
      <c r="P716" s="3774"/>
      <c r="Q716" s="3775"/>
      <c r="R716" s="110"/>
      <c r="S716" s="816"/>
      <c r="T716" s="817"/>
      <c r="U716" s="820"/>
      <c r="V716" s="820"/>
      <c r="W716" s="820"/>
      <c r="X716" s="819"/>
      <c r="Y716" s="820"/>
      <c r="Z716" s="820"/>
      <c r="AA716" s="820"/>
      <c r="AB716" s="820"/>
      <c r="AC716" s="3414"/>
      <c r="AD716" s="3414"/>
      <c r="AE716" s="3414"/>
      <c r="AF716" s="3414"/>
      <c r="AG716" s="3414"/>
      <c r="AH716" s="3414"/>
      <c r="AI716" s="3414"/>
      <c r="AJ716" s="3414"/>
      <c r="AK716" s="3414"/>
      <c r="AL716" s="3414"/>
      <c r="AM716" s="3414"/>
      <c r="AN716" s="3414"/>
      <c r="AO716" s="3414"/>
      <c r="AP716" s="3414"/>
      <c r="AQ716" s="3414"/>
    </row>
    <row r="717" spans="2:43">
      <c r="C717" s="1" t="s">
        <v>845</v>
      </c>
      <c r="K717" s="3774"/>
      <c r="L717" s="3774"/>
      <c r="M717" s="3774"/>
      <c r="N717" s="3774"/>
      <c r="O717" s="3774"/>
      <c r="P717" s="3774"/>
      <c r="Q717" s="3775"/>
      <c r="R717" s="110"/>
      <c r="S717" s="222"/>
      <c r="T717" s="366"/>
      <c r="U717" s="156"/>
      <c r="V717" s="156"/>
      <c r="W717" s="156"/>
      <c r="X717" s="156"/>
      <c r="Y717" s="156"/>
      <c r="Z717" s="156"/>
      <c r="AA717" s="156"/>
      <c r="AB717" s="156"/>
      <c r="AC717" s="3414"/>
      <c r="AD717" s="3414"/>
      <c r="AE717" s="3414"/>
      <c r="AF717" s="3414"/>
      <c r="AG717" s="3414"/>
      <c r="AH717" s="3414"/>
      <c r="AI717" s="3414"/>
      <c r="AJ717" s="3414"/>
      <c r="AK717" s="3414"/>
      <c r="AL717" s="3414"/>
      <c r="AM717" s="3414"/>
      <c r="AN717" s="3414"/>
      <c r="AO717" s="3414"/>
      <c r="AP717" s="3414"/>
      <c r="AQ717" s="3414"/>
    </row>
    <row r="718" spans="2:43">
      <c r="C718" s="1" t="s">
        <v>846</v>
      </c>
      <c r="K718" s="3774"/>
      <c r="L718" s="3774"/>
      <c r="M718" s="3774"/>
      <c r="N718" s="3774"/>
      <c r="O718" s="3774"/>
      <c r="P718" s="3774"/>
      <c r="Q718" s="3775"/>
      <c r="R718" s="110"/>
      <c r="S718" s="3414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3414"/>
      <c r="AD718" s="3414"/>
      <c r="AE718" s="3414"/>
      <c r="AF718" s="3414"/>
      <c r="AG718" s="3414"/>
      <c r="AH718" s="3414"/>
      <c r="AI718" s="3414"/>
      <c r="AJ718" s="3414"/>
      <c r="AK718" s="3414"/>
      <c r="AL718" s="3414"/>
      <c r="AM718" s="3414"/>
      <c r="AN718" s="3414"/>
      <c r="AO718" s="3414"/>
      <c r="AP718" s="3414"/>
      <c r="AQ718" s="3414"/>
    </row>
    <row r="719" spans="2:43" ht="14.25" customHeight="1">
      <c r="B719">
        <v>4</v>
      </c>
      <c r="C719" s="767" t="s">
        <v>333</v>
      </c>
      <c r="D719" s="767"/>
      <c r="E719" s="767"/>
      <c r="F719" s="767"/>
      <c r="G719" s="767"/>
      <c r="H719" s="767"/>
      <c r="I719" s="767"/>
      <c r="J719" s="767"/>
      <c r="K719" s="3774"/>
      <c r="L719" s="3774"/>
      <c r="M719" s="3774"/>
      <c r="N719" s="3774"/>
      <c r="O719" s="3774"/>
      <c r="P719" s="3774"/>
      <c r="Q719" s="3775"/>
      <c r="R719" s="110"/>
      <c r="S719" s="809"/>
      <c r="T719" s="822"/>
      <c r="U719" s="188"/>
      <c r="V719" s="188"/>
      <c r="W719" s="188"/>
      <c r="X719" s="581"/>
      <c r="Y719" s="616"/>
      <c r="Z719" s="125"/>
      <c r="AA719" s="3416"/>
      <c r="AB719" s="125"/>
      <c r="AC719" s="3414"/>
      <c r="AD719" s="3414"/>
      <c r="AE719" s="3414"/>
      <c r="AF719" s="3414"/>
      <c r="AG719" s="3414"/>
      <c r="AH719" s="3414"/>
      <c r="AI719" s="3414"/>
      <c r="AJ719" s="3414"/>
      <c r="AK719" s="3414"/>
      <c r="AL719" s="3414"/>
      <c r="AM719" s="3414"/>
      <c r="AN719" s="3414"/>
      <c r="AO719" s="3414"/>
      <c r="AP719" s="3414"/>
      <c r="AQ719" s="3414"/>
    </row>
    <row r="720" spans="2:43">
      <c r="C720" s="767" t="s">
        <v>334</v>
      </c>
      <c r="D720" s="767"/>
      <c r="E720" s="767"/>
      <c r="F720" s="767"/>
      <c r="G720" s="767"/>
      <c r="H720" s="767"/>
      <c r="I720" s="767"/>
      <c r="K720" s="3774"/>
      <c r="L720" s="3774"/>
      <c r="M720" s="3774"/>
      <c r="N720" s="3774"/>
      <c r="O720" s="3774"/>
      <c r="P720" s="3774"/>
      <c r="Q720" s="3775"/>
      <c r="R720" s="110"/>
      <c r="S720" s="3414"/>
      <c r="T720" s="810"/>
      <c r="U720" s="585"/>
      <c r="V720" s="585"/>
      <c r="W720" s="585"/>
      <c r="X720" s="355"/>
      <c r="Y720" s="355"/>
      <c r="Z720" s="355"/>
      <c r="AA720" s="355"/>
      <c r="AB720" s="355"/>
      <c r="AC720" s="3414"/>
      <c r="AD720" s="3414"/>
      <c r="AE720" s="3414"/>
      <c r="AF720" s="3414"/>
      <c r="AG720" s="3414"/>
      <c r="AH720" s="3414"/>
      <c r="AI720" s="3414"/>
      <c r="AJ720" s="3414"/>
      <c r="AK720" s="3414"/>
      <c r="AL720" s="3414"/>
      <c r="AM720" s="3414"/>
      <c r="AN720" s="3414"/>
      <c r="AO720" s="3414"/>
      <c r="AP720" s="3414"/>
      <c r="AQ720" s="3414"/>
    </row>
    <row r="721" spans="2:43" ht="15.75">
      <c r="C721" s="767" t="s">
        <v>335</v>
      </c>
      <c r="D721" s="767"/>
      <c r="E721" s="767"/>
      <c r="F721" s="767"/>
      <c r="G721" s="767"/>
      <c r="H721" s="767"/>
      <c r="K721" s="3774"/>
      <c r="L721" s="3774"/>
      <c r="M721" s="3774"/>
      <c r="N721" s="3774"/>
      <c r="O721" s="3774"/>
      <c r="P721" s="3774"/>
      <c r="Q721" s="3775"/>
      <c r="S721" s="480"/>
      <c r="T721" s="125"/>
      <c r="U721" s="125"/>
      <c r="V721" s="125"/>
      <c r="W721" s="125"/>
      <c r="X721" s="125"/>
      <c r="Y721" s="128"/>
      <c r="Z721" s="128"/>
      <c r="AA721" s="818"/>
      <c r="AB721" s="818"/>
      <c r="AC721" s="3414"/>
      <c r="AD721" s="3414"/>
      <c r="AE721" s="3414"/>
      <c r="AF721" s="3414"/>
      <c r="AG721" s="3414"/>
      <c r="AH721" s="3414"/>
      <c r="AI721" s="3414"/>
      <c r="AJ721" s="3414"/>
      <c r="AK721" s="3414"/>
      <c r="AL721" s="3414"/>
      <c r="AM721" s="3414"/>
      <c r="AN721" s="3414"/>
      <c r="AO721" s="3414"/>
      <c r="AP721" s="3414"/>
      <c r="AQ721" s="3414"/>
    </row>
    <row r="722" spans="2:43">
      <c r="B722">
        <v>5</v>
      </c>
      <c r="C722" s="767" t="s">
        <v>336</v>
      </c>
      <c r="D722" s="767"/>
      <c r="E722" s="767"/>
      <c r="F722" s="767"/>
      <c r="G722" s="767"/>
      <c r="H722" s="767"/>
      <c r="K722" s="3774"/>
      <c r="L722" s="3774"/>
      <c r="M722" s="3774"/>
      <c r="N722" s="3774"/>
      <c r="O722" s="3774"/>
      <c r="P722" s="3774"/>
      <c r="Q722" s="3775"/>
      <c r="S722" s="811"/>
      <c r="T722" s="812"/>
      <c r="U722" s="813"/>
      <c r="V722" s="537"/>
      <c r="W722" s="537"/>
      <c r="X722" s="538"/>
      <c r="Y722" s="590"/>
      <c r="Z722" s="590"/>
      <c r="AA722" s="590"/>
      <c r="AB722" s="590"/>
      <c r="AC722" s="3414"/>
      <c r="AD722" s="3414"/>
      <c r="AE722" s="3414"/>
      <c r="AF722" s="3414"/>
      <c r="AG722" s="3414"/>
      <c r="AH722" s="3414"/>
      <c r="AI722" s="3414"/>
      <c r="AJ722" s="3414"/>
      <c r="AK722" s="3414"/>
      <c r="AL722" s="3414"/>
      <c r="AM722" s="3414"/>
      <c r="AN722" s="3414"/>
      <c r="AO722" s="3414"/>
      <c r="AP722" s="3414"/>
      <c r="AQ722" s="3414"/>
    </row>
    <row r="723" spans="2:43">
      <c r="C723" s="767" t="s">
        <v>337</v>
      </c>
      <c r="D723" s="767"/>
      <c r="E723" s="767"/>
      <c r="F723" s="767"/>
      <c r="G723" s="767"/>
      <c r="H723" s="767"/>
      <c r="K723" s="3774"/>
      <c r="L723" s="3774"/>
      <c r="M723" s="3774"/>
      <c r="N723" s="3774"/>
      <c r="O723" s="3774"/>
      <c r="P723" s="3774"/>
      <c r="Q723" s="3775"/>
      <c r="S723" s="338"/>
      <c r="T723" s="810"/>
      <c r="U723" s="539"/>
      <c r="V723" s="539"/>
      <c r="W723" s="539"/>
      <c r="X723" s="539"/>
      <c r="Y723" s="539"/>
      <c r="Z723" s="539"/>
      <c r="AA723" s="539"/>
      <c r="AB723" s="539"/>
      <c r="AC723" s="3414"/>
      <c r="AD723" s="3414"/>
      <c r="AE723" s="3414"/>
      <c r="AF723" s="3414"/>
      <c r="AG723" s="3414"/>
      <c r="AH723" s="3414"/>
      <c r="AI723" s="3414"/>
      <c r="AJ723" s="3414"/>
      <c r="AK723" s="3414"/>
      <c r="AL723" s="3414"/>
      <c r="AM723" s="3414"/>
      <c r="AN723" s="3414"/>
      <c r="AO723" s="3414"/>
      <c r="AP723" s="3414"/>
      <c r="AQ723" s="3414"/>
    </row>
    <row r="724" spans="2:43" ht="14.25" customHeight="1">
      <c r="K724" s="3778"/>
      <c r="L724" s="3779"/>
      <c r="M724" s="3780"/>
      <c r="N724" s="3780"/>
      <c r="O724" s="3780"/>
      <c r="P724" s="3780"/>
      <c r="Q724" s="3775"/>
      <c r="S724" s="823"/>
      <c r="T724" s="3414"/>
      <c r="U724" s="362"/>
      <c r="V724" s="541"/>
      <c r="W724" s="516"/>
      <c r="X724" s="361"/>
      <c r="Y724" s="361"/>
      <c r="Z724" s="361"/>
      <c r="AA724" s="824"/>
      <c r="AB724" s="362"/>
      <c r="AC724" s="3414"/>
      <c r="AD724" s="3414"/>
      <c r="AE724" s="3414"/>
      <c r="AF724" s="3414"/>
      <c r="AG724" s="3414"/>
      <c r="AH724" s="3414"/>
      <c r="AI724" s="3414"/>
      <c r="AJ724" s="3414"/>
      <c r="AK724" s="3414"/>
      <c r="AL724" s="3414"/>
      <c r="AM724" s="3414"/>
      <c r="AN724" s="3414"/>
      <c r="AO724" s="3414"/>
      <c r="AP724" s="3414"/>
      <c r="AQ724" s="3414"/>
    </row>
    <row r="725" spans="2:43" ht="15" customHeight="1">
      <c r="K725" s="539"/>
      <c r="L725" s="539"/>
      <c r="M725" s="539"/>
      <c r="N725" s="539"/>
      <c r="O725" s="539"/>
      <c r="P725" s="539"/>
      <c r="Q725" s="553"/>
      <c r="S725" s="816"/>
      <c r="T725" s="817"/>
      <c r="U725" s="820"/>
      <c r="V725" s="820"/>
      <c r="W725" s="820"/>
      <c r="X725" s="819"/>
      <c r="Y725" s="820"/>
      <c r="Z725" s="820"/>
      <c r="AA725" s="820"/>
      <c r="AB725" s="820"/>
      <c r="AC725" s="3414"/>
      <c r="AD725" s="3414"/>
      <c r="AE725" s="3414"/>
      <c r="AF725" s="3414"/>
      <c r="AG725" s="3414"/>
      <c r="AH725" s="3414"/>
      <c r="AI725" s="3414"/>
      <c r="AJ725" s="3414"/>
      <c r="AK725" s="3414"/>
      <c r="AL725" s="3414"/>
      <c r="AM725" s="3414"/>
      <c r="AN725" s="3414"/>
      <c r="AO725" s="3414"/>
      <c r="AP725" s="3414"/>
      <c r="AQ725" s="3414"/>
    </row>
    <row r="726" spans="2:43" ht="12.75" customHeight="1">
      <c r="Q726" s="553"/>
      <c r="S726" s="222"/>
      <c r="T726" s="366"/>
      <c r="U726" s="156"/>
      <c r="V726" s="156"/>
      <c r="W726" s="156"/>
      <c r="X726" s="156"/>
      <c r="Y726" s="156"/>
      <c r="Z726" s="156"/>
      <c r="AA726" s="156"/>
      <c r="AB726" s="156"/>
      <c r="AC726" s="3414"/>
      <c r="AD726" s="3414"/>
      <c r="AE726" s="3414"/>
      <c r="AF726" s="3414"/>
      <c r="AG726" s="3414"/>
      <c r="AH726" s="3414"/>
      <c r="AI726" s="3414"/>
      <c r="AJ726" s="3414"/>
      <c r="AK726" s="3414"/>
      <c r="AL726" s="3414"/>
      <c r="AM726" s="3414"/>
      <c r="AN726" s="3414"/>
      <c r="AO726" s="3414"/>
      <c r="AP726" s="3414"/>
      <c r="AQ726" s="3414"/>
    </row>
    <row r="727" spans="2:43">
      <c r="Q727" s="553"/>
      <c r="S727" s="3414"/>
      <c r="T727" s="3414"/>
      <c r="U727" s="3414"/>
      <c r="V727" s="3414"/>
      <c r="W727" s="3414"/>
      <c r="X727" s="3414"/>
      <c r="Y727" s="3414"/>
      <c r="Z727" s="3414"/>
      <c r="AA727" s="3414"/>
      <c r="AB727" s="3414"/>
      <c r="AC727" s="3414"/>
      <c r="AD727" s="3414"/>
      <c r="AE727" s="3414"/>
      <c r="AF727" s="3414"/>
      <c r="AG727" s="3414"/>
      <c r="AH727" s="3414"/>
      <c r="AI727" s="3414"/>
      <c r="AJ727" s="3414"/>
      <c r="AK727" s="3414"/>
      <c r="AL727" s="3414"/>
      <c r="AM727" s="3414"/>
      <c r="AN727" s="3414"/>
      <c r="AO727" s="3414"/>
      <c r="AP727" s="3414"/>
      <c r="AQ727" s="3414"/>
    </row>
    <row r="728" spans="2:43" ht="16.5" customHeight="1">
      <c r="Q728" s="553"/>
      <c r="S728" s="3414"/>
      <c r="T728" s="3414"/>
      <c r="U728" s="3414"/>
      <c r="V728" s="3414"/>
      <c r="W728" s="3414"/>
      <c r="X728" s="3414"/>
      <c r="Y728" s="3414"/>
      <c r="Z728" s="3414"/>
      <c r="AA728" s="3414"/>
      <c r="AB728" s="3414"/>
      <c r="AC728" s="3414"/>
      <c r="AD728" s="3414"/>
      <c r="AE728" s="3414"/>
      <c r="AF728" s="3414"/>
      <c r="AG728" s="3414"/>
      <c r="AH728" s="3414"/>
      <c r="AI728" s="3414"/>
      <c r="AJ728" s="3414"/>
      <c r="AK728" s="3414"/>
      <c r="AL728" s="3414"/>
      <c r="AM728" s="3414"/>
      <c r="AN728" s="3414"/>
      <c r="AO728" s="3414"/>
      <c r="AP728" s="3414"/>
      <c r="AQ728" s="3414"/>
    </row>
    <row r="729" spans="2:43" ht="13.5" customHeight="1">
      <c r="B729" s="95"/>
      <c r="C729" s="95"/>
      <c r="D729" s="568"/>
      <c r="E729" s="568"/>
      <c r="F729" s="568"/>
      <c r="G729" s="568"/>
      <c r="H729" s="568"/>
      <c r="I729" s="568"/>
      <c r="J729" s="568"/>
      <c r="K729" s="568"/>
      <c r="L729" s="568"/>
      <c r="M729" s="568"/>
      <c r="N729" s="568"/>
      <c r="O729" s="568"/>
      <c r="P729" s="568"/>
      <c r="Q729" s="553"/>
      <c r="S729" s="3414"/>
      <c r="T729" s="3414"/>
      <c r="U729" s="3414"/>
      <c r="V729" s="3414"/>
      <c r="W729" s="3414"/>
      <c r="X729" s="3414"/>
      <c r="Y729" s="3414"/>
      <c r="Z729" s="3414"/>
      <c r="AA729" s="3414"/>
      <c r="AB729" s="3414"/>
      <c r="AC729" s="3414"/>
      <c r="AD729" s="3414"/>
      <c r="AE729" s="3414"/>
      <c r="AF729" s="3414"/>
      <c r="AG729" s="3414"/>
      <c r="AH729" s="3414"/>
      <c r="AI729" s="3414"/>
      <c r="AJ729" s="3414"/>
      <c r="AK729" s="3414"/>
      <c r="AL729" s="3414"/>
      <c r="AM729" s="3414"/>
      <c r="AN729" s="3414"/>
      <c r="AO729" s="3414"/>
      <c r="AP729" s="3414"/>
      <c r="AQ729" s="3414"/>
    </row>
    <row r="730" spans="2:43" ht="13.5" customHeight="1">
      <c r="B730" s="95"/>
      <c r="C730" s="95"/>
      <c r="D730" s="568"/>
      <c r="E730" s="2012"/>
      <c r="F730" s="2012"/>
      <c r="G730" s="2012"/>
      <c r="H730" s="2012"/>
      <c r="I730" s="585"/>
      <c r="J730" s="585"/>
      <c r="K730" s="585"/>
      <c r="L730" s="355"/>
      <c r="M730" s="355"/>
      <c r="N730" s="355"/>
      <c r="O730" s="355"/>
      <c r="P730" s="355"/>
      <c r="Q730" s="1789"/>
      <c r="S730" s="3414"/>
      <c r="T730" s="3414"/>
      <c r="U730" s="3414"/>
      <c r="V730" s="3414"/>
      <c r="W730" s="3414"/>
      <c r="X730" s="3414"/>
      <c r="Y730" s="3414"/>
      <c r="Z730" s="3414"/>
      <c r="AA730" s="3414"/>
      <c r="AB730" s="3414"/>
      <c r="AC730" s="3414"/>
      <c r="AD730" s="3414"/>
      <c r="AE730" s="3414"/>
      <c r="AF730" s="3414"/>
      <c r="AG730" s="3414"/>
      <c r="AH730" s="3414"/>
      <c r="AI730" s="3414"/>
      <c r="AJ730" s="3414"/>
      <c r="AK730" s="3414"/>
      <c r="AL730" s="3414"/>
      <c r="AM730" s="3414"/>
      <c r="AN730" s="3414"/>
      <c r="AO730" s="3414"/>
      <c r="AP730" s="3414"/>
      <c r="AQ730" s="3414"/>
    </row>
    <row r="731" spans="2:43">
      <c r="I731" s="1790"/>
      <c r="J731" s="1790"/>
      <c r="K731" s="1790"/>
      <c r="L731" s="1790"/>
      <c r="M731" s="1790"/>
      <c r="N731" s="1790"/>
      <c r="O731" s="1790"/>
      <c r="P731" s="1790"/>
      <c r="Q731" s="198"/>
      <c r="S731" s="3414"/>
      <c r="T731" s="3414"/>
      <c r="U731" s="3414"/>
      <c r="V731" s="3414"/>
      <c r="W731" s="3414"/>
      <c r="X731" s="3414"/>
      <c r="Y731" s="3414"/>
      <c r="Z731" s="3414"/>
      <c r="AA731" s="3414"/>
      <c r="AB731" s="3414"/>
      <c r="AC731" s="3414"/>
      <c r="AD731" s="3414"/>
      <c r="AE731" s="3414"/>
      <c r="AF731" s="3414"/>
      <c r="AG731" s="3414"/>
      <c r="AH731" s="3414"/>
      <c r="AI731" s="3414"/>
      <c r="AJ731" s="3414"/>
      <c r="AK731" s="3414"/>
      <c r="AL731" s="3414"/>
      <c r="AM731" s="3414"/>
      <c r="AN731" s="3414"/>
      <c r="AO731" s="3414"/>
      <c r="AP731" s="3414"/>
      <c r="AQ731" s="3414"/>
    </row>
    <row r="732" spans="2:43">
      <c r="I732" s="125"/>
      <c r="J732" s="125"/>
      <c r="K732" s="125"/>
      <c r="L732" s="125"/>
      <c r="M732" s="125"/>
      <c r="N732" s="125"/>
      <c r="O732" s="125"/>
      <c r="P732" s="110"/>
      <c r="Q732" s="198"/>
      <c r="S732" s="3414"/>
      <c r="T732" s="3414"/>
      <c r="U732" s="3414"/>
      <c r="V732" s="3414"/>
      <c r="W732" s="3414"/>
      <c r="X732" s="3414"/>
      <c r="Y732" s="3414"/>
      <c r="Z732" s="3414"/>
      <c r="AA732" s="3414"/>
      <c r="AB732" s="3414"/>
      <c r="AC732" s="3414"/>
      <c r="AD732" s="3414"/>
      <c r="AE732" s="3414"/>
      <c r="AF732" s="3414"/>
      <c r="AG732" s="3414"/>
      <c r="AH732" s="3414"/>
      <c r="AI732" s="3414"/>
      <c r="AJ732" s="3414"/>
      <c r="AK732" s="3414"/>
      <c r="AL732" s="3414"/>
      <c r="AM732" s="3414"/>
      <c r="AN732" s="3414"/>
      <c r="AO732" s="3414"/>
      <c r="AP732" s="3414"/>
      <c r="AQ732" s="3414"/>
    </row>
    <row r="733" spans="2:43">
      <c r="P733"/>
      <c r="Q733" s="553"/>
      <c r="S733" s="3414"/>
      <c r="T733" s="3414"/>
      <c r="U733" s="3414"/>
      <c r="V733" s="3414"/>
      <c r="W733" s="3414"/>
      <c r="X733" s="3414"/>
      <c r="Y733" s="3414"/>
      <c r="Z733" s="3414"/>
      <c r="AA733" s="3414"/>
      <c r="AB733" s="3414"/>
      <c r="AC733" s="3414"/>
      <c r="AD733" s="3414"/>
      <c r="AE733" s="3414"/>
      <c r="AF733" s="3414"/>
      <c r="AG733" s="3414"/>
      <c r="AH733" s="3414"/>
      <c r="AI733" s="3414"/>
      <c r="AJ733" s="3414"/>
      <c r="AK733" s="3414"/>
      <c r="AL733" s="3414"/>
      <c r="AM733" s="3414"/>
      <c r="AN733" s="3414"/>
      <c r="AO733" s="3414"/>
      <c r="AP733" s="3414"/>
      <c r="AQ733" s="3414"/>
    </row>
    <row r="734" spans="2:43" ht="13.5" customHeight="1">
      <c r="Q734" s="553"/>
      <c r="S734" s="3414"/>
      <c r="T734" s="3414"/>
      <c r="U734" s="3414"/>
      <c r="V734" s="3414"/>
      <c r="W734" s="3414"/>
      <c r="X734" s="3414"/>
      <c r="Y734" s="3414"/>
      <c r="Z734" s="3414"/>
      <c r="AA734" s="3414"/>
      <c r="AB734" s="3414"/>
      <c r="AC734" s="3414"/>
      <c r="AD734" s="3414"/>
      <c r="AE734" s="3414"/>
      <c r="AF734" s="3414"/>
      <c r="AG734" s="3414"/>
      <c r="AH734" s="3414"/>
      <c r="AI734" s="3414"/>
      <c r="AJ734" s="3414"/>
      <c r="AK734" s="3414"/>
      <c r="AL734" s="3414"/>
      <c r="AM734" s="3414"/>
      <c r="AN734" s="3414"/>
      <c r="AO734" s="3414"/>
      <c r="AP734" s="3414"/>
      <c r="AQ734" s="3414"/>
    </row>
    <row r="735" spans="2:43" ht="14.25" customHeight="1">
      <c r="Q735" s="553"/>
      <c r="S735" s="3414"/>
      <c r="T735" s="3414"/>
      <c r="U735" s="3414"/>
      <c r="V735" s="3414"/>
      <c r="W735" s="3414"/>
      <c r="X735" s="3414"/>
      <c r="Y735" s="3414"/>
      <c r="Z735" s="3414"/>
      <c r="AA735" s="3414"/>
      <c r="AB735" s="3414"/>
      <c r="AC735" s="3414"/>
      <c r="AD735" s="3414"/>
      <c r="AE735" s="3414"/>
      <c r="AF735" s="3414"/>
      <c r="AG735" s="3414"/>
      <c r="AH735" s="3414"/>
      <c r="AI735" s="3414"/>
      <c r="AJ735" s="3414"/>
      <c r="AK735" s="3414"/>
      <c r="AL735" s="3414"/>
      <c r="AM735" s="3414"/>
      <c r="AN735" s="3414"/>
      <c r="AO735" s="3414"/>
      <c r="AP735" s="3414"/>
      <c r="AQ735" s="3414"/>
    </row>
    <row r="736" spans="2:43">
      <c r="Q736" s="553"/>
      <c r="S736" s="3414"/>
      <c r="T736" s="3414"/>
      <c r="U736" s="3414"/>
      <c r="V736" s="3414"/>
      <c r="W736" s="3414"/>
      <c r="X736" s="3414"/>
      <c r="Y736" s="3414"/>
      <c r="Z736" s="3414"/>
      <c r="AA736" s="3414"/>
      <c r="AB736" s="3414"/>
      <c r="AC736" s="3414"/>
      <c r="AD736" s="3414"/>
      <c r="AE736" s="3414"/>
      <c r="AF736" s="3414"/>
      <c r="AG736" s="3414"/>
      <c r="AH736" s="3414"/>
      <c r="AI736" s="3414"/>
      <c r="AJ736" s="3414"/>
      <c r="AK736" s="3414"/>
      <c r="AL736" s="3414"/>
      <c r="AM736" s="3414"/>
      <c r="AN736" s="3414"/>
      <c r="AO736" s="3414"/>
      <c r="AP736" s="3414"/>
      <c r="AQ736" s="3414"/>
    </row>
    <row r="737" spans="3:43" ht="12.75" customHeight="1">
      <c r="Q737" s="553"/>
      <c r="S737" s="3414"/>
      <c r="T737" s="3414"/>
      <c r="U737" s="3414"/>
      <c r="V737" s="3414"/>
      <c r="W737" s="3414"/>
      <c r="X737" s="3414"/>
      <c r="Y737" s="3414"/>
      <c r="Z737" s="3414"/>
      <c r="AA737" s="3414"/>
      <c r="AB737" s="3414"/>
      <c r="AC737" s="3414"/>
      <c r="AD737" s="3414"/>
      <c r="AE737" s="3414"/>
      <c r="AF737" s="3414"/>
      <c r="AG737" s="3414"/>
      <c r="AH737" s="3414"/>
      <c r="AI737" s="3414"/>
      <c r="AJ737" s="3414"/>
      <c r="AK737" s="3414"/>
      <c r="AL737" s="3414"/>
      <c r="AM737" s="3414"/>
      <c r="AN737" s="3414"/>
      <c r="AO737" s="3414"/>
      <c r="AP737" s="3414"/>
      <c r="AQ737" s="3414"/>
    </row>
    <row r="738" spans="3:43">
      <c r="Q738" s="553"/>
      <c r="S738" s="3414"/>
      <c r="T738" s="3414"/>
      <c r="U738" s="3414"/>
      <c r="V738" s="3414"/>
      <c r="W738" s="3414"/>
      <c r="X738" s="3414"/>
      <c r="Y738" s="3414"/>
      <c r="Z738" s="3414"/>
      <c r="AA738" s="3414"/>
      <c r="AB738" s="3414"/>
      <c r="AC738" s="3414"/>
      <c r="AD738" s="3414"/>
      <c r="AE738" s="3414"/>
      <c r="AF738" s="3414"/>
      <c r="AG738" s="3414"/>
      <c r="AH738" s="3414"/>
      <c r="AI738" s="3414"/>
      <c r="AJ738" s="3414"/>
      <c r="AK738" s="3414"/>
      <c r="AL738" s="3414"/>
      <c r="AM738" s="3414"/>
      <c r="AN738" s="3414"/>
      <c r="AO738" s="3414"/>
      <c r="AP738" s="3414"/>
      <c r="AQ738" s="3414"/>
    </row>
    <row r="739" spans="3:43" ht="12.75" customHeight="1">
      <c r="Q739" s="553"/>
      <c r="S739" s="3414"/>
      <c r="T739" s="3414"/>
      <c r="U739" s="3414"/>
      <c r="V739" s="3414"/>
      <c r="W739" s="3414"/>
      <c r="X739" s="3414"/>
      <c r="Y739" s="3414"/>
      <c r="Z739" s="3414"/>
      <c r="AA739" s="3414"/>
      <c r="AB739" s="3414"/>
      <c r="AC739" s="3414"/>
      <c r="AD739" s="3414"/>
      <c r="AE739" s="3414"/>
      <c r="AF739" s="3414"/>
      <c r="AG739" s="3414"/>
      <c r="AH739" s="3414"/>
      <c r="AI739" s="3414"/>
      <c r="AJ739" s="3414"/>
      <c r="AK739" s="3414"/>
      <c r="AL739" s="3414"/>
      <c r="AM739" s="3414"/>
      <c r="AN739" s="3414"/>
      <c r="AO739" s="3414"/>
      <c r="AP739" s="3414"/>
      <c r="AQ739" s="3414"/>
    </row>
    <row r="740" spans="3:43">
      <c r="Q740" s="553"/>
      <c r="S740" s="3414"/>
      <c r="T740" s="3414"/>
      <c r="U740" s="3414"/>
      <c r="V740" s="3414"/>
      <c r="W740" s="3414"/>
      <c r="X740" s="3414"/>
      <c r="Y740" s="3414"/>
      <c r="Z740" s="3414"/>
      <c r="AA740" s="3414"/>
      <c r="AB740" s="3414"/>
      <c r="AC740" s="3414"/>
      <c r="AD740" s="3414"/>
      <c r="AE740" s="3414"/>
      <c r="AF740" s="3414"/>
      <c r="AG740" s="3414"/>
      <c r="AH740" s="3414"/>
      <c r="AI740" s="3414"/>
      <c r="AJ740" s="3414"/>
      <c r="AK740" s="3414"/>
      <c r="AL740" s="3414"/>
      <c r="AM740" s="3414"/>
      <c r="AN740" s="3414"/>
      <c r="AO740" s="3414"/>
      <c r="AP740" s="3414"/>
      <c r="AQ740" s="3414"/>
    </row>
    <row r="741" spans="3:43" ht="11.25" customHeight="1">
      <c r="Q741" s="553"/>
      <c r="S741" s="3414"/>
      <c r="T741" s="3414"/>
      <c r="U741" s="3414"/>
      <c r="V741" s="3414"/>
      <c r="W741" s="3414"/>
      <c r="X741" s="3414"/>
      <c r="Y741" s="3414"/>
      <c r="Z741" s="3414"/>
      <c r="AA741" s="3414"/>
      <c r="AB741" s="3414"/>
      <c r="AC741" s="3414"/>
      <c r="AD741" s="3414"/>
      <c r="AE741" s="3414"/>
      <c r="AF741" s="3414"/>
      <c r="AG741" s="3414"/>
      <c r="AH741" s="3414"/>
      <c r="AI741" s="3414"/>
      <c r="AJ741" s="3414"/>
      <c r="AK741" s="3414"/>
      <c r="AL741" s="3414"/>
      <c r="AM741" s="3414"/>
      <c r="AN741" s="3414"/>
      <c r="AO741" s="3414"/>
      <c r="AP741" s="3414"/>
      <c r="AQ741" s="3414"/>
    </row>
    <row r="742" spans="3:43">
      <c r="Q742" s="553"/>
      <c r="S742" s="3414"/>
      <c r="T742" s="3414"/>
      <c r="U742" s="3414"/>
      <c r="V742" s="3414"/>
      <c r="W742" s="3414"/>
      <c r="X742" s="3414"/>
      <c r="Y742" s="3414"/>
      <c r="Z742" s="3414"/>
      <c r="AA742" s="3414"/>
      <c r="AB742" s="3414"/>
      <c r="AC742" s="3414"/>
      <c r="AD742" s="3414"/>
      <c r="AE742" s="3414"/>
      <c r="AF742" s="3414"/>
      <c r="AG742" s="3414"/>
      <c r="AH742" s="3414"/>
      <c r="AI742" s="3414"/>
      <c r="AJ742" s="3414"/>
      <c r="AK742" s="3414"/>
      <c r="AL742" s="3414"/>
      <c r="AM742" s="3414"/>
      <c r="AN742" s="3414"/>
      <c r="AO742" s="3414"/>
      <c r="AP742" s="3414"/>
      <c r="AQ742" s="3414"/>
    </row>
    <row r="743" spans="3:43" ht="11.25" customHeight="1">
      <c r="Q743" s="553"/>
      <c r="S743" s="3414"/>
      <c r="T743" s="3414"/>
      <c r="U743" s="3414"/>
      <c r="V743" s="3414"/>
      <c r="W743" s="3414"/>
      <c r="X743" s="3414"/>
      <c r="Y743" s="3414"/>
      <c r="Z743" s="3414"/>
      <c r="AA743" s="3414"/>
      <c r="AB743" s="3414"/>
      <c r="AC743" s="3414"/>
      <c r="AD743" s="3414"/>
      <c r="AE743" s="3414"/>
      <c r="AF743" s="3414"/>
      <c r="AG743" s="3414"/>
      <c r="AH743" s="3414"/>
      <c r="AI743" s="3414"/>
      <c r="AJ743" s="3414"/>
      <c r="AK743" s="3414"/>
      <c r="AL743" s="3414"/>
      <c r="AM743" s="3414"/>
      <c r="AN743" s="3414"/>
      <c r="AO743" s="3414"/>
      <c r="AP743" s="3414"/>
      <c r="AQ743" s="3414"/>
    </row>
    <row r="744" spans="3:43" ht="15" customHeight="1">
      <c r="Q744" s="553"/>
      <c r="S744" s="3414"/>
      <c r="T744" s="3414"/>
      <c r="U744" s="3414"/>
      <c r="V744" s="3414"/>
      <c r="W744" s="3414"/>
      <c r="X744" s="3414"/>
      <c r="Y744" s="3414"/>
      <c r="Z744" s="3414"/>
      <c r="AA744" s="3414"/>
      <c r="AB744" s="3414"/>
      <c r="AC744" s="3414"/>
      <c r="AD744" s="3414"/>
      <c r="AE744" s="3414"/>
      <c r="AF744" s="3414"/>
      <c r="AG744" s="3414"/>
      <c r="AH744" s="3414"/>
      <c r="AI744" s="3414"/>
      <c r="AJ744" s="3414"/>
      <c r="AK744" s="3414"/>
      <c r="AL744" s="3414"/>
      <c r="AM744" s="3414"/>
      <c r="AN744" s="3414"/>
      <c r="AO744" s="3414"/>
      <c r="AP744" s="3414"/>
      <c r="AQ744" s="3414"/>
    </row>
    <row r="745" spans="3:43">
      <c r="Q745" s="553"/>
      <c r="S745" s="3414"/>
      <c r="T745" s="3414"/>
      <c r="U745" s="3414"/>
      <c r="V745" s="3414"/>
      <c r="W745" s="3414"/>
      <c r="X745" s="3414"/>
      <c r="Y745" s="3414"/>
      <c r="Z745" s="3414"/>
      <c r="AA745" s="3414"/>
      <c r="AB745" s="3414"/>
      <c r="AC745" s="3414"/>
      <c r="AD745" s="3414"/>
      <c r="AE745" s="3414"/>
      <c r="AF745" s="3414"/>
      <c r="AG745" s="3414"/>
      <c r="AH745" s="3414"/>
      <c r="AI745" s="3414"/>
      <c r="AJ745" s="3414"/>
      <c r="AK745" s="3414"/>
      <c r="AL745" s="3414"/>
      <c r="AM745" s="3414"/>
      <c r="AN745" s="3414"/>
      <c r="AO745" s="3414"/>
      <c r="AP745" s="3414"/>
      <c r="AQ745" s="3414"/>
    </row>
    <row r="746" spans="3:43">
      <c r="Q746" s="553"/>
      <c r="S746" s="3414"/>
      <c r="T746" s="3414"/>
      <c r="U746" s="3414"/>
      <c r="V746" s="3414"/>
      <c r="W746" s="3414"/>
      <c r="X746" s="3414"/>
      <c r="Y746" s="3414"/>
      <c r="Z746" s="3414"/>
      <c r="AA746" s="3414"/>
      <c r="AB746" s="3414"/>
      <c r="AC746" s="3414"/>
      <c r="AD746" s="3414"/>
      <c r="AE746" s="3414"/>
      <c r="AF746" s="3414"/>
      <c r="AG746" s="3414"/>
      <c r="AH746" s="3414"/>
      <c r="AI746" s="3414"/>
      <c r="AJ746" s="3414"/>
      <c r="AK746" s="3414"/>
      <c r="AL746" s="3414"/>
      <c r="AM746" s="3414"/>
      <c r="AN746" s="3414"/>
      <c r="AO746" s="3414"/>
      <c r="AP746" s="3414"/>
      <c r="AQ746" s="3414"/>
    </row>
    <row r="747" spans="3:43">
      <c r="C747" s="66"/>
      <c r="D747" s="66"/>
      <c r="E747" s="71"/>
      <c r="F747" s="66"/>
      <c r="G747" s="66"/>
      <c r="H747" s="66"/>
      <c r="P747"/>
      <c r="Q747" s="553"/>
      <c r="S747" s="3414"/>
      <c r="T747" s="3414"/>
      <c r="U747" s="3414"/>
      <c r="V747" s="3414"/>
      <c r="W747" s="3414"/>
      <c r="X747" s="3414"/>
      <c r="Y747" s="3414"/>
      <c r="Z747" s="3414"/>
      <c r="AA747" s="3414"/>
      <c r="AB747" s="3414"/>
      <c r="AC747" s="3414"/>
      <c r="AD747" s="3414"/>
      <c r="AE747" s="3414"/>
      <c r="AF747" s="3414"/>
      <c r="AG747" s="3414"/>
      <c r="AH747" s="3414"/>
      <c r="AI747" s="3414"/>
      <c r="AJ747" s="3414"/>
      <c r="AK747" s="3414"/>
      <c r="AL747" s="3414"/>
      <c r="AM747" s="3414"/>
      <c r="AN747" s="3414"/>
      <c r="AO747" s="3414"/>
      <c r="AP747" s="3414"/>
      <c r="AQ747" s="3414"/>
    </row>
    <row r="748" spans="3:43" ht="12.75" customHeight="1">
      <c r="C748" s="66"/>
      <c r="D748" s="66"/>
      <c r="E748" s="71"/>
      <c r="F748" s="66"/>
      <c r="G748" s="70"/>
      <c r="H748" s="66"/>
      <c r="P748"/>
      <c r="Q748" s="553"/>
      <c r="S748" s="3414"/>
      <c r="T748" s="3414"/>
      <c r="U748" s="3414"/>
      <c r="V748" s="3414"/>
      <c r="W748" s="3414"/>
      <c r="X748" s="3414"/>
      <c r="Y748" s="3414"/>
      <c r="Z748" s="3414"/>
      <c r="AA748" s="3414"/>
      <c r="AB748" s="3414"/>
      <c r="AC748" s="3414"/>
      <c r="AD748" s="3414"/>
      <c r="AE748" s="3414"/>
      <c r="AF748" s="3414"/>
      <c r="AG748" s="3414"/>
      <c r="AH748" s="3414"/>
      <c r="AI748" s="3414"/>
      <c r="AJ748" s="3414"/>
      <c r="AK748" s="3414"/>
      <c r="AL748" s="3414"/>
      <c r="AM748" s="3414"/>
      <c r="AN748" s="3414"/>
      <c r="AO748" s="3414"/>
      <c r="AP748" s="3414"/>
      <c r="AQ748" s="3414"/>
    </row>
    <row r="749" spans="3:43">
      <c r="P749"/>
      <c r="Q749" s="553"/>
      <c r="S749" s="3414"/>
      <c r="T749" s="3414"/>
      <c r="U749" s="3414"/>
      <c r="V749" s="3414"/>
      <c r="W749" s="3414"/>
      <c r="X749" s="3414"/>
      <c r="Y749" s="3414"/>
      <c r="Z749" s="3414"/>
      <c r="AA749" s="3414"/>
      <c r="AB749" s="3414"/>
      <c r="AC749" s="3414"/>
      <c r="AD749" s="3414"/>
      <c r="AE749" s="3414"/>
      <c r="AF749" s="3414"/>
      <c r="AG749" s="3414"/>
      <c r="AH749" s="3414"/>
      <c r="AI749" s="3414"/>
      <c r="AJ749" s="3414"/>
      <c r="AK749" s="3414"/>
      <c r="AL749" s="3414"/>
      <c r="AM749" s="3414"/>
      <c r="AN749" s="3414"/>
      <c r="AO749" s="3414"/>
      <c r="AP749" s="3414"/>
      <c r="AQ749" s="3414"/>
    </row>
    <row r="750" spans="3:43" ht="13.5" customHeight="1">
      <c r="P750"/>
      <c r="Q750" s="553"/>
      <c r="S750" s="3414"/>
      <c r="T750" s="3414"/>
      <c r="U750" s="3414"/>
      <c r="V750" s="3414"/>
      <c r="W750" s="3414"/>
      <c r="X750" s="3414"/>
      <c r="Y750" s="3414"/>
      <c r="Z750" s="3414"/>
      <c r="AA750" s="3414"/>
      <c r="AB750" s="3414"/>
      <c r="AC750" s="3414"/>
      <c r="AD750" s="3414"/>
      <c r="AE750" s="3414"/>
      <c r="AF750" s="3414"/>
      <c r="AG750" s="3414"/>
      <c r="AH750" s="3414"/>
      <c r="AI750" s="3414"/>
      <c r="AJ750" s="3414"/>
      <c r="AK750" s="3414"/>
      <c r="AL750" s="3414"/>
      <c r="AM750" s="3414"/>
      <c r="AN750" s="3414"/>
      <c r="AO750" s="3414"/>
      <c r="AP750" s="3414"/>
      <c r="AQ750" s="3414"/>
    </row>
    <row r="751" spans="3:43" ht="12.75" customHeight="1">
      <c r="P751"/>
      <c r="Q751" s="553"/>
      <c r="S751" s="3414"/>
      <c r="T751" s="3414"/>
      <c r="U751" s="3414"/>
      <c r="V751" s="3414"/>
      <c r="W751" s="3414"/>
      <c r="X751" s="3414"/>
      <c r="Y751" s="3414"/>
      <c r="Z751" s="3414"/>
      <c r="AA751" s="3414"/>
      <c r="AB751" s="3414"/>
      <c r="AC751" s="3414"/>
      <c r="AD751" s="3414"/>
      <c r="AE751" s="3414"/>
      <c r="AF751" s="3414"/>
      <c r="AG751" s="3414"/>
      <c r="AH751" s="3414"/>
      <c r="AI751" s="3414"/>
      <c r="AJ751" s="3414"/>
      <c r="AK751" s="3414"/>
      <c r="AL751" s="3414"/>
      <c r="AM751" s="3414"/>
      <c r="AN751" s="3414"/>
      <c r="AO751" s="3414"/>
      <c r="AP751" s="3414"/>
      <c r="AQ751" s="3414"/>
    </row>
    <row r="752" spans="3:43" ht="12" customHeight="1">
      <c r="P752"/>
      <c r="Q752" s="553"/>
      <c r="S752" s="3414"/>
      <c r="T752" s="3414"/>
      <c r="U752" s="3414"/>
      <c r="V752" s="3414"/>
      <c r="W752" s="3414"/>
      <c r="X752" s="3414"/>
      <c r="Y752" s="3414"/>
      <c r="Z752" s="3414"/>
      <c r="AA752" s="3414"/>
      <c r="AB752" s="3414"/>
      <c r="AC752" s="3414"/>
      <c r="AD752" s="3414"/>
      <c r="AE752" s="3414"/>
      <c r="AF752" s="3414"/>
      <c r="AG752" s="3414"/>
      <c r="AH752" s="3414"/>
      <c r="AI752" s="3414"/>
      <c r="AJ752" s="3414"/>
      <c r="AK752" s="3414"/>
      <c r="AL752" s="3414"/>
      <c r="AM752" s="3414"/>
      <c r="AN752" s="3414"/>
      <c r="AO752" s="3414"/>
      <c r="AP752" s="3414"/>
      <c r="AQ752" s="3414"/>
    </row>
    <row r="753" spans="3:43">
      <c r="P753"/>
      <c r="Q753" s="553"/>
      <c r="S753" s="3414"/>
      <c r="T753" s="3414"/>
      <c r="U753" s="3414"/>
      <c r="V753" s="3414"/>
      <c r="W753" s="3414"/>
      <c r="X753" s="3414"/>
      <c r="Y753" s="3414"/>
      <c r="Z753" s="3414"/>
      <c r="AA753" s="3414"/>
      <c r="AB753" s="3414"/>
      <c r="AC753" s="3414"/>
      <c r="AD753" s="3414"/>
      <c r="AE753" s="3414"/>
      <c r="AF753" s="3414"/>
      <c r="AG753" s="3414"/>
      <c r="AH753" s="3414"/>
      <c r="AI753" s="3414"/>
      <c r="AJ753" s="3414"/>
      <c r="AK753" s="3414"/>
      <c r="AL753" s="3414"/>
      <c r="AM753" s="3414"/>
      <c r="AN753" s="3414"/>
      <c r="AO753" s="3414"/>
      <c r="AP753" s="3414"/>
      <c r="AQ753" s="3414"/>
    </row>
    <row r="754" spans="3:43">
      <c r="P754"/>
      <c r="Q754" s="553"/>
      <c r="S754" s="3414"/>
      <c r="T754" s="3414"/>
      <c r="U754" s="3414"/>
      <c r="V754" s="3414"/>
      <c r="W754" s="3414"/>
      <c r="X754" s="3414"/>
      <c r="Y754" s="3414"/>
      <c r="Z754" s="3414"/>
      <c r="AA754" s="3414"/>
      <c r="AB754" s="3414"/>
      <c r="AC754" s="3414"/>
      <c r="AD754" s="3414"/>
      <c r="AE754" s="3414"/>
      <c r="AF754" s="3414"/>
      <c r="AG754" s="3414"/>
      <c r="AH754" s="3414"/>
      <c r="AI754" s="3414"/>
      <c r="AJ754" s="3414"/>
      <c r="AK754" s="3414"/>
      <c r="AL754" s="3414"/>
      <c r="AM754" s="3414"/>
      <c r="AN754" s="3414"/>
      <c r="AO754" s="3414"/>
      <c r="AP754" s="3414"/>
      <c r="AQ754" s="3414"/>
    </row>
    <row r="755" spans="3:43">
      <c r="P755"/>
      <c r="Q755" s="553"/>
      <c r="S755" s="3414"/>
      <c r="T755" s="3414"/>
      <c r="U755" s="3414"/>
      <c r="V755" s="3414"/>
      <c r="W755" s="3414"/>
      <c r="X755" s="3414"/>
      <c r="Y755" s="3414"/>
      <c r="Z755" s="3414"/>
      <c r="AA755" s="3414"/>
      <c r="AB755" s="3414"/>
      <c r="AC755" s="3414"/>
      <c r="AD755" s="3414"/>
      <c r="AE755" s="3414"/>
      <c r="AF755" s="3414"/>
      <c r="AG755" s="3414"/>
      <c r="AH755" s="3414"/>
      <c r="AI755" s="3414"/>
      <c r="AJ755" s="3414"/>
      <c r="AK755" s="3414"/>
      <c r="AL755" s="3414"/>
      <c r="AM755" s="3414"/>
      <c r="AN755" s="3414"/>
      <c r="AO755" s="3414"/>
      <c r="AP755" s="3414"/>
      <c r="AQ755" s="3414"/>
    </row>
    <row r="756" spans="3:43">
      <c r="P756"/>
      <c r="Q756" s="553"/>
      <c r="S756" s="3414"/>
      <c r="T756" s="3414"/>
      <c r="U756" s="3414"/>
      <c r="V756" s="3414"/>
      <c r="W756" s="3414"/>
      <c r="X756" s="3414"/>
      <c r="Y756" s="3414"/>
      <c r="Z756" s="3414"/>
      <c r="AA756" s="3414"/>
      <c r="AB756" s="3414"/>
      <c r="AC756" s="3414"/>
      <c r="AD756" s="3414"/>
      <c r="AE756" s="3414"/>
      <c r="AF756" s="3414"/>
      <c r="AG756" s="3414"/>
      <c r="AH756" s="3414"/>
      <c r="AI756" s="3414"/>
      <c r="AJ756" s="3414"/>
      <c r="AK756" s="3414"/>
      <c r="AL756" s="3414"/>
      <c r="AM756" s="3414"/>
      <c r="AN756" s="3414"/>
      <c r="AO756" s="3414"/>
      <c r="AP756" s="3414"/>
      <c r="AQ756" s="3414"/>
    </row>
    <row r="757" spans="3:43" ht="13.5" customHeight="1">
      <c r="J757" s="6"/>
      <c r="P757"/>
      <c r="Q757" s="553"/>
      <c r="S757" s="3414"/>
      <c r="T757" s="3414"/>
      <c r="U757" s="3414"/>
      <c r="V757" s="3414"/>
      <c r="W757" s="3414"/>
      <c r="X757" s="3414"/>
      <c r="Y757" s="3414"/>
      <c r="Z757" s="3414"/>
      <c r="AA757" s="3414"/>
      <c r="AB757" s="3414"/>
      <c r="AC757" s="3414"/>
      <c r="AD757" s="3414"/>
      <c r="AE757" s="3414"/>
      <c r="AF757" s="3414"/>
      <c r="AG757" s="3414"/>
      <c r="AH757" s="3414"/>
      <c r="AI757" s="3414"/>
      <c r="AJ757" s="3414"/>
      <c r="AK757" s="3414"/>
      <c r="AL757" s="3414"/>
      <c r="AM757" s="3414"/>
      <c r="AN757" s="3414"/>
      <c r="AO757" s="3414"/>
      <c r="AP757" s="3414"/>
      <c r="AQ757" s="3414"/>
    </row>
    <row r="758" spans="3:43">
      <c r="J758" s="6"/>
      <c r="P758"/>
      <c r="Q758" s="553"/>
      <c r="S758" s="3414"/>
      <c r="T758" s="3414"/>
      <c r="U758" s="3414"/>
      <c r="V758" s="3414"/>
      <c r="W758" s="3414"/>
      <c r="X758" s="3414"/>
      <c r="Y758" s="3414"/>
      <c r="Z758" s="3414"/>
      <c r="AA758" s="3414"/>
      <c r="AB758" s="3414"/>
      <c r="AC758" s="3414"/>
      <c r="AD758" s="3414"/>
      <c r="AE758" s="3414"/>
      <c r="AF758" s="3414"/>
      <c r="AG758" s="3414"/>
      <c r="AH758" s="3414"/>
      <c r="AI758" s="3414"/>
      <c r="AJ758" s="3414"/>
      <c r="AK758" s="3414"/>
      <c r="AL758" s="3414"/>
      <c r="AM758" s="3414"/>
      <c r="AN758" s="3414"/>
      <c r="AO758" s="3414"/>
      <c r="AP758" s="3414"/>
      <c r="AQ758" s="3414"/>
    </row>
    <row r="759" spans="3:43" ht="12.75" customHeight="1">
      <c r="C759" s="110"/>
      <c r="D759" s="125"/>
      <c r="E759" s="581"/>
      <c r="F759" s="581"/>
      <c r="G759" s="125"/>
      <c r="H759" s="125"/>
      <c r="I759" s="125"/>
      <c r="J759" s="164"/>
      <c r="K759" s="125"/>
      <c r="L759" s="125"/>
      <c r="M759" s="125"/>
      <c r="N759" s="125"/>
      <c r="O759" s="125"/>
      <c r="P759"/>
      <c r="Q759" s="553"/>
      <c r="S759" s="3414"/>
      <c r="T759" s="3414"/>
      <c r="U759" s="3414"/>
      <c r="V759" s="3414"/>
      <c r="W759" s="3414"/>
      <c r="X759" s="3414"/>
      <c r="Y759" s="3414"/>
      <c r="Z759" s="3414"/>
      <c r="AA759" s="3414"/>
      <c r="AB759" s="3414"/>
      <c r="AC759" s="3414"/>
      <c r="AD759" s="3414"/>
      <c r="AE759" s="3414"/>
      <c r="AF759" s="3414"/>
      <c r="AG759" s="3414"/>
      <c r="AH759" s="3414"/>
      <c r="AI759" s="3414"/>
      <c r="AJ759" s="3414"/>
      <c r="AK759" s="3414"/>
      <c r="AL759" s="3414"/>
      <c r="AM759" s="3414"/>
      <c r="AN759" s="3414"/>
      <c r="AO759" s="3414"/>
      <c r="AP759" s="3414"/>
      <c r="AQ759" s="3414"/>
    </row>
    <row r="760" spans="3:43" ht="12.75" customHeight="1">
      <c r="C760" s="110"/>
      <c r="D760" s="125"/>
      <c r="E760" s="186"/>
      <c r="F760" s="186"/>
      <c r="G760" s="125"/>
      <c r="H760" s="125"/>
      <c r="I760" s="125"/>
      <c r="J760" s="164"/>
      <c r="K760" s="125"/>
      <c r="L760" s="125"/>
      <c r="M760" s="125"/>
      <c r="N760" s="125"/>
      <c r="O760" s="125"/>
      <c r="P760"/>
      <c r="Q760" s="553"/>
      <c r="S760" s="3414"/>
      <c r="T760" s="3414"/>
      <c r="U760" s="3414"/>
      <c r="V760" s="3414"/>
      <c r="W760" s="3414"/>
      <c r="X760" s="3414"/>
      <c r="Y760" s="3414"/>
      <c r="Z760" s="3414"/>
      <c r="AA760" s="3414"/>
      <c r="AB760" s="3414"/>
      <c r="AC760" s="3414"/>
      <c r="AD760" s="3414"/>
      <c r="AE760" s="3414"/>
      <c r="AF760" s="3414"/>
      <c r="AG760" s="3414"/>
      <c r="AH760" s="3414"/>
      <c r="AI760" s="3414"/>
      <c r="AJ760" s="3414"/>
      <c r="AK760" s="3414"/>
      <c r="AL760" s="3414"/>
      <c r="AM760" s="3414"/>
      <c r="AN760" s="3414"/>
      <c r="AO760" s="3414"/>
      <c r="AP760" s="3414"/>
      <c r="AQ760" s="3414"/>
    </row>
    <row r="761" spans="3:43" ht="12.75" customHeight="1">
      <c r="C761" s="110"/>
      <c r="D761" s="581"/>
      <c r="E761" s="215"/>
      <c r="F761" s="215"/>
      <c r="G761" s="125"/>
      <c r="H761" s="125"/>
      <c r="I761" s="125"/>
      <c r="J761" s="164"/>
      <c r="K761" s="125"/>
      <c r="L761" s="125"/>
      <c r="M761" s="125"/>
      <c r="N761" s="125"/>
      <c r="O761" s="125"/>
      <c r="P761"/>
      <c r="Q761" s="553"/>
      <c r="S761" s="3414"/>
      <c r="T761" s="3414"/>
      <c r="U761" s="3414"/>
      <c r="V761" s="3414"/>
      <c r="W761" s="3414"/>
      <c r="X761" s="3414"/>
      <c r="Y761" s="3414"/>
      <c r="Z761" s="3414"/>
      <c r="AA761" s="3414"/>
      <c r="AB761" s="3414"/>
      <c r="AC761" s="3414"/>
      <c r="AD761" s="3414"/>
      <c r="AE761" s="3414"/>
      <c r="AF761" s="3414"/>
      <c r="AG761" s="3414"/>
      <c r="AH761" s="3414"/>
      <c r="AI761" s="3414"/>
      <c r="AJ761" s="3414"/>
      <c r="AK761" s="3414"/>
      <c r="AL761" s="3414"/>
      <c r="AM761" s="3414"/>
      <c r="AN761" s="3414"/>
      <c r="AO761" s="3414"/>
      <c r="AP761" s="3414"/>
      <c r="AQ761" s="3414"/>
    </row>
    <row r="762" spans="3:43" ht="13.5" customHeight="1">
      <c r="C762" s="110"/>
      <c r="D762" s="186"/>
      <c r="E762" s="125"/>
      <c r="F762" s="1247"/>
      <c r="G762" s="222"/>
      <c r="H762" s="366"/>
      <c r="I762" s="125"/>
      <c r="J762" s="164"/>
      <c r="K762" s="125"/>
      <c r="L762" s="125"/>
      <c r="M762" s="125"/>
      <c r="N762" s="125"/>
      <c r="O762" s="125"/>
      <c r="P762"/>
      <c r="Q762" s="553"/>
      <c r="S762" s="3414"/>
      <c r="T762" s="3414"/>
      <c r="U762" s="3414"/>
      <c r="V762" s="3414"/>
      <c r="W762" s="3414"/>
      <c r="X762" s="3414"/>
      <c r="Y762" s="3414"/>
      <c r="Z762" s="3414"/>
      <c r="AA762" s="3414"/>
      <c r="AB762" s="3414"/>
      <c r="AC762" s="3414"/>
      <c r="AD762" s="3414"/>
      <c r="AE762" s="3414"/>
      <c r="AF762" s="3414"/>
      <c r="AG762" s="3414"/>
      <c r="AH762" s="3414"/>
      <c r="AI762" s="3414"/>
      <c r="AJ762" s="3414"/>
      <c r="AK762" s="3414"/>
      <c r="AL762" s="3414"/>
      <c r="AM762" s="3414"/>
      <c r="AN762" s="3414"/>
      <c r="AO762" s="3414"/>
      <c r="AP762" s="3414"/>
      <c r="AQ762" s="3414"/>
    </row>
    <row r="763" spans="3:43" ht="11.25" customHeight="1">
      <c r="C763" s="110"/>
      <c r="D763" s="1246"/>
      <c r="E763" s="164"/>
      <c r="F763" s="1248"/>
      <c r="G763" s="125"/>
      <c r="H763" s="125"/>
      <c r="I763" s="125"/>
      <c r="J763" s="164"/>
      <c r="K763" s="125"/>
      <c r="L763" s="125"/>
      <c r="M763" s="125"/>
      <c r="N763" s="125"/>
      <c r="O763" s="125"/>
      <c r="P763"/>
      <c r="Q763" s="553"/>
      <c r="S763" s="3414"/>
      <c r="T763" s="3414"/>
      <c r="U763" s="3414"/>
      <c r="V763" s="3414"/>
      <c r="W763" s="3414"/>
      <c r="X763" s="3414"/>
      <c r="Y763" s="3414"/>
      <c r="Z763" s="3414"/>
      <c r="AA763" s="3414"/>
      <c r="AB763" s="3414"/>
      <c r="AC763" s="3414"/>
      <c r="AD763" s="3414"/>
      <c r="AE763" s="3414"/>
      <c r="AF763" s="3414"/>
      <c r="AG763" s="3414"/>
      <c r="AH763" s="3414"/>
      <c r="AI763" s="3414"/>
      <c r="AJ763" s="3414"/>
      <c r="AK763" s="3414"/>
      <c r="AL763" s="3414"/>
      <c r="AM763" s="3414"/>
      <c r="AN763" s="3414"/>
      <c r="AO763" s="3414"/>
      <c r="AP763" s="3414"/>
      <c r="AQ763" s="3414"/>
    </row>
    <row r="764" spans="3:43" ht="12.75" customHeight="1">
      <c r="C764" s="110"/>
      <c r="D764" s="1246"/>
      <c r="E764" s="164"/>
      <c r="F764" s="1248"/>
      <c r="G764" s="125"/>
      <c r="H764" s="125"/>
      <c r="I764" s="125"/>
      <c r="J764" s="164"/>
      <c r="K764" s="125"/>
      <c r="L764" s="125"/>
      <c r="M764" s="125"/>
      <c r="N764" s="125"/>
      <c r="O764" s="125"/>
      <c r="P764"/>
      <c r="Q764" s="553"/>
      <c r="S764" s="3414"/>
      <c r="T764" s="3414"/>
      <c r="U764" s="3414"/>
      <c r="V764" s="3414"/>
      <c r="W764" s="3414"/>
      <c r="X764" s="3414"/>
      <c r="Y764" s="3414"/>
      <c r="Z764" s="3414"/>
      <c r="AA764" s="3414"/>
      <c r="AB764" s="3414"/>
      <c r="AC764" s="3414"/>
      <c r="AD764" s="3414"/>
      <c r="AE764" s="3414"/>
      <c r="AF764" s="3414"/>
      <c r="AG764" s="3414"/>
      <c r="AH764" s="3414"/>
      <c r="AI764" s="3414"/>
      <c r="AJ764" s="3414"/>
      <c r="AK764" s="3414"/>
      <c r="AL764" s="3414"/>
      <c r="AM764" s="3414"/>
      <c r="AN764" s="3414"/>
      <c r="AO764" s="3414"/>
      <c r="AP764" s="3414"/>
      <c r="AQ764" s="3414"/>
    </row>
    <row r="765" spans="3:43">
      <c r="C765" s="110"/>
      <c r="D765" s="1246"/>
      <c r="E765" s="164"/>
      <c r="F765" s="1248"/>
      <c r="G765" s="125"/>
      <c r="H765" s="125"/>
      <c r="I765" s="125"/>
      <c r="J765" s="164"/>
      <c r="K765" s="125"/>
      <c r="L765" s="125"/>
      <c r="M765" s="125"/>
      <c r="N765" s="125"/>
      <c r="O765" s="125"/>
      <c r="P765"/>
      <c r="Q765" s="553"/>
      <c r="S765" s="3414"/>
      <c r="T765" s="3414"/>
      <c r="U765" s="3414"/>
      <c r="V765" s="3414"/>
      <c r="W765" s="3414"/>
      <c r="X765" s="3414"/>
      <c r="Y765" s="3414"/>
      <c r="Z765" s="3414"/>
      <c r="AA765" s="3414"/>
      <c r="AB765" s="3414"/>
      <c r="AC765" s="3414"/>
      <c r="AD765" s="3414"/>
      <c r="AE765" s="3414"/>
      <c r="AF765" s="3414"/>
      <c r="AG765" s="3414"/>
      <c r="AH765" s="3414"/>
      <c r="AI765" s="3414"/>
      <c r="AJ765" s="3414"/>
      <c r="AK765" s="3414"/>
      <c r="AL765" s="3414"/>
      <c r="AM765" s="3414"/>
      <c r="AN765" s="3414"/>
      <c r="AO765" s="3414"/>
      <c r="AP765" s="3414"/>
      <c r="AQ765" s="3414"/>
    </row>
    <row r="766" spans="3:43">
      <c r="C766" s="110"/>
      <c r="D766" s="1246"/>
      <c r="E766" s="164"/>
      <c r="F766" s="1248"/>
      <c r="G766" s="125"/>
      <c r="H766" s="125"/>
      <c r="I766" s="125"/>
      <c r="J766" s="164"/>
      <c r="K766" s="125"/>
      <c r="L766" s="125"/>
      <c r="M766" s="125"/>
      <c r="N766" s="125"/>
      <c r="O766" s="125"/>
      <c r="P766"/>
      <c r="Q766" s="553"/>
      <c r="S766" s="3414"/>
      <c r="T766" s="3414"/>
      <c r="U766" s="3414"/>
      <c r="V766" s="3414"/>
      <c r="W766" s="3414"/>
      <c r="X766" s="3414"/>
      <c r="Y766" s="3414"/>
      <c r="Z766" s="3414"/>
      <c r="AA766" s="3414"/>
      <c r="AB766" s="3414"/>
      <c r="AC766" s="3414"/>
      <c r="AD766" s="3414"/>
      <c r="AE766" s="3414"/>
      <c r="AF766" s="3414"/>
      <c r="AG766" s="3414"/>
      <c r="AH766" s="3414"/>
      <c r="AI766" s="3414"/>
      <c r="AJ766" s="3414"/>
      <c r="AK766" s="3414"/>
      <c r="AL766" s="3414"/>
      <c r="AM766" s="3414"/>
      <c r="AN766" s="3414"/>
      <c r="AO766" s="3414"/>
      <c r="AP766" s="3414"/>
      <c r="AQ766" s="3414"/>
    </row>
    <row r="767" spans="3:43">
      <c r="C767" s="110"/>
      <c r="D767" s="1246"/>
      <c r="E767" s="164"/>
      <c r="F767" s="1248"/>
      <c r="G767" s="125"/>
      <c r="H767" s="125"/>
      <c r="I767" s="125"/>
      <c r="J767" s="164"/>
      <c r="K767" s="125"/>
      <c r="L767" s="125"/>
      <c r="M767" s="125"/>
      <c r="N767" s="125"/>
      <c r="O767" s="125"/>
      <c r="P767"/>
      <c r="Q767" s="553"/>
      <c r="S767" s="3414"/>
      <c r="T767" s="3414"/>
      <c r="U767" s="3414"/>
      <c r="V767" s="3414"/>
      <c r="W767" s="3414"/>
      <c r="X767" s="3414"/>
      <c r="Y767" s="3414"/>
      <c r="Z767" s="3414"/>
      <c r="AA767" s="3414"/>
      <c r="AB767" s="3414"/>
      <c r="AC767" s="3414"/>
      <c r="AD767" s="3414"/>
      <c r="AE767" s="3414"/>
      <c r="AF767" s="3414"/>
      <c r="AG767" s="3414"/>
      <c r="AH767" s="3414"/>
      <c r="AI767" s="3414"/>
      <c r="AJ767" s="3414"/>
      <c r="AK767" s="3414"/>
      <c r="AL767" s="3414"/>
      <c r="AM767" s="3414"/>
      <c r="AN767" s="3414"/>
      <c r="AO767" s="3414"/>
      <c r="AP767" s="3414"/>
      <c r="AQ767" s="3414"/>
    </row>
    <row r="768" spans="3:43" ht="12.75" customHeight="1">
      <c r="C768" s="110"/>
      <c r="D768" s="1246"/>
      <c r="E768" s="164"/>
      <c r="F768" s="1248"/>
      <c r="G768" s="125"/>
      <c r="H768" s="125"/>
      <c r="I768" s="125"/>
      <c r="J768" s="164"/>
      <c r="K768" s="125"/>
      <c r="L768" s="125"/>
      <c r="M768" s="125"/>
      <c r="N768" s="125"/>
      <c r="O768" s="125"/>
      <c r="P768"/>
      <c r="Q768" s="553"/>
      <c r="S768" s="3414"/>
      <c r="T768" s="3414"/>
      <c r="U768" s="3414"/>
      <c r="V768" s="3414"/>
      <c r="W768" s="3414"/>
      <c r="X768" s="3414"/>
      <c r="Y768" s="3414"/>
      <c r="Z768" s="3414"/>
      <c r="AA768" s="3414"/>
      <c r="AB768" s="3414"/>
      <c r="AC768" s="3414"/>
      <c r="AD768" s="3414"/>
      <c r="AE768" s="3414"/>
      <c r="AF768" s="3414"/>
      <c r="AG768" s="3414"/>
      <c r="AH768" s="3414"/>
      <c r="AI768" s="3414"/>
      <c r="AJ768" s="3414"/>
      <c r="AK768" s="3414"/>
      <c r="AL768" s="3414"/>
      <c r="AM768" s="3414"/>
      <c r="AN768" s="3414"/>
      <c r="AO768" s="3414"/>
      <c r="AP768" s="3414"/>
      <c r="AQ768" s="3414"/>
    </row>
    <row r="769" spans="3:43" ht="12" customHeight="1">
      <c r="C769" s="110"/>
      <c r="D769" s="125"/>
      <c r="E769" s="125"/>
      <c r="F769" s="125"/>
      <c r="G769" s="125"/>
      <c r="H769" s="125"/>
      <c r="I769" s="125"/>
      <c r="J769" s="164"/>
      <c r="K769" s="125"/>
      <c r="L769" s="125"/>
      <c r="M769" s="125"/>
      <c r="N769" s="125"/>
      <c r="O769" s="125"/>
      <c r="P769"/>
      <c r="Q769" s="553"/>
      <c r="S769" s="3414"/>
      <c r="T769" s="3414"/>
      <c r="U769" s="3414"/>
      <c r="V769" s="3414"/>
      <c r="W769" s="3414"/>
      <c r="X769" s="3414"/>
      <c r="Y769" s="3414"/>
      <c r="Z769" s="3414"/>
      <c r="AA769" s="3414"/>
      <c r="AB769" s="3414"/>
      <c r="AC769" s="3414"/>
      <c r="AD769" s="3414"/>
      <c r="AE769" s="3414"/>
      <c r="AF769" s="3414"/>
      <c r="AG769" s="3414"/>
      <c r="AH769" s="3414"/>
      <c r="AI769" s="3414"/>
      <c r="AJ769" s="3414"/>
      <c r="AK769" s="3414"/>
      <c r="AL769" s="3414"/>
      <c r="AM769" s="3414"/>
      <c r="AN769" s="3414"/>
      <c r="AO769" s="3414"/>
      <c r="AP769" s="3414"/>
      <c r="AQ769" s="3414"/>
    </row>
    <row r="770" spans="3:43" ht="12.75" customHeight="1">
      <c r="J770" s="6"/>
      <c r="P770"/>
      <c r="Q770" s="553"/>
      <c r="S770" s="3414"/>
      <c r="T770" s="3414"/>
      <c r="U770" s="3414"/>
      <c r="V770" s="3414"/>
      <c r="W770" s="3414"/>
      <c r="X770" s="3414"/>
      <c r="Y770" s="3414"/>
      <c r="Z770" s="3414"/>
      <c r="AA770" s="3414"/>
      <c r="AB770" s="3414"/>
      <c r="AC770" s="3414"/>
      <c r="AD770" s="3414"/>
      <c r="AE770" s="3414"/>
      <c r="AF770" s="3414"/>
      <c r="AG770" s="3414"/>
      <c r="AH770" s="3414"/>
      <c r="AI770" s="3414"/>
      <c r="AJ770" s="3414"/>
      <c r="AK770" s="3414"/>
      <c r="AL770" s="3414"/>
      <c r="AM770" s="3414"/>
      <c r="AN770" s="3414"/>
      <c r="AO770" s="3414"/>
      <c r="AP770" s="3414"/>
      <c r="AQ770" s="3414"/>
    </row>
    <row r="771" spans="3:43" ht="12.75" customHeight="1">
      <c r="J771" s="6"/>
      <c r="P771"/>
      <c r="Q771" s="553"/>
      <c r="S771" s="3414"/>
      <c r="T771" s="3414"/>
      <c r="U771" s="3414"/>
      <c r="V771" s="3414"/>
      <c r="W771" s="3414"/>
      <c r="X771" s="3414"/>
      <c r="Y771" s="3414"/>
      <c r="Z771" s="3414"/>
      <c r="AA771" s="3414"/>
      <c r="AB771" s="3414"/>
      <c r="AC771" s="3414"/>
      <c r="AD771" s="3414"/>
      <c r="AE771" s="3414"/>
      <c r="AF771" s="3414"/>
      <c r="AG771" s="3414"/>
      <c r="AH771" s="3414"/>
      <c r="AI771" s="3414"/>
      <c r="AJ771" s="3414"/>
      <c r="AK771" s="3414"/>
      <c r="AL771" s="3414"/>
      <c r="AM771" s="3414"/>
      <c r="AN771" s="3414"/>
      <c r="AO771" s="3414"/>
      <c r="AP771" s="3414"/>
      <c r="AQ771" s="3414"/>
    </row>
    <row r="772" spans="3:43">
      <c r="J772" s="6"/>
      <c r="P772"/>
      <c r="Q772" s="553"/>
      <c r="S772" s="3414"/>
      <c r="T772" s="3414"/>
      <c r="U772" s="3414"/>
      <c r="V772" s="3414"/>
      <c r="W772" s="3414"/>
      <c r="X772" s="3414"/>
      <c r="Y772" s="3414"/>
      <c r="Z772" s="3414"/>
      <c r="AA772" s="3414"/>
      <c r="AB772" s="3414"/>
      <c r="AC772" s="3414"/>
      <c r="AD772" s="3414"/>
      <c r="AE772" s="3414"/>
      <c r="AF772" s="3414"/>
      <c r="AG772" s="3414"/>
      <c r="AH772" s="3414"/>
      <c r="AI772" s="3414"/>
      <c r="AJ772" s="3414"/>
      <c r="AK772" s="3414"/>
      <c r="AL772" s="3414"/>
      <c r="AM772" s="3414"/>
      <c r="AN772" s="3414"/>
      <c r="AO772" s="3414"/>
      <c r="AP772" s="3414"/>
      <c r="AQ772" s="3414"/>
    </row>
    <row r="773" spans="3:43" ht="12.75" customHeight="1">
      <c r="J773" s="6"/>
      <c r="P773"/>
      <c r="Q773" s="553"/>
      <c r="S773" s="3414"/>
      <c r="T773" s="3414"/>
      <c r="U773" s="3414"/>
      <c r="V773" s="3414"/>
      <c r="W773" s="3414"/>
      <c r="X773" s="3414"/>
      <c r="Y773" s="3414"/>
      <c r="Z773" s="3414"/>
      <c r="AA773" s="3414"/>
      <c r="AB773" s="3414"/>
      <c r="AC773" s="3414"/>
      <c r="AD773" s="3414"/>
      <c r="AE773" s="3414"/>
      <c r="AF773" s="3414"/>
      <c r="AG773" s="3414"/>
      <c r="AH773" s="3414"/>
      <c r="AI773" s="3414"/>
      <c r="AJ773" s="3414"/>
      <c r="AK773" s="3414"/>
      <c r="AL773" s="3414"/>
      <c r="AM773" s="3414"/>
      <c r="AN773" s="3414"/>
      <c r="AO773" s="3414"/>
      <c r="AP773" s="3414"/>
      <c r="AQ773" s="3414"/>
    </row>
    <row r="774" spans="3:43" ht="13.5" customHeight="1">
      <c r="J774" s="6"/>
      <c r="P774"/>
      <c r="Q774" s="553"/>
      <c r="S774" s="3414"/>
      <c r="T774" s="3414"/>
      <c r="U774" s="3414"/>
      <c r="V774" s="3414"/>
      <c r="W774" s="3414"/>
      <c r="X774" s="3414"/>
      <c r="Y774" s="3414"/>
      <c r="Z774" s="3414"/>
      <c r="AA774" s="3414"/>
      <c r="AB774" s="3414"/>
      <c r="AC774" s="3414"/>
      <c r="AD774" s="3414"/>
      <c r="AE774" s="3414"/>
      <c r="AF774" s="3414"/>
      <c r="AG774" s="3414"/>
      <c r="AH774" s="3414"/>
      <c r="AI774" s="3414"/>
      <c r="AJ774" s="3414"/>
      <c r="AK774" s="3414"/>
      <c r="AL774" s="3414"/>
      <c r="AM774" s="3414"/>
      <c r="AN774" s="3414"/>
      <c r="AO774" s="3414"/>
      <c r="AP774" s="3414"/>
      <c r="AQ774" s="3414"/>
    </row>
    <row r="775" spans="3:43" ht="14.25" customHeight="1">
      <c r="S775" s="3414"/>
      <c r="T775" s="3414"/>
      <c r="U775" s="3414"/>
      <c r="V775" s="3414"/>
      <c r="W775" s="3414"/>
      <c r="X775" s="3414"/>
      <c r="Y775" s="3414"/>
      <c r="Z775" s="3414"/>
      <c r="AA775" s="3414"/>
      <c r="AB775" s="3414"/>
      <c r="AC775" s="3414"/>
      <c r="AD775" s="3414"/>
      <c r="AE775" s="3414"/>
      <c r="AF775" s="3414"/>
      <c r="AG775" s="3414"/>
      <c r="AH775" s="3414"/>
      <c r="AI775" s="3414"/>
      <c r="AJ775" s="3414"/>
      <c r="AK775" s="3414"/>
      <c r="AL775" s="3414"/>
      <c r="AM775" s="3414"/>
      <c r="AN775" s="3414"/>
      <c r="AO775" s="3414"/>
      <c r="AP775" s="3414"/>
      <c r="AQ775" s="3414"/>
    </row>
    <row r="776" spans="3:43" ht="13.5" customHeight="1">
      <c r="S776" s="3414"/>
      <c r="T776" s="3414"/>
      <c r="U776" s="3414"/>
      <c r="V776" s="3414"/>
      <c r="W776" s="3414"/>
      <c r="X776" s="3414"/>
      <c r="Y776" s="3414"/>
      <c r="Z776" s="3414"/>
      <c r="AA776" s="3414"/>
      <c r="AB776" s="3414"/>
      <c r="AC776" s="3414"/>
      <c r="AD776" s="3414"/>
      <c r="AE776" s="3414"/>
      <c r="AF776" s="3414"/>
      <c r="AG776" s="3414"/>
      <c r="AH776" s="3414"/>
      <c r="AI776" s="3414"/>
      <c r="AJ776" s="3414"/>
      <c r="AK776" s="3414"/>
      <c r="AL776" s="3414"/>
      <c r="AM776" s="3414"/>
      <c r="AN776" s="3414"/>
      <c r="AO776" s="3414"/>
      <c r="AP776" s="3414"/>
      <c r="AQ776" s="3414"/>
    </row>
    <row r="777" spans="3:43">
      <c r="S777" s="3414"/>
      <c r="T777" s="3414"/>
      <c r="U777" s="3414"/>
      <c r="V777" s="3414"/>
      <c r="W777" s="3414"/>
      <c r="X777" s="3414"/>
      <c r="Y777" s="3414"/>
      <c r="Z777" s="3414"/>
      <c r="AA777" s="3414"/>
      <c r="AB777" s="3414"/>
      <c r="AC777" s="3414"/>
      <c r="AD777" s="3414"/>
      <c r="AE777" s="3414"/>
      <c r="AF777" s="3414"/>
      <c r="AG777" s="3414"/>
      <c r="AH777" s="3414"/>
      <c r="AI777" s="3414"/>
      <c r="AJ777" s="3414"/>
      <c r="AK777" s="3414"/>
      <c r="AL777" s="3414"/>
      <c r="AM777" s="3414"/>
      <c r="AN777" s="3414"/>
      <c r="AO777" s="3414"/>
      <c r="AP777" s="3414"/>
      <c r="AQ777" s="3414"/>
    </row>
    <row r="778" spans="3:43">
      <c r="S778" s="3414"/>
      <c r="T778" s="3414"/>
      <c r="U778" s="3414"/>
      <c r="V778" s="3414"/>
      <c r="W778" s="3414"/>
      <c r="X778" s="3414"/>
      <c r="Y778" s="3414"/>
      <c r="Z778" s="3414"/>
      <c r="AA778" s="3414"/>
      <c r="AB778" s="3414"/>
      <c r="AC778" s="3414"/>
      <c r="AD778" s="3414"/>
      <c r="AE778" s="3414"/>
      <c r="AF778" s="3414"/>
      <c r="AG778" s="3414"/>
      <c r="AH778" s="3414"/>
      <c r="AI778" s="3414"/>
      <c r="AJ778" s="3414"/>
      <c r="AK778" s="3414"/>
      <c r="AL778" s="3414"/>
      <c r="AM778" s="3414"/>
      <c r="AN778" s="3414"/>
      <c r="AO778" s="3414"/>
      <c r="AP778" s="3414"/>
      <c r="AQ778" s="3414"/>
    </row>
    <row r="779" spans="3:43">
      <c r="S779" s="3414"/>
      <c r="T779" s="3414"/>
      <c r="U779" s="3414"/>
      <c r="V779" s="3414"/>
      <c r="W779" s="3414"/>
      <c r="X779" s="3414"/>
      <c r="Y779" s="3414"/>
      <c r="Z779" s="3414"/>
      <c r="AA779" s="3414"/>
      <c r="AB779" s="3414"/>
      <c r="AC779" s="3414"/>
      <c r="AD779" s="3414"/>
      <c r="AE779" s="3414"/>
      <c r="AF779" s="3414"/>
      <c r="AG779" s="3414"/>
      <c r="AH779" s="3414"/>
      <c r="AI779" s="3414"/>
      <c r="AJ779" s="3414"/>
      <c r="AK779" s="3414"/>
      <c r="AL779" s="3414"/>
      <c r="AM779" s="3414"/>
      <c r="AN779" s="3414"/>
      <c r="AO779" s="3414"/>
      <c r="AP779" s="3414"/>
      <c r="AQ779" s="3414"/>
    </row>
    <row r="780" spans="3:43">
      <c r="S780" s="3414"/>
      <c r="T780" s="3414"/>
      <c r="U780" s="3414"/>
      <c r="V780" s="3414"/>
      <c r="W780" s="3414"/>
      <c r="X780" s="3414"/>
      <c r="Y780" s="3414"/>
      <c r="Z780" s="3414"/>
      <c r="AA780" s="3414"/>
      <c r="AB780" s="3414"/>
      <c r="AC780" s="3414"/>
      <c r="AD780" s="3414"/>
      <c r="AE780" s="3414"/>
      <c r="AF780" s="3414"/>
      <c r="AG780" s="3414"/>
      <c r="AH780" s="3414"/>
      <c r="AI780" s="3414"/>
      <c r="AJ780" s="3414"/>
      <c r="AK780" s="3414"/>
      <c r="AL780" s="3414"/>
      <c r="AM780" s="3414"/>
      <c r="AN780" s="3414"/>
      <c r="AO780" s="3414"/>
      <c r="AP780" s="3414"/>
      <c r="AQ780" s="3414"/>
    </row>
    <row r="781" spans="3:43">
      <c r="S781" s="3414"/>
      <c r="T781" s="3414"/>
      <c r="U781" s="3414"/>
      <c r="V781" s="3414"/>
      <c r="W781" s="3414"/>
      <c r="X781" s="3414"/>
      <c r="Y781" s="3414"/>
      <c r="Z781" s="3414"/>
      <c r="AA781" s="3414"/>
      <c r="AB781" s="3414"/>
      <c r="AC781" s="3414"/>
      <c r="AD781" s="3414"/>
      <c r="AE781" s="3414"/>
      <c r="AF781" s="3414"/>
      <c r="AG781" s="3414"/>
      <c r="AH781" s="3414"/>
      <c r="AI781" s="3414"/>
      <c r="AJ781" s="3414"/>
      <c r="AK781" s="3414"/>
      <c r="AL781" s="3414"/>
      <c r="AM781" s="3414"/>
      <c r="AN781" s="3414"/>
      <c r="AO781" s="3414"/>
      <c r="AP781" s="3414"/>
      <c r="AQ781" s="3414"/>
    </row>
    <row r="782" spans="3:43">
      <c r="S782" s="3414"/>
      <c r="T782" s="3414"/>
      <c r="U782" s="3414"/>
      <c r="V782" s="3414"/>
      <c r="W782" s="3414"/>
      <c r="X782" s="3414"/>
      <c r="Y782" s="3414"/>
      <c r="Z782" s="3414"/>
      <c r="AA782" s="3414"/>
      <c r="AB782" s="3414"/>
      <c r="AC782" s="3414"/>
      <c r="AD782" s="3414"/>
      <c r="AE782" s="3414"/>
      <c r="AF782" s="3414"/>
      <c r="AG782" s="3414"/>
      <c r="AH782" s="3414"/>
      <c r="AI782" s="3414"/>
      <c r="AJ782" s="3414"/>
      <c r="AK782" s="3414"/>
      <c r="AL782" s="3414"/>
      <c r="AM782" s="3414"/>
      <c r="AN782" s="3414"/>
      <c r="AO782" s="3414"/>
      <c r="AP782" s="3414"/>
      <c r="AQ782" s="3414"/>
    </row>
    <row r="783" spans="3:43">
      <c r="S783" s="3414"/>
      <c r="T783" s="3414"/>
      <c r="U783" s="3414"/>
      <c r="V783" s="3414"/>
      <c r="W783" s="3414"/>
      <c r="X783" s="3414"/>
      <c r="Y783" s="3414"/>
      <c r="Z783" s="3414"/>
      <c r="AA783" s="3414"/>
      <c r="AB783" s="3414"/>
      <c r="AC783" s="3414"/>
      <c r="AD783" s="3414"/>
      <c r="AE783" s="3414"/>
      <c r="AF783" s="3414"/>
      <c r="AG783" s="3414"/>
      <c r="AH783" s="3414"/>
      <c r="AI783" s="3414"/>
      <c r="AJ783" s="3414"/>
      <c r="AK783" s="3414"/>
      <c r="AL783" s="3414"/>
      <c r="AM783" s="3414"/>
      <c r="AN783" s="3414"/>
      <c r="AO783" s="3414"/>
      <c r="AP783" s="3414"/>
      <c r="AQ783" s="3414"/>
    </row>
    <row r="784" spans="3:43">
      <c r="S784" s="3414"/>
      <c r="T784" s="3414"/>
      <c r="U784" s="3414"/>
      <c r="V784" s="3414"/>
      <c r="W784" s="3414"/>
      <c r="X784" s="3414"/>
      <c r="Y784" s="3414"/>
      <c r="Z784" s="3414"/>
      <c r="AA784" s="3414"/>
      <c r="AB784" s="3414"/>
      <c r="AC784" s="3414"/>
      <c r="AD784" s="3414"/>
      <c r="AE784" s="3414"/>
      <c r="AF784" s="3414"/>
      <c r="AG784" s="3414"/>
      <c r="AH784" s="3414"/>
      <c r="AI784" s="3414"/>
      <c r="AJ784" s="3414"/>
      <c r="AK784" s="3414"/>
      <c r="AL784" s="3414"/>
      <c r="AM784" s="3414"/>
      <c r="AN784" s="3414"/>
      <c r="AO784" s="3414"/>
      <c r="AP784" s="3414"/>
      <c r="AQ784" s="3414"/>
    </row>
    <row r="785" spans="19:43">
      <c r="S785" s="3414"/>
      <c r="T785" s="3414"/>
      <c r="U785" s="3414"/>
      <c r="V785" s="3414"/>
      <c r="W785" s="3414"/>
      <c r="X785" s="3414"/>
      <c r="Y785" s="3414"/>
      <c r="Z785" s="3414"/>
      <c r="AA785" s="3414"/>
      <c r="AB785" s="3414"/>
      <c r="AC785" s="3414"/>
      <c r="AD785" s="3414"/>
      <c r="AE785" s="3414"/>
      <c r="AF785" s="3414"/>
      <c r="AG785" s="3414"/>
      <c r="AH785" s="3414"/>
      <c r="AI785" s="3414"/>
      <c r="AJ785" s="3414"/>
      <c r="AK785" s="3414"/>
      <c r="AL785" s="3414"/>
      <c r="AM785" s="3414"/>
      <c r="AN785" s="3414"/>
      <c r="AO785" s="3414"/>
      <c r="AP785" s="3414"/>
      <c r="AQ785" s="3414"/>
    </row>
    <row r="786" spans="19:43">
      <c r="S786" s="3414"/>
      <c r="T786" s="3414"/>
      <c r="U786" s="3414"/>
      <c r="V786" s="3414"/>
      <c r="W786" s="3414"/>
      <c r="X786" s="3414"/>
      <c r="Y786" s="3414"/>
      <c r="Z786" s="3414"/>
      <c r="AA786" s="3414"/>
      <c r="AB786" s="3414"/>
      <c r="AC786" s="3414"/>
      <c r="AD786" s="3414"/>
      <c r="AE786" s="3414"/>
      <c r="AF786" s="3414"/>
      <c r="AG786" s="3414"/>
      <c r="AH786" s="3414"/>
      <c r="AI786" s="3414"/>
      <c r="AJ786" s="3414"/>
      <c r="AK786" s="3414"/>
      <c r="AL786" s="3414"/>
      <c r="AM786" s="3414"/>
      <c r="AN786" s="3414"/>
      <c r="AO786" s="3414"/>
      <c r="AP786" s="3414"/>
      <c r="AQ786" s="3414"/>
    </row>
    <row r="787" spans="19:43">
      <c r="S787" s="3414"/>
      <c r="T787" s="3414"/>
      <c r="U787" s="3414"/>
      <c r="V787" s="3414"/>
      <c r="W787" s="3414"/>
      <c r="X787" s="3414"/>
      <c r="Y787" s="3414"/>
      <c r="Z787" s="3414"/>
      <c r="AA787" s="3414"/>
      <c r="AB787" s="3414"/>
      <c r="AC787" s="3414"/>
      <c r="AD787" s="3414"/>
      <c r="AE787" s="3414"/>
      <c r="AF787" s="3414"/>
      <c r="AG787" s="3414"/>
      <c r="AH787" s="3414"/>
      <c r="AI787" s="3414"/>
      <c r="AJ787" s="3414"/>
      <c r="AK787" s="3414"/>
      <c r="AL787" s="3414"/>
      <c r="AM787" s="3414"/>
      <c r="AN787" s="3414"/>
      <c r="AO787" s="3414"/>
      <c r="AP787" s="3414"/>
      <c r="AQ787" s="3414"/>
    </row>
    <row r="788" spans="19:43">
      <c r="S788" s="3414"/>
      <c r="T788" s="3414"/>
      <c r="U788" s="3414"/>
      <c r="V788" s="3414"/>
      <c r="W788" s="3414"/>
      <c r="X788" s="3414"/>
      <c r="Y788" s="3414"/>
      <c r="Z788" s="3414"/>
      <c r="AA788" s="3414"/>
      <c r="AB788" s="3414"/>
      <c r="AC788" s="3414"/>
      <c r="AD788" s="3414"/>
      <c r="AE788" s="3414"/>
      <c r="AF788" s="3414"/>
      <c r="AG788" s="3414"/>
      <c r="AH788" s="3414"/>
      <c r="AI788" s="3414"/>
      <c r="AJ788" s="3414"/>
      <c r="AK788" s="3414"/>
      <c r="AL788" s="3414"/>
      <c r="AM788" s="3414"/>
      <c r="AN788" s="3414"/>
      <c r="AO788" s="3414"/>
      <c r="AP788" s="3414"/>
      <c r="AQ788" s="3414"/>
    </row>
    <row r="789" spans="19:43">
      <c r="S789" s="3414"/>
      <c r="T789" s="3414"/>
      <c r="U789" s="3414"/>
      <c r="V789" s="3414"/>
      <c r="W789" s="3414"/>
      <c r="X789" s="3414"/>
      <c r="Y789" s="3414"/>
      <c r="Z789" s="3414"/>
      <c r="AA789" s="3414"/>
      <c r="AB789" s="3414"/>
      <c r="AC789" s="3414"/>
      <c r="AD789" s="3414"/>
      <c r="AE789" s="3414"/>
      <c r="AF789" s="3414"/>
      <c r="AG789" s="3414"/>
      <c r="AH789" s="3414"/>
      <c r="AI789" s="3414"/>
      <c r="AJ789" s="3414"/>
      <c r="AK789" s="3414"/>
      <c r="AL789" s="3414"/>
      <c r="AM789" s="3414"/>
      <c r="AN789" s="3414"/>
      <c r="AO789" s="3414"/>
      <c r="AP789" s="3414"/>
      <c r="AQ789" s="3414"/>
    </row>
    <row r="790" spans="19:43">
      <c r="S790" s="3414"/>
      <c r="T790" s="3414"/>
      <c r="U790" s="3414"/>
      <c r="V790" s="3414"/>
      <c r="W790" s="3414"/>
      <c r="X790" s="3414"/>
      <c r="Y790" s="3414"/>
      <c r="Z790" s="3414"/>
      <c r="AA790" s="3414"/>
      <c r="AB790" s="3414"/>
      <c r="AC790" s="3414"/>
      <c r="AD790" s="3414"/>
      <c r="AE790" s="3414"/>
      <c r="AF790" s="3414"/>
      <c r="AG790" s="3414"/>
      <c r="AH790" s="3414"/>
      <c r="AI790" s="3414"/>
      <c r="AJ790" s="3414"/>
      <c r="AK790" s="3414"/>
      <c r="AL790" s="3414"/>
      <c r="AM790" s="3414"/>
      <c r="AN790" s="3414"/>
      <c r="AO790" s="3414"/>
      <c r="AP790" s="3414"/>
      <c r="AQ790" s="3414"/>
    </row>
    <row r="791" spans="19:43">
      <c r="S791" s="3414"/>
      <c r="T791" s="3414"/>
      <c r="U791" s="3414"/>
      <c r="V791" s="3414"/>
      <c r="W791" s="3414"/>
      <c r="X791" s="3414"/>
      <c r="Y791" s="3414"/>
      <c r="Z791" s="3414"/>
      <c r="AA791" s="3414"/>
      <c r="AB791" s="3414"/>
      <c r="AC791" s="3414"/>
      <c r="AD791" s="3414"/>
      <c r="AE791" s="3414"/>
      <c r="AF791" s="3414"/>
      <c r="AG791" s="3414"/>
      <c r="AH791" s="3414"/>
      <c r="AI791" s="3414"/>
      <c r="AJ791" s="3414"/>
      <c r="AK791" s="3414"/>
      <c r="AL791" s="3414"/>
      <c r="AM791" s="3414"/>
      <c r="AN791" s="3414"/>
      <c r="AO791" s="3414"/>
      <c r="AP791" s="3414"/>
      <c r="AQ791" s="3414"/>
    </row>
    <row r="792" spans="19:43">
      <c r="S792" s="3414"/>
      <c r="T792" s="3414"/>
      <c r="U792" s="3414"/>
      <c r="V792" s="3414"/>
      <c r="W792" s="3414"/>
      <c r="X792" s="3414"/>
      <c r="Y792" s="3414"/>
      <c r="Z792" s="3414"/>
      <c r="AA792" s="3414"/>
      <c r="AB792" s="3414"/>
      <c r="AC792" s="3414"/>
      <c r="AD792" s="3414"/>
      <c r="AE792" s="3414"/>
      <c r="AF792" s="3414"/>
      <c r="AG792" s="3414"/>
      <c r="AH792" s="3414"/>
      <c r="AI792" s="3414"/>
      <c r="AJ792" s="3414"/>
      <c r="AK792" s="3414"/>
      <c r="AL792" s="3414"/>
      <c r="AM792" s="3414"/>
      <c r="AN792" s="3414"/>
      <c r="AO792" s="3414"/>
      <c r="AP792" s="3414"/>
      <c r="AQ792" s="3414"/>
    </row>
    <row r="793" spans="19:43">
      <c r="S793" s="3414"/>
      <c r="T793" s="3414"/>
      <c r="U793" s="3414"/>
      <c r="V793" s="3414"/>
      <c r="W793" s="3414"/>
      <c r="X793" s="3414"/>
      <c r="Y793" s="3414"/>
      <c r="Z793" s="3414"/>
      <c r="AA793" s="3414"/>
      <c r="AB793" s="3414"/>
      <c r="AC793" s="3414"/>
      <c r="AD793" s="3414"/>
      <c r="AE793" s="3414"/>
      <c r="AF793" s="3414"/>
      <c r="AG793" s="3414"/>
      <c r="AH793" s="3414"/>
      <c r="AI793" s="3414"/>
      <c r="AJ793" s="3414"/>
      <c r="AK793" s="3414"/>
      <c r="AL793" s="3414"/>
      <c r="AM793" s="3414"/>
      <c r="AN793" s="3414"/>
      <c r="AO793" s="3414"/>
      <c r="AP793" s="3414"/>
      <c r="AQ793" s="3414"/>
    </row>
    <row r="794" spans="19:43">
      <c r="S794" s="3414"/>
      <c r="T794" s="3414"/>
      <c r="U794" s="3414"/>
      <c r="V794" s="3414"/>
      <c r="W794" s="3414"/>
      <c r="X794" s="3414"/>
      <c r="Y794" s="3414"/>
      <c r="Z794" s="3414"/>
      <c r="AA794" s="3414"/>
      <c r="AB794" s="3414"/>
      <c r="AC794" s="3414"/>
      <c r="AD794" s="3414"/>
      <c r="AE794" s="3414"/>
      <c r="AF794" s="3414"/>
      <c r="AG794" s="3414"/>
      <c r="AH794" s="3414"/>
      <c r="AI794" s="3414"/>
      <c r="AJ794" s="3414"/>
      <c r="AK794" s="3414"/>
      <c r="AL794" s="3414"/>
      <c r="AM794" s="3414"/>
      <c r="AN794" s="3414"/>
      <c r="AO794" s="3414"/>
      <c r="AP794" s="3414"/>
      <c r="AQ794" s="3414"/>
    </row>
    <row r="795" spans="19:43">
      <c r="S795" s="3414"/>
      <c r="T795" s="3414"/>
      <c r="U795" s="3414"/>
      <c r="V795" s="3414"/>
      <c r="W795" s="3414"/>
      <c r="X795" s="3414"/>
      <c r="Y795" s="3414"/>
      <c r="Z795" s="3414"/>
      <c r="AA795" s="3414"/>
      <c r="AB795" s="3414"/>
      <c r="AC795" s="3414"/>
      <c r="AD795" s="3414"/>
      <c r="AE795" s="3414"/>
      <c r="AF795" s="3414"/>
      <c r="AG795" s="3414"/>
      <c r="AH795" s="3414"/>
      <c r="AI795" s="3414"/>
      <c r="AJ795" s="3414"/>
      <c r="AK795" s="3414"/>
      <c r="AL795" s="3414"/>
      <c r="AM795" s="3414"/>
      <c r="AN795" s="3414"/>
      <c r="AO795" s="3414"/>
      <c r="AP795" s="3414"/>
      <c r="AQ795" s="3414"/>
    </row>
    <row r="796" spans="19:43">
      <c r="S796" s="3414"/>
      <c r="T796" s="3414"/>
      <c r="U796" s="3414"/>
      <c r="V796" s="3414"/>
      <c r="W796" s="3414"/>
      <c r="X796" s="3414"/>
      <c r="Y796" s="3414"/>
      <c r="Z796" s="3414"/>
      <c r="AA796" s="3414"/>
      <c r="AB796" s="3414"/>
      <c r="AC796" s="3414"/>
      <c r="AD796" s="3414"/>
      <c r="AE796" s="3414"/>
      <c r="AF796" s="3414"/>
      <c r="AG796" s="3414"/>
      <c r="AH796" s="3414"/>
      <c r="AI796" s="3414"/>
      <c r="AJ796" s="3414"/>
      <c r="AK796" s="3414"/>
      <c r="AL796" s="3414"/>
      <c r="AM796" s="3414"/>
      <c r="AN796" s="3414"/>
      <c r="AO796" s="3414"/>
      <c r="AP796" s="3414"/>
      <c r="AQ796" s="3414"/>
    </row>
    <row r="797" spans="19:43">
      <c r="S797" s="3414"/>
      <c r="T797" s="3414"/>
      <c r="U797" s="3414"/>
      <c r="V797" s="3414"/>
      <c r="W797" s="3414"/>
      <c r="X797" s="3414"/>
      <c r="Y797" s="3414"/>
      <c r="Z797" s="3414"/>
      <c r="AA797" s="3414"/>
      <c r="AB797" s="3414"/>
      <c r="AC797" s="3414"/>
      <c r="AD797" s="3414"/>
      <c r="AE797" s="3414"/>
      <c r="AF797" s="3414"/>
      <c r="AG797" s="3414"/>
      <c r="AH797" s="3414"/>
      <c r="AI797" s="3414"/>
      <c r="AJ797" s="3414"/>
      <c r="AK797" s="3414"/>
      <c r="AL797" s="3414"/>
      <c r="AM797" s="3414"/>
      <c r="AN797" s="3414"/>
      <c r="AO797" s="3414"/>
      <c r="AP797" s="3414"/>
      <c r="AQ797" s="3414"/>
    </row>
    <row r="798" spans="19:43">
      <c r="S798" s="3414"/>
      <c r="T798" s="3414"/>
      <c r="U798" s="3414"/>
      <c r="V798" s="3414"/>
      <c r="W798" s="3414"/>
      <c r="X798" s="3414"/>
      <c r="Y798" s="3414"/>
      <c r="Z798" s="3414"/>
      <c r="AA798" s="3414"/>
      <c r="AB798" s="3414"/>
      <c r="AC798" s="3414"/>
      <c r="AD798" s="3414"/>
      <c r="AE798" s="3414"/>
      <c r="AF798" s="3414"/>
      <c r="AG798" s="3414"/>
      <c r="AH798" s="3414"/>
      <c r="AI798" s="3414"/>
      <c r="AJ798" s="3414"/>
      <c r="AK798" s="3414"/>
      <c r="AL798" s="3414"/>
      <c r="AM798" s="3414"/>
      <c r="AN798" s="3414"/>
      <c r="AO798" s="3414"/>
      <c r="AP798" s="3414"/>
      <c r="AQ798" s="3414"/>
    </row>
    <row r="799" spans="19:43">
      <c r="S799" s="3414"/>
      <c r="T799" s="3414"/>
      <c r="U799" s="3414"/>
      <c r="V799" s="3414"/>
      <c r="W799" s="3414"/>
      <c r="X799" s="3414"/>
      <c r="Y799" s="3414"/>
      <c r="Z799" s="3414"/>
      <c r="AA799" s="3414"/>
      <c r="AB799" s="3414"/>
      <c r="AC799" s="3414"/>
      <c r="AD799" s="3414"/>
      <c r="AE799" s="3414"/>
      <c r="AF799" s="3414"/>
      <c r="AG799" s="3414"/>
      <c r="AH799" s="3414"/>
      <c r="AI799" s="3414"/>
      <c r="AJ799" s="3414"/>
      <c r="AK799" s="3414"/>
      <c r="AL799" s="3414"/>
      <c r="AM799" s="3414"/>
      <c r="AN799" s="3414"/>
      <c r="AO799" s="3414"/>
      <c r="AP799" s="3414"/>
      <c r="AQ799" s="3414"/>
    </row>
    <row r="800" spans="19:43">
      <c r="S800" s="3414"/>
      <c r="T800" s="3414"/>
      <c r="U800" s="3414"/>
      <c r="V800" s="3414"/>
      <c r="W800" s="3414"/>
      <c r="X800" s="3414"/>
      <c r="Y800" s="3414"/>
      <c r="Z800" s="3414"/>
      <c r="AA800" s="3414"/>
      <c r="AB800" s="3414"/>
      <c r="AC800" s="3414"/>
      <c r="AD800" s="3414"/>
      <c r="AE800" s="3414"/>
      <c r="AF800" s="3414"/>
      <c r="AG800" s="3414"/>
      <c r="AH800" s="3414"/>
      <c r="AI800" s="3414"/>
      <c r="AJ800" s="3414"/>
      <c r="AK800" s="3414"/>
      <c r="AL800" s="3414"/>
      <c r="AM800" s="3414"/>
      <c r="AN800" s="3414"/>
      <c r="AO800" s="3414"/>
      <c r="AP800" s="3414"/>
      <c r="AQ800" s="3414"/>
    </row>
    <row r="801" spans="19:43">
      <c r="S801" s="3414"/>
      <c r="T801" s="3414"/>
      <c r="U801" s="3414"/>
      <c r="V801" s="3414"/>
      <c r="W801" s="3414"/>
      <c r="X801" s="3414"/>
      <c r="Y801" s="3414"/>
      <c r="Z801" s="3414"/>
      <c r="AA801" s="3414"/>
      <c r="AB801" s="3414"/>
      <c r="AC801" s="3414"/>
      <c r="AD801" s="3414"/>
      <c r="AE801" s="3414"/>
      <c r="AF801" s="3414"/>
      <c r="AG801" s="3414"/>
      <c r="AH801" s="3414"/>
      <c r="AI801" s="3414"/>
      <c r="AJ801" s="3414"/>
      <c r="AK801" s="3414"/>
      <c r="AL801" s="3414"/>
      <c r="AM801" s="3414"/>
      <c r="AN801" s="3414"/>
      <c r="AO801" s="3414"/>
      <c r="AP801" s="3414"/>
      <c r="AQ801" s="3414"/>
    </row>
    <row r="802" spans="19:43">
      <c r="S802" s="3414"/>
      <c r="T802" s="3414"/>
      <c r="U802" s="3414"/>
      <c r="V802" s="3414"/>
      <c r="W802" s="3414"/>
      <c r="X802" s="3414"/>
      <c r="Y802" s="3414"/>
      <c r="Z802" s="3414"/>
      <c r="AA802" s="3414"/>
      <c r="AB802" s="3414"/>
      <c r="AC802" s="3414"/>
      <c r="AD802" s="3414"/>
      <c r="AE802" s="3414"/>
      <c r="AF802" s="3414"/>
      <c r="AG802" s="3414"/>
      <c r="AH802" s="3414"/>
      <c r="AI802" s="3414"/>
      <c r="AJ802" s="3414"/>
      <c r="AK802" s="3414"/>
      <c r="AL802" s="3414"/>
      <c r="AM802" s="3414"/>
      <c r="AN802" s="3414"/>
      <c r="AO802" s="3414"/>
      <c r="AP802" s="3414"/>
      <c r="AQ802" s="3414"/>
    </row>
    <row r="803" spans="19:43">
      <c r="S803" s="3414"/>
      <c r="T803" s="3414"/>
      <c r="U803" s="3414"/>
      <c r="V803" s="3414"/>
      <c r="W803" s="3414"/>
      <c r="X803" s="3414"/>
      <c r="Y803" s="3414"/>
      <c r="Z803" s="3414"/>
      <c r="AA803" s="3414"/>
      <c r="AB803" s="3414"/>
      <c r="AC803" s="3414"/>
      <c r="AD803" s="3414"/>
      <c r="AE803" s="3414"/>
      <c r="AF803" s="3414"/>
      <c r="AG803" s="3414"/>
      <c r="AH803" s="3414"/>
      <c r="AI803" s="3414"/>
      <c r="AJ803" s="3414"/>
      <c r="AK803" s="3414"/>
      <c r="AL803" s="3414"/>
      <c r="AM803" s="3414"/>
      <c r="AN803" s="3414"/>
      <c r="AO803" s="3414"/>
      <c r="AP803" s="3414"/>
      <c r="AQ803" s="3414"/>
    </row>
    <row r="804" spans="19:43">
      <c r="S804" s="3414"/>
      <c r="T804" s="3414"/>
      <c r="U804" s="3414"/>
      <c r="V804" s="3414"/>
      <c r="W804" s="3414"/>
      <c r="X804" s="3414"/>
      <c r="Y804" s="3414"/>
      <c r="Z804" s="3414"/>
      <c r="AA804" s="3414"/>
      <c r="AB804" s="3414"/>
      <c r="AC804" s="3414"/>
      <c r="AD804" s="3414"/>
      <c r="AE804" s="3414"/>
      <c r="AF804" s="3414"/>
      <c r="AG804" s="3414"/>
      <c r="AH804" s="3414"/>
      <c r="AI804" s="3414"/>
      <c r="AJ804" s="3414"/>
      <c r="AK804" s="3414"/>
      <c r="AL804" s="3414"/>
      <c r="AM804" s="3414"/>
      <c r="AN804" s="3414"/>
      <c r="AO804" s="3414"/>
      <c r="AP804" s="3414"/>
      <c r="AQ804" s="3414"/>
    </row>
    <row r="805" spans="19:43">
      <c r="S805" s="3414"/>
      <c r="T805" s="3414"/>
      <c r="U805" s="3414"/>
      <c r="V805" s="3414"/>
      <c r="W805" s="3414"/>
      <c r="X805" s="3414"/>
      <c r="Y805" s="3414"/>
      <c r="Z805" s="3414"/>
      <c r="AA805" s="3414"/>
      <c r="AB805" s="3414"/>
      <c r="AC805" s="3414"/>
      <c r="AD805" s="3414"/>
      <c r="AE805" s="3414"/>
      <c r="AF805" s="3414"/>
      <c r="AG805" s="3414"/>
      <c r="AH805" s="3414"/>
      <c r="AI805" s="3414"/>
      <c r="AJ805" s="3414"/>
      <c r="AK805" s="3414"/>
      <c r="AL805" s="3414"/>
      <c r="AM805" s="3414"/>
      <c r="AN805" s="3414"/>
      <c r="AO805" s="3414"/>
      <c r="AP805" s="3414"/>
      <c r="AQ805" s="3414"/>
    </row>
    <row r="806" spans="19:43">
      <c r="S806" s="3414"/>
      <c r="T806" s="3414"/>
      <c r="U806" s="3414"/>
      <c r="V806" s="3414"/>
      <c r="W806" s="3414"/>
      <c r="X806" s="3414"/>
      <c r="Y806" s="3414"/>
      <c r="Z806" s="3414"/>
      <c r="AA806" s="3414"/>
      <c r="AB806" s="3414"/>
      <c r="AC806" s="3414"/>
      <c r="AD806" s="3414"/>
      <c r="AE806" s="3414"/>
      <c r="AF806" s="3414"/>
      <c r="AG806" s="3414"/>
      <c r="AH806" s="3414"/>
      <c r="AI806" s="3414"/>
      <c r="AJ806" s="3414"/>
      <c r="AK806" s="3414"/>
      <c r="AL806" s="3414"/>
      <c r="AM806" s="3414"/>
      <c r="AN806" s="3414"/>
      <c r="AO806" s="3414"/>
      <c r="AP806" s="3414"/>
      <c r="AQ806" s="3414"/>
    </row>
    <row r="807" spans="19:43">
      <c r="S807" s="3414"/>
      <c r="T807" s="3414"/>
      <c r="U807" s="3414"/>
      <c r="V807" s="3414"/>
      <c r="W807" s="3414"/>
      <c r="X807" s="3414"/>
      <c r="Y807" s="3414"/>
      <c r="Z807" s="3414"/>
      <c r="AA807" s="3414"/>
      <c r="AB807" s="3414"/>
      <c r="AC807" s="3414"/>
      <c r="AD807" s="3414"/>
      <c r="AE807" s="3414"/>
      <c r="AF807" s="3414"/>
      <c r="AG807" s="3414"/>
      <c r="AH807" s="3414"/>
      <c r="AI807" s="3414"/>
      <c r="AJ807" s="3414"/>
      <c r="AK807" s="3414"/>
      <c r="AL807" s="3414"/>
      <c r="AM807" s="3414"/>
      <c r="AN807" s="3414"/>
      <c r="AO807" s="3414"/>
      <c r="AP807" s="3414"/>
      <c r="AQ807" s="3414"/>
    </row>
    <row r="808" spans="19:43">
      <c r="S808" s="110"/>
      <c r="T808" s="110"/>
      <c r="U808" s="110"/>
      <c r="V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</row>
    <row r="809" spans="19:43">
      <c r="S809" s="110"/>
      <c r="T809" s="110"/>
      <c r="U809" s="110"/>
      <c r="V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</row>
    <row r="810" spans="19:43">
      <c r="S810" s="110"/>
      <c r="T810" s="110"/>
      <c r="U810" s="110"/>
      <c r="V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</row>
    <row r="811" spans="19:43">
      <c r="S811" s="110"/>
      <c r="T811" s="110"/>
      <c r="U811" s="110"/>
      <c r="V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</row>
    <row r="812" spans="19:43">
      <c r="S812" s="110"/>
      <c r="T812" s="110"/>
      <c r="U812" s="110"/>
      <c r="V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</row>
    <row r="813" spans="19:43">
      <c r="S813" s="110"/>
      <c r="T813" s="110"/>
      <c r="U813" s="110"/>
      <c r="V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</row>
    <row r="814" spans="19:43">
      <c r="S814" s="110"/>
      <c r="T814" s="110"/>
      <c r="U814" s="110"/>
      <c r="V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</row>
    <row r="815" spans="19:43">
      <c r="S815" s="110"/>
      <c r="T815" s="110"/>
      <c r="U815" s="110"/>
      <c r="V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</row>
    <row r="816" spans="19:43">
      <c r="S816" s="110"/>
      <c r="T816" s="110"/>
      <c r="U816" s="110"/>
      <c r="V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</row>
    <row r="817" spans="10:39">
      <c r="S817" s="110"/>
      <c r="T817" s="110"/>
      <c r="U817" s="110"/>
      <c r="V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</row>
    <row r="818" spans="10:39">
      <c r="S818" s="110"/>
      <c r="T818" s="110"/>
      <c r="U818" s="110"/>
      <c r="V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</row>
    <row r="819" spans="10:39">
      <c r="S819" s="110"/>
      <c r="T819" s="110"/>
      <c r="U819" s="110"/>
      <c r="V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</row>
    <row r="820" spans="10:39">
      <c r="S820" s="110"/>
      <c r="T820" s="110"/>
      <c r="U820" s="110"/>
      <c r="V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</row>
    <row r="821" spans="10:39">
      <c r="S821" s="110"/>
      <c r="T821" s="110"/>
      <c r="U821" s="110"/>
      <c r="V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</row>
    <row r="822" spans="10:39">
      <c r="S822" s="110"/>
      <c r="T822" s="110"/>
      <c r="U822" s="110"/>
      <c r="V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</row>
    <row r="823" spans="10:39">
      <c r="S823" s="110"/>
      <c r="T823" s="110"/>
      <c r="U823" s="110"/>
      <c r="V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</row>
    <row r="824" spans="10:39">
      <c r="S824" s="110"/>
      <c r="T824" s="110"/>
      <c r="U824" s="110"/>
      <c r="V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</row>
    <row r="825" spans="10:39">
      <c r="S825" s="110"/>
      <c r="T825" s="110"/>
      <c r="U825" s="110"/>
      <c r="V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</row>
    <row r="826" spans="10:39">
      <c r="S826" s="110"/>
      <c r="T826" s="110"/>
      <c r="U826" s="110"/>
      <c r="V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</row>
    <row r="827" spans="10:39">
      <c r="S827" s="110"/>
      <c r="T827" s="110"/>
      <c r="U827" s="110"/>
      <c r="V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</row>
    <row r="828" spans="10:39">
      <c r="S828" s="110"/>
      <c r="T828" s="110"/>
      <c r="U828" s="110"/>
      <c r="V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</row>
    <row r="829" spans="10:39">
      <c r="S829" s="110"/>
      <c r="T829" s="110"/>
      <c r="U829" s="110"/>
      <c r="V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</row>
    <row r="830" spans="10:39">
      <c r="S830" s="110"/>
      <c r="T830" s="110"/>
      <c r="U830" s="110"/>
      <c r="V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</row>
    <row r="831" spans="10:39">
      <c r="S831" s="110"/>
      <c r="T831" s="110"/>
      <c r="U831" s="110"/>
      <c r="V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</row>
    <row r="832" spans="10:39">
      <c r="J832" s="6"/>
      <c r="P832"/>
      <c r="Q832" s="553"/>
      <c r="S832" s="110"/>
      <c r="T832" s="110"/>
      <c r="U832" s="110"/>
      <c r="V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</row>
    <row r="833" spans="10:39">
      <c r="J833" s="6"/>
      <c r="P833"/>
      <c r="Q833" s="553"/>
      <c r="S833" s="110"/>
      <c r="T833" s="110"/>
      <c r="U833" s="110"/>
      <c r="V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</row>
    <row r="834" spans="10:39">
      <c r="J834" s="6"/>
      <c r="P834"/>
      <c r="Q834" s="553"/>
      <c r="S834" s="110"/>
      <c r="T834" s="110"/>
      <c r="U834" s="110"/>
      <c r="V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</row>
    <row r="835" spans="10:39">
      <c r="J835" s="6"/>
      <c r="P835"/>
      <c r="Q835" s="553"/>
      <c r="S835" s="110"/>
      <c r="T835" s="110"/>
      <c r="U835" s="110"/>
      <c r="V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</row>
    <row r="836" spans="10:39">
      <c r="J836" s="6"/>
      <c r="P836"/>
      <c r="Q836" s="553"/>
      <c r="S836" s="110"/>
      <c r="T836" s="110"/>
      <c r="U836" s="110"/>
      <c r="V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</row>
    <row r="837" spans="10:39">
      <c r="J837" s="6"/>
      <c r="P837"/>
      <c r="Q837" s="553"/>
      <c r="S837" s="110"/>
      <c r="T837" s="110"/>
      <c r="U837" s="110"/>
      <c r="V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</row>
    <row r="838" spans="10:39">
      <c r="J838" s="6"/>
      <c r="P838"/>
      <c r="Q838" s="553"/>
      <c r="S838" s="110"/>
      <c r="T838" s="110"/>
      <c r="U838" s="110"/>
      <c r="V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</row>
    <row r="839" spans="10:39">
      <c r="J839" s="6"/>
      <c r="P839"/>
      <c r="Q839" s="553"/>
      <c r="S839" s="110"/>
      <c r="T839" s="110"/>
      <c r="U839" s="110"/>
      <c r="V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</row>
    <row r="840" spans="10:39">
      <c r="J840" s="6"/>
      <c r="P840"/>
      <c r="Q840" s="553"/>
      <c r="S840" s="110"/>
      <c r="T840" s="110"/>
      <c r="U840" s="110"/>
      <c r="V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</row>
    <row r="841" spans="10:39">
      <c r="J841" s="6"/>
      <c r="P841"/>
      <c r="Q841" s="553"/>
      <c r="S841" s="110"/>
      <c r="T841" s="110"/>
      <c r="U841" s="110"/>
      <c r="V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</row>
    <row r="842" spans="10:39">
      <c r="J842" s="6"/>
      <c r="P842"/>
      <c r="Q842" s="553"/>
      <c r="S842" s="110"/>
      <c r="T842" s="110"/>
      <c r="U842" s="110"/>
      <c r="V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</row>
    <row r="843" spans="10:39">
      <c r="J843" s="6"/>
      <c r="P843"/>
      <c r="Q843" s="553"/>
      <c r="S843" s="110"/>
      <c r="T843" s="110"/>
      <c r="U843" s="110"/>
      <c r="V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</row>
    <row r="844" spans="10:39">
      <c r="J844" s="6"/>
      <c r="P844"/>
      <c r="S844" s="110"/>
      <c r="T844" s="110"/>
      <c r="U844" s="110"/>
      <c r="V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</row>
    <row r="845" spans="10:39">
      <c r="J845" s="6"/>
      <c r="P845"/>
      <c r="S845" s="110"/>
      <c r="T845" s="110"/>
      <c r="U845" s="110"/>
      <c r="V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</row>
    <row r="846" spans="10:39">
      <c r="J846" s="6"/>
      <c r="P846"/>
      <c r="S846" s="110"/>
      <c r="T846" s="110"/>
      <c r="U846" s="110"/>
      <c r="V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</row>
    <row r="847" spans="10:39">
      <c r="J847" s="6"/>
      <c r="P847"/>
      <c r="S847" s="110"/>
      <c r="T847" s="110"/>
      <c r="U847" s="110"/>
      <c r="V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</row>
    <row r="848" spans="10:39">
      <c r="J848" s="6"/>
      <c r="P848"/>
      <c r="S848" s="110"/>
      <c r="T848" s="110"/>
      <c r="U848" s="110"/>
      <c r="V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</row>
    <row r="849" spans="10:39">
      <c r="J849" s="6"/>
      <c r="P849"/>
      <c r="S849" s="110"/>
      <c r="T849" s="110"/>
      <c r="U849" s="110"/>
      <c r="V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</row>
    <row r="850" spans="10:39">
      <c r="J850" s="6"/>
      <c r="P850"/>
      <c r="S850" s="110"/>
      <c r="T850" s="110"/>
      <c r="U850" s="110"/>
      <c r="V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</row>
    <row r="851" spans="10:39">
      <c r="J851" s="6"/>
      <c r="P851"/>
      <c r="S851" s="110"/>
      <c r="T851" s="110"/>
      <c r="U851" s="110"/>
      <c r="V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</row>
    <row r="852" spans="10:39">
      <c r="J852" s="6"/>
      <c r="P852"/>
      <c r="S852" s="110"/>
      <c r="T852" s="110"/>
      <c r="U852" s="110"/>
      <c r="V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</row>
    <row r="853" spans="10:39">
      <c r="J853" s="6"/>
      <c r="P853"/>
      <c r="S853" s="110"/>
      <c r="T853" s="110"/>
      <c r="U853" s="110"/>
      <c r="V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</row>
    <row r="854" spans="10:39">
      <c r="J854" s="6"/>
      <c r="P854"/>
      <c r="S854" s="110"/>
      <c r="T854" s="110"/>
      <c r="U854" s="110"/>
      <c r="V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</row>
    <row r="855" spans="10:39">
      <c r="J855" s="6"/>
      <c r="P855"/>
      <c r="S855" s="110"/>
      <c r="T855" s="110"/>
      <c r="U855" s="110"/>
      <c r="V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</row>
    <row r="856" spans="10:39">
      <c r="J856" s="6"/>
      <c r="P856"/>
      <c r="S856" s="110"/>
      <c r="T856" s="110"/>
      <c r="U856" s="110"/>
      <c r="V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</row>
    <row r="857" spans="10:39">
      <c r="J857" s="6"/>
      <c r="P857"/>
      <c r="S857" s="110"/>
      <c r="T857" s="110"/>
      <c r="U857" s="110"/>
      <c r="V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</row>
    <row r="858" spans="10:39">
      <c r="J858" s="6"/>
      <c r="P858"/>
      <c r="S858" s="110"/>
      <c r="T858" s="110"/>
      <c r="U858" s="110"/>
      <c r="V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</row>
    <row r="859" spans="10:39">
      <c r="J859" s="6"/>
      <c r="P859"/>
      <c r="S859" s="110"/>
      <c r="T859" s="110"/>
      <c r="U859" s="110"/>
      <c r="V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</row>
    <row r="860" spans="10:39">
      <c r="J860" s="6"/>
      <c r="P860"/>
      <c r="S860" s="110"/>
      <c r="T860" s="110"/>
      <c r="U860" s="110"/>
      <c r="V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</row>
    <row r="861" spans="10:39">
      <c r="J861" s="6"/>
      <c r="P861"/>
      <c r="S861" s="110"/>
      <c r="T861" s="110"/>
      <c r="U861" s="110"/>
      <c r="V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</row>
    <row r="862" spans="10:39">
      <c r="J862" s="6"/>
      <c r="P862"/>
      <c r="S862" s="110"/>
      <c r="T862" s="110"/>
      <c r="U862" s="110"/>
      <c r="V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</row>
    <row r="863" spans="10:39">
      <c r="J863" s="6"/>
      <c r="P863"/>
      <c r="S863" s="110"/>
      <c r="T863" s="110"/>
      <c r="U863" s="110"/>
      <c r="V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</row>
    <row r="864" spans="10:39">
      <c r="J864" s="6"/>
      <c r="P864"/>
      <c r="S864" s="110"/>
      <c r="T864" s="110"/>
      <c r="U864" s="110"/>
      <c r="V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</row>
    <row r="865" spans="10:39">
      <c r="J865" s="6"/>
      <c r="P865"/>
      <c r="S865" s="110"/>
      <c r="T865" s="110"/>
      <c r="U865" s="110"/>
      <c r="V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</row>
    <row r="866" spans="10:39">
      <c r="J866" s="6"/>
      <c r="P866"/>
      <c r="S866" s="110"/>
      <c r="T866" s="110"/>
      <c r="U866" s="110"/>
      <c r="V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</row>
    <row r="867" spans="10:39">
      <c r="J867" s="6"/>
      <c r="P867"/>
      <c r="S867" s="110"/>
      <c r="T867" s="110"/>
      <c r="U867" s="110"/>
      <c r="V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</row>
    <row r="868" spans="10:39">
      <c r="J868" s="6"/>
      <c r="P868"/>
      <c r="S868" s="110"/>
      <c r="T868" s="110"/>
      <c r="U868" s="110"/>
      <c r="V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</row>
    <row r="869" spans="10:39">
      <c r="J869" s="6"/>
      <c r="P869"/>
      <c r="S869" s="110"/>
      <c r="T869" s="110"/>
      <c r="U869" s="110"/>
      <c r="V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</row>
    <row r="870" spans="10:39">
      <c r="J870" s="6"/>
      <c r="P870"/>
      <c r="S870" s="110"/>
      <c r="T870" s="110"/>
      <c r="U870" s="110"/>
      <c r="V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</row>
    <row r="871" spans="10:39">
      <c r="J871" s="6"/>
      <c r="P871"/>
      <c r="S871" s="110"/>
      <c r="T871" s="110"/>
      <c r="U871" s="110"/>
      <c r="V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</row>
    <row r="872" spans="10:39">
      <c r="J872" s="6"/>
      <c r="P872"/>
      <c r="S872" s="110"/>
      <c r="T872" s="110"/>
      <c r="U872" s="110"/>
      <c r="V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</row>
    <row r="873" spans="10:39">
      <c r="J873" s="6"/>
      <c r="P873"/>
      <c r="S873" s="110"/>
      <c r="T873" s="110"/>
      <c r="U873" s="110"/>
      <c r="V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</row>
    <row r="874" spans="10:39">
      <c r="J874" s="6"/>
      <c r="P874"/>
      <c r="S874" s="110"/>
      <c r="T874" s="110"/>
      <c r="U874" s="110"/>
      <c r="V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</row>
    <row r="875" spans="10:39">
      <c r="J875" s="6"/>
      <c r="P875"/>
      <c r="S875" s="110"/>
      <c r="T875" s="110"/>
      <c r="U875" s="110"/>
      <c r="V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</row>
    <row r="876" spans="10:39">
      <c r="J876" s="6"/>
      <c r="P876"/>
      <c r="S876" s="110"/>
      <c r="T876" s="110"/>
      <c r="U876" s="110"/>
      <c r="V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</row>
    <row r="877" spans="10:39">
      <c r="J877" s="6"/>
      <c r="P877"/>
      <c r="S877" s="110"/>
      <c r="T877" s="110"/>
      <c r="U877" s="110"/>
      <c r="V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</row>
    <row r="878" spans="10:39">
      <c r="J878" s="6"/>
      <c r="P878"/>
      <c r="S878" s="110"/>
      <c r="T878" s="110"/>
      <c r="U878" s="110"/>
      <c r="V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</row>
    <row r="879" spans="10:39">
      <c r="J879" s="6"/>
      <c r="P879"/>
      <c r="S879" s="110"/>
      <c r="T879" s="110"/>
      <c r="U879" s="110"/>
      <c r="V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</row>
    <row r="880" spans="10:39">
      <c r="J880" s="6"/>
      <c r="P880"/>
      <c r="S880" s="110"/>
      <c r="T880" s="110"/>
      <c r="U880" s="110"/>
      <c r="V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</row>
    <row r="881" spans="10:39">
      <c r="J881" s="6"/>
      <c r="P881"/>
      <c r="S881" s="110"/>
      <c r="T881" s="110"/>
      <c r="U881" s="110"/>
      <c r="V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</row>
    <row r="882" spans="10:39">
      <c r="J882" s="6"/>
      <c r="P882"/>
      <c r="S882" s="110"/>
      <c r="T882" s="110"/>
      <c r="U882" s="110"/>
      <c r="V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</row>
    <row r="883" spans="10:39">
      <c r="J883" s="6"/>
      <c r="P883"/>
      <c r="S883" s="110"/>
      <c r="T883" s="110"/>
      <c r="U883" s="110"/>
      <c r="V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</row>
    <row r="884" spans="10:39">
      <c r="J884" s="6"/>
      <c r="P884"/>
      <c r="S884" s="110"/>
      <c r="T884" s="110"/>
      <c r="U884" s="110"/>
      <c r="V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</row>
    <row r="885" spans="10:39">
      <c r="J885" s="6"/>
      <c r="P885"/>
      <c r="S885" s="110"/>
      <c r="T885" s="110"/>
      <c r="U885" s="110"/>
      <c r="V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</row>
    <row r="886" spans="10:39">
      <c r="J886" s="6"/>
      <c r="P886"/>
      <c r="S886" s="110"/>
      <c r="T886" s="110"/>
      <c r="U886" s="110"/>
      <c r="V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</row>
    <row r="887" spans="10:39">
      <c r="J887" s="6"/>
      <c r="P887"/>
      <c r="S887" s="110"/>
      <c r="T887" s="110"/>
      <c r="U887" s="110"/>
      <c r="V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</row>
    <row r="888" spans="10:39">
      <c r="J888" s="6"/>
      <c r="P888"/>
      <c r="S888" s="110"/>
      <c r="T888" s="110"/>
      <c r="U888" s="110"/>
      <c r="V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</row>
    <row r="889" spans="10:39">
      <c r="J889" s="6"/>
      <c r="P889"/>
      <c r="S889" s="110"/>
      <c r="T889" s="110"/>
      <c r="U889" s="110"/>
      <c r="V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</row>
    <row r="890" spans="10:39">
      <c r="J890" s="6"/>
      <c r="P890"/>
      <c r="S890" s="110"/>
      <c r="T890" s="110"/>
      <c r="U890" s="110"/>
      <c r="V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</row>
    <row r="891" spans="10:39">
      <c r="J891" s="6"/>
      <c r="P891"/>
      <c r="S891" s="110"/>
      <c r="T891" s="110"/>
      <c r="U891" s="110"/>
      <c r="V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</row>
    <row r="892" spans="10:39">
      <c r="J892" s="6"/>
      <c r="P892"/>
      <c r="S892" s="110"/>
      <c r="T892" s="110"/>
      <c r="U892" s="110"/>
      <c r="V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</row>
    <row r="893" spans="10:39">
      <c r="J893" s="6"/>
      <c r="P893"/>
      <c r="S893" s="110"/>
      <c r="T893" s="110"/>
      <c r="U893" s="110"/>
      <c r="V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</row>
    <row r="894" spans="10:39">
      <c r="J894" s="6"/>
      <c r="P894"/>
      <c r="S894" s="110"/>
      <c r="T894" s="110"/>
      <c r="U894" s="110"/>
      <c r="V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</row>
    <row r="895" spans="10:39">
      <c r="J895" s="6"/>
      <c r="P895"/>
      <c r="S895" s="110"/>
      <c r="T895" s="110"/>
      <c r="U895" s="110"/>
      <c r="V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</row>
    <row r="896" spans="10:39">
      <c r="J896" s="6"/>
      <c r="P896"/>
      <c r="S896" s="110"/>
      <c r="T896" s="110"/>
      <c r="U896" s="110"/>
      <c r="V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</row>
    <row r="897" spans="10:39">
      <c r="J897" s="6"/>
      <c r="P897"/>
      <c r="S897" s="110"/>
      <c r="T897" s="110"/>
      <c r="U897" s="110"/>
      <c r="V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</row>
    <row r="898" spans="10:39">
      <c r="J898" s="6"/>
      <c r="P898"/>
      <c r="S898" s="110"/>
      <c r="T898" s="110"/>
      <c r="U898" s="110"/>
      <c r="V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</row>
    <row r="899" spans="10:39">
      <c r="J899" s="6"/>
      <c r="P899"/>
      <c r="S899" s="110"/>
      <c r="T899" s="110"/>
      <c r="U899" s="110"/>
      <c r="V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</row>
    <row r="900" spans="10:39">
      <c r="J900" s="6"/>
      <c r="P900"/>
      <c r="S900" s="110"/>
      <c r="T900" s="110"/>
      <c r="U900" s="110"/>
      <c r="V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</row>
    <row r="901" spans="10:39">
      <c r="J901" s="6"/>
      <c r="P901"/>
      <c r="S901" s="110"/>
      <c r="T901" s="110"/>
      <c r="U901" s="110"/>
      <c r="V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</row>
    <row r="902" spans="10:39">
      <c r="J902" s="6"/>
      <c r="P902"/>
      <c r="S902" s="110"/>
      <c r="T902" s="110"/>
      <c r="U902" s="110"/>
      <c r="V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</row>
    <row r="903" spans="10:39">
      <c r="J903" s="6"/>
      <c r="P903"/>
      <c r="S903" s="110"/>
      <c r="T903" s="110"/>
      <c r="U903" s="110"/>
      <c r="V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</row>
    <row r="904" spans="10:39">
      <c r="J904" s="6"/>
      <c r="P904"/>
      <c r="S904" s="110"/>
      <c r="T904" s="110"/>
      <c r="U904" s="110"/>
      <c r="V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</row>
    <row r="905" spans="10:39">
      <c r="J905" s="6"/>
      <c r="P905"/>
      <c r="S905" s="110"/>
      <c r="T905" s="110"/>
      <c r="U905" s="110"/>
      <c r="V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</row>
    <row r="906" spans="10:39">
      <c r="J906" s="6"/>
      <c r="P906"/>
      <c r="S906" s="110"/>
      <c r="T906" s="110"/>
      <c r="U906" s="110"/>
      <c r="V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</row>
    <row r="907" spans="10:39">
      <c r="J907" s="6"/>
      <c r="P907"/>
      <c r="S907" s="110"/>
      <c r="T907" s="110"/>
      <c r="U907" s="110"/>
      <c r="V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</row>
    <row r="908" spans="10:39">
      <c r="J908" s="6"/>
      <c r="P908"/>
      <c r="S908" s="110"/>
      <c r="T908" s="110"/>
      <c r="U908" s="110"/>
      <c r="V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</row>
    <row r="909" spans="10:39">
      <c r="J909" s="6"/>
      <c r="P909"/>
      <c r="S909" s="110"/>
      <c r="T909" s="110"/>
      <c r="U909" s="110"/>
      <c r="V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</row>
    <row r="910" spans="10:39">
      <c r="J910" s="6"/>
      <c r="P910"/>
      <c r="S910" s="110"/>
      <c r="T910" s="110"/>
      <c r="U910" s="110"/>
      <c r="V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</row>
    <row r="911" spans="10:39">
      <c r="J911" s="6"/>
      <c r="P911"/>
      <c r="S911" s="110"/>
      <c r="T911" s="110"/>
      <c r="U911" s="110"/>
      <c r="V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</row>
    <row r="912" spans="10:39">
      <c r="J912" s="6"/>
      <c r="P912"/>
      <c r="S912" s="110"/>
      <c r="T912" s="110"/>
      <c r="U912" s="110"/>
      <c r="V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</row>
    <row r="913" spans="10:39">
      <c r="J913" s="6"/>
      <c r="P913"/>
      <c r="S913" s="110"/>
      <c r="T913" s="110"/>
      <c r="U913" s="110"/>
      <c r="V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</row>
    <row r="914" spans="10:39">
      <c r="J914" s="6"/>
      <c r="P914"/>
      <c r="S914" s="110"/>
      <c r="T914" s="110"/>
      <c r="U914" s="110"/>
      <c r="V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</row>
    <row r="915" spans="10:39">
      <c r="J915" s="6"/>
      <c r="P915"/>
      <c r="S915" s="110"/>
      <c r="T915" s="110"/>
      <c r="U915" s="110"/>
      <c r="V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</row>
    <row r="916" spans="10:39">
      <c r="J916" s="6"/>
      <c r="P916"/>
      <c r="S916" s="110"/>
      <c r="T916" s="110"/>
      <c r="U916" s="110"/>
      <c r="V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</row>
    <row r="917" spans="10:39">
      <c r="J917" s="6"/>
      <c r="P917"/>
      <c r="S917" s="110"/>
      <c r="T917" s="110"/>
      <c r="U917" s="110"/>
      <c r="V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</row>
    <row r="918" spans="10:39">
      <c r="J918" s="6"/>
      <c r="P918"/>
      <c r="S918" s="110"/>
      <c r="T918" s="110"/>
      <c r="U918" s="110"/>
      <c r="V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</row>
    <row r="919" spans="10:39">
      <c r="J919" s="6"/>
      <c r="P919"/>
      <c r="S919" s="110"/>
      <c r="T919" s="110"/>
      <c r="U919" s="110"/>
      <c r="V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</row>
    <row r="920" spans="10:39">
      <c r="J920" s="6"/>
      <c r="P920"/>
      <c r="S920" s="110"/>
      <c r="T920" s="110"/>
      <c r="U920" s="110"/>
      <c r="V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</row>
    <row r="921" spans="10:39">
      <c r="J921" s="6"/>
      <c r="P921"/>
      <c r="S921" s="110"/>
      <c r="T921" s="110"/>
      <c r="U921" s="110"/>
      <c r="V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</row>
    <row r="922" spans="10:39">
      <c r="J922" s="6"/>
      <c r="P922"/>
      <c r="S922" s="110"/>
      <c r="T922" s="110"/>
      <c r="U922" s="110"/>
      <c r="V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</row>
    <row r="923" spans="10:39">
      <c r="J923" s="6"/>
      <c r="P923"/>
      <c r="S923" s="110"/>
      <c r="T923" s="110"/>
      <c r="U923" s="110"/>
      <c r="V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</row>
    <row r="924" spans="10:39">
      <c r="J924" s="6"/>
      <c r="P924"/>
      <c r="S924" s="110"/>
      <c r="T924" s="110"/>
      <c r="U924" s="110"/>
      <c r="V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</row>
    <row r="925" spans="10:39">
      <c r="J925" s="6"/>
      <c r="P925"/>
      <c r="S925" s="110"/>
      <c r="T925" s="110"/>
      <c r="U925" s="110"/>
      <c r="V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</row>
    <row r="926" spans="10:39">
      <c r="J926" s="6"/>
      <c r="P926"/>
      <c r="S926" s="110"/>
      <c r="T926" s="110"/>
      <c r="U926" s="110"/>
      <c r="V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</row>
    <row r="927" spans="10:39">
      <c r="J927" s="6"/>
      <c r="P927"/>
      <c r="S927" s="110"/>
      <c r="T927" s="110"/>
      <c r="U927" s="110"/>
      <c r="V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</row>
    <row r="928" spans="10:39">
      <c r="J928" s="6"/>
      <c r="P928"/>
      <c r="S928" s="110"/>
      <c r="T928" s="110"/>
      <c r="U928" s="110"/>
      <c r="V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</row>
    <row r="929" spans="10:39">
      <c r="J929" s="6"/>
      <c r="P929"/>
      <c r="S929" s="110"/>
      <c r="T929" s="110"/>
      <c r="U929" s="110"/>
      <c r="V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</row>
    <row r="930" spans="10:39">
      <c r="J930" s="6"/>
      <c r="P930"/>
      <c r="S930" s="110"/>
      <c r="T930" s="110"/>
      <c r="U930" s="110"/>
      <c r="V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</row>
    <row r="931" spans="10:39">
      <c r="J931" s="6"/>
      <c r="P931"/>
      <c r="S931" s="110"/>
      <c r="T931" s="110"/>
      <c r="U931" s="110"/>
      <c r="V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</row>
    <row r="932" spans="10:39">
      <c r="J932" s="6"/>
      <c r="P932"/>
      <c r="S932" s="110"/>
      <c r="T932" s="110"/>
      <c r="U932" s="110"/>
      <c r="V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</row>
    <row r="933" spans="10:39">
      <c r="J933" s="6"/>
      <c r="P933"/>
      <c r="S933" s="110"/>
      <c r="T933" s="110"/>
      <c r="U933" s="110"/>
      <c r="V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</row>
    <row r="934" spans="10:39">
      <c r="J934" s="6"/>
      <c r="P934"/>
      <c r="S934" s="110"/>
      <c r="T934" s="110"/>
      <c r="U934" s="110"/>
      <c r="V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</row>
    <row r="935" spans="10:39">
      <c r="J935" s="6"/>
      <c r="P935"/>
      <c r="S935" s="110"/>
      <c r="T935" s="110"/>
      <c r="U935" s="110"/>
      <c r="V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</row>
    <row r="936" spans="10:39">
      <c r="J936" s="6"/>
      <c r="P936"/>
      <c r="S936" s="110"/>
      <c r="T936" s="110"/>
      <c r="U936" s="110"/>
      <c r="V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</row>
    <row r="937" spans="10:39">
      <c r="J937" s="6"/>
      <c r="P937"/>
      <c r="S937" s="110"/>
      <c r="T937" s="110"/>
      <c r="U937" s="110"/>
      <c r="V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</row>
    <row r="938" spans="10:39">
      <c r="J938" s="6"/>
      <c r="P938"/>
      <c r="S938" s="110"/>
      <c r="T938" s="110"/>
      <c r="U938" s="110"/>
      <c r="V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</row>
    <row r="939" spans="10:39">
      <c r="J939" s="6"/>
      <c r="P939"/>
      <c r="S939" s="110"/>
      <c r="T939" s="110"/>
      <c r="U939" s="110"/>
      <c r="V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</row>
    <row r="940" spans="10:39">
      <c r="J940" s="6"/>
      <c r="P940"/>
      <c r="S940" s="110"/>
      <c r="T940" s="110"/>
      <c r="U940" s="110"/>
      <c r="V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</row>
    <row r="941" spans="10:39">
      <c r="J941" s="6"/>
      <c r="P941"/>
      <c r="S941" s="110"/>
      <c r="T941" s="110"/>
      <c r="U941" s="110"/>
      <c r="V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</row>
    <row r="942" spans="10:39">
      <c r="J942" s="6"/>
      <c r="P942"/>
      <c r="S942" s="110"/>
      <c r="T942" s="110"/>
      <c r="U942" s="110"/>
      <c r="V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</row>
    <row r="943" spans="10:39">
      <c r="J943" s="6"/>
      <c r="P943"/>
      <c r="S943" s="110"/>
      <c r="T943" s="110"/>
      <c r="U943" s="110"/>
      <c r="V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</row>
    <row r="944" spans="10:39">
      <c r="J944" s="6"/>
      <c r="P944"/>
      <c r="S944" s="110"/>
      <c r="T944" s="110"/>
      <c r="U944" s="110"/>
      <c r="V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</row>
    <row r="945" spans="10:39">
      <c r="J945" s="6"/>
      <c r="P945"/>
      <c r="S945" s="110"/>
      <c r="T945" s="110"/>
      <c r="U945" s="110"/>
      <c r="V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</row>
    <row r="946" spans="10:39">
      <c r="J946" s="6"/>
      <c r="P946"/>
      <c r="S946" s="110"/>
      <c r="T946" s="110"/>
      <c r="U946" s="110"/>
      <c r="V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</row>
    <row r="947" spans="10:39">
      <c r="J947" s="6"/>
      <c r="P947"/>
      <c r="S947" s="110"/>
      <c r="T947" s="110"/>
      <c r="U947" s="110"/>
      <c r="V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</row>
    <row r="948" spans="10:39">
      <c r="J948" s="6"/>
      <c r="P948"/>
      <c r="S948" s="110"/>
      <c r="T948" s="110"/>
      <c r="U948" s="110"/>
      <c r="V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</row>
    <row r="949" spans="10:39">
      <c r="J949" s="6"/>
      <c r="P949"/>
      <c r="S949" s="110"/>
      <c r="T949" s="110"/>
      <c r="U949" s="110"/>
      <c r="V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</row>
    <row r="950" spans="10:39">
      <c r="J950" s="6"/>
      <c r="P950"/>
      <c r="S950" s="110"/>
      <c r="T950" s="110"/>
      <c r="U950" s="110"/>
      <c r="V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</row>
    <row r="951" spans="10:39">
      <c r="J951" s="6"/>
      <c r="P951"/>
      <c r="S951" s="110"/>
      <c r="T951" s="110"/>
      <c r="U951" s="110"/>
      <c r="V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</row>
    <row r="952" spans="10:39">
      <c r="J952" s="6"/>
      <c r="P952"/>
      <c r="S952" s="110"/>
      <c r="T952" s="110"/>
      <c r="U952" s="110"/>
      <c r="V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</row>
    <row r="953" spans="10:39">
      <c r="J953" s="6"/>
      <c r="P953"/>
      <c r="S953" s="110"/>
      <c r="T953" s="110"/>
      <c r="U953" s="110"/>
      <c r="V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</row>
    <row r="954" spans="10:39">
      <c r="J954" s="6"/>
      <c r="P954"/>
      <c r="S954" s="110"/>
      <c r="T954" s="110"/>
      <c r="U954" s="110"/>
      <c r="V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</row>
    <row r="955" spans="10:39">
      <c r="J955" s="6"/>
      <c r="P955"/>
      <c r="S955" s="110"/>
      <c r="T955" s="110"/>
      <c r="U955" s="110"/>
      <c r="V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</row>
    <row r="956" spans="10:39">
      <c r="J956" s="6"/>
      <c r="P956"/>
      <c r="S956" s="110"/>
      <c r="T956" s="110"/>
      <c r="U956" s="110"/>
      <c r="V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</row>
    <row r="957" spans="10:39">
      <c r="J957" s="6"/>
      <c r="P957"/>
      <c r="S957" s="110"/>
      <c r="T957" s="110"/>
      <c r="U957" s="110"/>
      <c r="V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</row>
    <row r="958" spans="10:39">
      <c r="J958" s="6"/>
      <c r="P958"/>
      <c r="S958" s="110"/>
      <c r="T958" s="110"/>
      <c r="U958" s="110"/>
      <c r="V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</row>
    <row r="959" spans="10:39">
      <c r="J959" s="6"/>
      <c r="P959"/>
      <c r="S959" s="110"/>
      <c r="T959" s="110"/>
      <c r="U959" s="110"/>
      <c r="V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</row>
    <row r="960" spans="10:39">
      <c r="J960" s="6"/>
      <c r="P960"/>
      <c r="S960" s="110"/>
      <c r="T960" s="110"/>
      <c r="U960" s="110"/>
      <c r="V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</row>
    <row r="961" spans="10:39">
      <c r="J961" s="6"/>
      <c r="P961"/>
      <c r="S961" s="110"/>
      <c r="T961" s="110"/>
      <c r="U961" s="110"/>
      <c r="V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</row>
    <row r="962" spans="10:39">
      <c r="J962" s="6"/>
      <c r="P962"/>
      <c r="S962" s="110"/>
      <c r="T962" s="110"/>
      <c r="U962" s="110"/>
      <c r="V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</row>
    <row r="963" spans="10:39">
      <c r="J963" s="6"/>
      <c r="P963"/>
      <c r="S963" s="110"/>
      <c r="T963" s="110"/>
      <c r="U963" s="110"/>
      <c r="V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</row>
    <row r="964" spans="10:39">
      <c r="J964" s="6"/>
      <c r="P964"/>
      <c r="S964" s="110"/>
      <c r="T964" s="110"/>
      <c r="U964" s="110"/>
      <c r="V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</row>
    <row r="965" spans="10:39">
      <c r="J965" s="6"/>
      <c r="P965"/>
      <c r="S965" s="110"/>
      <c r="T965" s="110"/>
      <c r="U965" s="110"/>
      <c r="V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</row>
    <row r="966" spans="10:39">
      <c r="J966" s="6"/>
      <c r="P966"/>
      <c r="S966" s="110"/>
      <c r="T966" s="110"/>
      <c r="U966" s="110"/>
      <c r="V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</row>
    <row r="967" spans="10:39">
      <c r="J967" s="6"/>
      <c r="P967"/>
      <c r="S967" s="110"/>
      <c r="T967" s="110"/>
      <c r="U967" s="110"/>
      <c r="V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</row>
    <row r="968" spans="10:39">
      <c r="S968" s="110"/>
      <c r="T968" s="110"/>
      <c r="U968" s="110"/>
      <c r="V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</row>
    <row r="969" spans="10:39">
      <c r="J969" s="6"/>
      <c r="P969"/>
      <c r="S969" s="110"/>
      <c r="T969" s="110"/>
      <c r="U969" s="110"/>
      <c r="V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</row>
    <row r="970" spans="10:39">
      <c r="J970" s="6"/>
      <c r="P970"/>
      <c r="S970" s="110"/>
      <c r="T970" s="110"/>
      <c r="U970" s="110"/>
      <c r="V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</row>
    <row r="971" spans="10:39">
      <c r="J971" s="6"/>
      <c r="P971"/>
      <c r="S971" s="110"/>
      <c r="T971" s="110"/>
      <c r="U971" s="110"/>
      <c r="V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</row>
    <row r="972" spans="10:39">
      <c r="J972" s="6"/>
      <c r="P972"/>
      <c r="S972" s="110"/>
      <c r="T972" s="110"/>
      <c r="U972" s="110"/>
      <c r="V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</row>
    <row r="973" spans="10:39">
      <c r="J973" s="6"/>
      <c r="P973"/>
      <c r="S973" s="110"/>
      <c r="T973" s="110"/>
      <c r="U973" s="110"/>
      <c r="V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</row>
    <row r="974" spans="10:39">
      <c r="J974" s="6"/>
      <c r="P974"/>
      <c r="S974" s="110"/>
      <c r="T974" s="110"/>
      <c r="U974" s="110"/>
      <c r="V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</row>
    <row r="975" spans="10:39">
      <c r="J975" s="6"/>
      <c r="P975"/>
      <c r="S975" s="110"/>
      <c r="T975" s="110"/>
      <c r="U975" s="110"/>
      <c r="V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</row>
    <row r="976" spans="10:39">
      <c r="J976" s="6"/>
      <c r="P976"/>
      <c r="S976" s="110"/>
      <c r="T976" s="110"/>
      <c r="U976" s="110"/>
      <c r="V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</row>
    <row r="977" spans="10:39">
      <c r="J977" s="6"/>
      <c r="P977"/>
      <c r="S977" s="110"/>
      <c r="T977" s="110"/>
      <c r="U977" s="110"/>
      <c r="V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</row>
    <row r="978" spans="10:39">
      <c r="J978" s="6"/>
      <c r="P978"/>
      <c r="S978" s="110"/>
      <c r="T978" s="110"/>
      <c r="U978" s="110"/>
      <c r="V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</row>
    <row r="979" spans="10:39">
      <c r="S979" s="110"/>
      <c r="T979" s="110"/>
      <c r="U979" s="110"/>
      <c r="V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</row>
    <row r="980" spans="10:39">
      <c r="J980" s="6"/>
      <c r="P980"/>
      <c r="S980" s="110"/>
      <c r="T980" s="110"/>
      <c r="U980" s="110"/>
      <c r="V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</row>
    <row r="981" spans="10:39">
      <c r="J981" s="6"/>
      <c r="P981"/>
      <c r="S981" s="110"/>
      <c r="T981" s="110"/>
      <c r="U981" s="110"/>
      <c r="V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</row>
    <row r="982" spans="10:39">
      <c r="J982" s="6"/>
      <c r="P982"/>
      <c r="S982" s="110"/>
      <c r="T982" s="110"/>
      <c r="U982" s="110"/>
      <c r="V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</row>
    <row r="983" spans="10:39">
      <c r="J983" s="6"/>
      <c r="P983"/>
      <c r="S983" s="110"/>
      <c r="T983" s="110"/>
      <c r="U983" s="110"/>
      <c r="V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</row>
    <row r="984" spans="10:39">
      <c r="J984" s="6"/>
      <c r="P984"/>
      <c r="S984" s="110"/>
      <c r="T984" s="110"/>
      <c r="U984" s="110"/>
      <c r="V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</row>
    <row r="985" spans="10:39">
      <c r="J985" s="6"/>
      <c r="P985"/>
      <c r="S985" s="110"/>
      <c r="T985" s="110"/>
      <c r="U985" s="110"/>
      <c r="V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</row>
    <row r="986" spans="10:39">
      <c r="J986" s="6"/>
      <c r="P986"/>
      <c r="S986" s="110"/>
      <c r="T986" s="110"/>
      <c r="U986" s="110"/>
      <c r="V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</row>
    <row r="987" spans="10:39">
      <c r="J987" s="6"/>
      <c r="P987"/>
      <c r="S987" s="110"/>
      <c r="T987" s="110"/>
      <c r="U987" s="110"/>
      <c r="V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</row>
    <row r="988" spans="10:39">
      <c r="J988" s="6"/>
      <c r="P988"/>
      <c r="S988" s="110"/>
      <c r="T988" s="110"/>
      <c r="U988" s="110"/>
      <c r="V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</row>
    <row r="989" spans="10:39">
      <c r="J989" s="6"/>
      <c r="P989"/>
      <c r="S989" s="110"/>
      <c r="T989" s="110"/>
      <c r="U989" s="110"/>
      <c r="V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</row>
    <row r="990" spans="10:39">
      <c r="J990" s="6"/>
      <c r="P990"/>
      <c r="S990" s="110"/>
      <c r="T990" s="110"/>
      <c r="U990" s="110"/>
      <c r="V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</row>
    <row r="991" spans="10:39">
      <c r="J991" s="6"/>
      <c r="P991"/>
      <c r="S991" s="110"/>
      <c r="T991" s="110"/>
      <c r="U991" s="110"/>
      <c r="V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</row>
    <row r="992" spans="10:39">
      <c r="J992" s="6"/>
      <c r="P992"/>
      <c r="S992" s="110"/>
      <c r="T992" s="110"/>
      <c r="U992" s="110"/>
      <c r="V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</row>
    <row r="993" spans="10:39">
      <c r="J993" s="6"/>
      <c r="P993"/>
      <c r="S993" s="110"/>
      <c r="T993" s="110"/>
      <c r="U993" s="110"/>
      <c r="V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</row>
    <row r="994" spans="10:39">
      <c r="J994" s="6"/>
      <c r="P994"/>
      <c r="S994" s="110"/>
      <c r="T994" s="110"/>
      <c r="U994" s="110"/>
      <c r="V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</row>
    <row r="995" spans="10:39">
      <c r="J995" s="6"/>
      <c r="P995"/>
      <c r="S995" s="110"/>
      <c r="T995" s="110"/>
      <c r="U995" s="110"/>
      <c r="V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</row>
    <row r="996" spans="10:39">
      <c r="J996" s="6"/>
      <c r="P996"/>
      <c r="S996" s="110"/>
      <c r="T996" s="110"/>
      <c r="U996" s="110"/>
      <c r="V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</row>
    <row r="997" spans="10:39">
      <c r="J997" s="6"/>
      <c r="P997"/>
      <c r="S997" s="110"/>
      <c r="T997" s="110"/>
      <c r="U997" s="110"/>
      <c r="V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</row>
    <row r="998" spans="10:39">
      <c r="J998" s="6"/>
      <c r="P998"/>
      <c r="S998" s="110"/>
      <c r="T998" s="110"/>
      <c r="U998" s="110"/>
      <c r="V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</row>
    <row r="999" spans="10:39">
      <c r="J999" s="6"/>
      <c r="P999"/>
      <c r="S999" s="110"/>
      <c r="T999" s="110"/>
      <c r="U999" s="110"/>
      <c r="V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</row>
    <row r="1000" spans="10:39">
      <c r="J1000" s="6"/>
      <c r="P1000"/>
      <c r="S1000" s="110"/>
      <c r="T1000" s="110"/>
      <c r="U1000" s="110"/>
      <c r="V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</row>
    <row r="1001" spans="10:39">
      <c r="J1001" s="6"/>
      <c r="P1001"/>
      <c r="S1001" s="110"/>
      <c r="T1001" s="110"/>
      <c r="U1001" s="110"/>
      <c r="V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</row>
    <row r="1002" spans="10:39">
      <c r="J1002" s="6"/>
      <c r="P1002"/>
      <c r="S1002" s="110"/>
      <c r="T1002" s="110"/>
      <c r="U1002" s="110"/>
      <c r="V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</row>
    <row r="1003" spans="10:39">
      <c r="J1003" s="6"/>
      <c r="P1003"/>
      <c r="S1003" s="110"/>
      <c r="T1003" s="110"/>
      <c r="U1003" s="110"/>
      <c r="V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</row>
    <row r="1004" spans="10:39">
      <c r="J1004" s="6"/>
      <c r="P1004"/>
      <c r="S1004" s="110"/>
      <c r="T1004" s="110"/>
      <c r="U1004" s="110"/>
      <c r="V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</row>
    <row r="1005" spans="10:39">
      <c r="J1005" s="6"/>
      <c r="P1005"/>
      <c r="S1005" s="110"/>
      <c r="T1005" s="110"/>
      <c r="U1005" s="110"/>
      <c r="V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</row>
    <row r="1006" spans="10:39">
      <c r="J1006" s="6"/>
      <c r="P1006"/>
      <c r="S1006" s="110"/>
      <c r="T1006" s="110"/>
      <c r="U1006" s="110"/>
      <c r="V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</row>
    <row r="1007" spans="10:39">
      <c r="J1007" s="6"/>
      <c r="P1007"/>
      <c r="S1007" s="110"/>
      <c r="T1007" s="110"/>
      <c r="U1007" s="110"/>
      <c r="V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</row>
    <row r="1008" spans="10:39">
      <c r="J1008" s="6"/>
      <c r="P1008"/>
      <c r="S1008" s="110"/>
      <c r="T1008" s="110"/>
      <c r="U1008" s="110"/>
      <c r="V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</row>
    <row r="1009" spans="10:39">
      <c r="J1009" s="6"/>
      <c r="P1009"/>
      <c r="S1009" s="110"/>
      <c r="T1009" s="110"/>
      <c r="U1009" s="110"/>
      <c r="V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</row>
    <row r="1010" spans="10:39">
      <c r="S1010" s="110"/>
      <c r="T1010" s="110"/>
      <c r="U1010" s="110"/>
      <c r="V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</row>
    <row r="1011" spans="10:39">
      <c r="S1011" s="110"/>
      <c r="T1011" s="110"/>
      <c r="U1011" s="110"/>
      <c r="V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</row>
    <row r="1012" spans="10:39">
      <c r="S1012" s="110"/>
      <c r="T1012" s="110"/>
      <c r="U1012" s="110"/>
      <c r="V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</row>
    <row r="1013" spans="10:39">
      <c r="J1013" s="6"/>
      <c r="P1013"/>
      <c r="S1013" s="110"/>
      <c r="T1013" s="110"/>
      <c r="U1013" s="110"/>
      <c r="V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</row>
    <row r="1014" spans="10:39">
      <c r="J1014" s="6"/>
      <c r="P1014"/>
      <c r="S1014" s="110"/>
      <c r="T1014" s="110"/>
      <c r="U1014" s="110"/>
      <c r="V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</row>
    <row r="1015" spans="10:39">
      <c r="J1015" s="6"/>
      <c r="P1015"/>
      <c r="S1015" s="110"/>
      <c r="T1015" s="110"/>
      <c r="U1015" s="110"/>
      <c r="V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</row>
    <row r="1016" spans="10:39">
      <c r="J1016" s="6"/>
      <c r="P1016"/>
      <c r="S1016" s="110"/>
      <c r="T1016" s="110"/>
      <c r="U1016" s="110"/>
      <c r="V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</row>
    <row r="1017" spans="10:39">
      <c r="J1017" s="6"/>
      <c r="P1017"/>
      <c r="S1017" s="110"/>
      <c r="T1017" s="110"/>
      <c r="U1017" s="110"/>
      <c r="V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</row>
    <row r="1018" spans="10:39">
      <c r="J1018" s="6"/>
      <c r="P1018"/>
      <c r="S1018" s="110"/>
      <c r="T1018" s="110"/>
      <c r="U1018" s="110"/>
      <c r="V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</row>
    <row r="1019" spans="10:39">
      <c r="J1019" s="6"/>
      <c r="P1019"/>
      <c r="S1019" s="110"/>
      <c r="T1019" s="110"/>
      <c r="U1019" s="110"/>
      <c r="V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</row>
    <row r="1020" spans="10:39">
      <c r="J1020" s="6"/>
      <c r="P1020"/>
      <c r="S1020" s="110"/>
      <c r="T1020" s="110"/>
      <c r="U1020" s="110"/>
      <c r="V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</row>
    <row r="1021" spans="10:39">
      <c r="J1021" s="6"/>
      <c r="P1021"/>
      <c r="S1021" s="110"/>
      <c r="T1021" s="110"/>
      <c r="U1021" s="110"/>
      <c r="V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</row>
    <row r="1022" spans="10:39">
      <c r="J1022" s="6"/>
      <c r="P1022"/>
      <c r="S1022" s="110"/>
      <c r="T1022" s="110"/>
      <c r="U1022" s="110"/>
      <c r="V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</row>
    <row r="1023" spans="10:39">
      <c r="P1023"/>
      <c r="S1023" s="110"/>
      <c r="T1023" s="110"/>
      <c r="U1023" s="110"/>
      <c r="V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</row>
    <row r="1024" spans="10:39">
      <c r="P1024"/>
      <c r="S1024" s="110"/>
      <c r="T1024" s="110"/>
      <c r="U1024" s="110"/>
      <c r="V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</row>
    <row r="1025" spans="10:39">
      <c r="J1025" s="6"/>
      <c r="P1025"/>
      <c r="S1025" s="110"/>
      <c r="T1025" s="110"/>
      <c r="U1025" s="110"/>
      <c r="V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</row>
    <row r="1026" spans="10:39">
      <c r="J1026" s="6"/>
      <c r="P1026"/>
      <c r="S1026" s="110"/>
      <c r="T1026" s="110"/>
      <c r="U1026" s="110"/>
      <c r="V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</row>
    <row r="1027" spans="10:39">
      <c r="J1027" s="6"/>
      <c r="P1027"/>
      <c r="S1027" s="110"/>
      <c r="T1027" s="110"/>
      <c r="U1027" s="110"/>
      <c r="V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</row>
    <row r="1028" spans="10:39">
      <c r="J1028" s="6"/>
      <c r="P1028"/>
      <c r="S1028" s="110"/>
      <c r="T1028" s="110"/>
      <c r="U1028" s="110"/>
      <c r="V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</row>
    <row r="1029" spans="10:39">
      <c r="J1029" s="6"/>
      <c r="P1029"/>
      <c r="S1029" s="110"/>
      <c r="T1029" s="110"/>
      <c r="U1029" s="110"/>
      <c r="V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</row>
    <row r="1030" spans="10:39">
      <c r="J1030" s="6"/>
      <c r="P1030"/>
      <c r="S1030" s="110"/>
      <c r="T1030" s="110"/>
      <c r="U1030" s="110"/>
      <c r="V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</row>
    <row r="1031" spans="10:39">
      <c r="J1031" s="6"/>
      <c r="P1031"/>
      <c r="S1031" s="110"/>
      <c r="T1031" s="110"/>
      <c r="U1031" s="110"/>
      <c r="V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</row>
    <row r="1032" spans="10:39">
      <c r="J1032" s="6"/>
      <c r="P1032"/>
      <c r="S1032" s="110"/>
      <c r="T1032" s="110"/>
      <c r="U1032" s="110"/>
      <c r="V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</row>
    <row r="1033" spans="10:39">
      <c r="J1033" s="6"/>
      <c r="P1033"/>
      <c r="S1033" s="110"/>
      <c r="T1033" s="110"/>
      <c r="U1033" s="110"/>
      <c r="V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</row>
    <row r="1034" spans="10:39">
      <c r="J1034" s="6"/>
      <c r="P1034"/>
      <c r="S1034" s="110"/>
      <c r="T1034" s="110"/>
      <c r="U1034" s="110"/>
      <c r="V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</row>
    <row r="1035" spans="10:39">
      <c r="J1035" s="6"/>
      <c r="P1035"/>
      <c r="S1035" s="110"/>
      <c r="T1035" s="110"/>
      <c r="U1035" s="110"/>
      <c r="V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</row>
    <row r="1036" spans="10:39">
      <c r="J1036" s="6"/>
      <c r="P1036"/>
      <c r="S1036" s="110"/>
      <c r="T1036" s="110"/>
      <c r="U1036" s="110"/>
      <c r="V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</row>
    <row r="1037" spans="10:39">
      <c r="J1037" s="6"/>
      <c r="P1037"/>
      <c r="S1037" s="110"/>
      <c r="T1037" s="110"/>
      <c r="U1037" s="110"/>
      <c r="V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</row>
    <row r="1038" spans="10:39">
      <c r="J1038" s="6"/>
      <c r="P1038"/>
      <c r="S1038" s="110"/>
      <c r="T1038" s="110"/>
      <c r="U1038" s="110"/>
      <c r="V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</row>
    <row r="1039" spans="10:39">
      <c r="J1039" s="6"/>
      <c r="P1039"/>
      <c r="S1039" s="110"/>
      <c r="T1039" s="110"/>
      <c r="U1039" s="110"/>
      <c r="V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</row>
    <row r="1040" spans="10:39">
      <c r="J1040" s="6"/>
      <c r="P1040"/>
      <c r="S1040" s="110"/>
      <c r="T1040" s="110"/>
      <c r="U1040" s="110"/>
      <c r="V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</row>
    <row r="1041" spans="10:39">
      <c r="J1041" s="6"/>
      <c r="P1041"/>
      <c r="S1041" s="110"/>
      <c r="T1041" s="110"/>
      <c r="U1041" s="110"/>
      <c r="V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</row>
    <row r="1042" spans="10:39">
      <c r="J1042" s="6"/>
      <c r="P1042"/>
      <c r="S1042" s="110"/>
      <c r="T1042" s="110"/>
      <c r="U1042" s="110"/>
      <c r="V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</row>
    <row r="1043" spans="10:39">
      <c r="J1043" s="6"/>
      <c r="P1043"/>
      <c r="S1043" s="110"/>
      <c r="T1043" s="110"/>
      <c r="U1043" s="110"/>
      <c r="V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</row>
    <row r="1044" spans="10:39">
      <c r="J1044" s="6"/>
      <c r="P1044"/>
      <c r="S1044" s="110"/>
      <c r="T1044" s="110"/>
      <c r="U1044" s="110"/>
      <c r="V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</row>
    <row r="1045" spans="10:39">
      <c r="J1045" s="6"/>
      <c r="P1045"/>
      <c r="S1045" s="110"/>
      <c r="T1045" s="110"/>
      <c r="U1045" s="110"/>
      <c r="V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</row>
    <row r="1046" spans="10:39">
      <c r="J1046" s="6"/>
      <c r="P1046"/>
      <c r="S1046" s="110"/>
      <c r="T1046" s="110"/>
      <c r="U1046" s="110"/>
      <c r="V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</row>
    <row r="1047" spans="10:39">
      <c r="J1047" s="6"/>
      <c r="P1047"/>
      <c r="S1047" s="110"/>
      <c r="T1047" s="110"/>
      <c r="U1047" s="110"/>
      <c r="V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</row>
    <row r="1048" spans="10:39">
      <c r="J1048" s="6"/>
      <c r="P1048"/>
      <c r="S1048" s="110"/>
      <c r="T1048" s="110"/>
      <c r="U1048" s="110"/>
      <c r="V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</row>
    <row r="1049" spans="10:39">
      <c r="J1049" s="6"/>
      <c r="P1049"/>
      <c r="S1049" s="110"/>
      <c r="T1049" s="110"/>
      <c r="U1049" s="110"/>
      <c r="V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</row>
    <row r="1050" spans="10:39">
      <c r="J1050" s="6"/>
      <c r="P1050"/>
      <c r="S1050" s="110"/>
      <c r="T1050" s="110"/>
      <c r="U1050" s="110"/>
      <c r="V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</row>
    <row r="1051" spans="10:39">
      <c r="J1051" s="6"/>
      <c r="P1051"/>
      <c r="S1051" s="110"/>
      <c r="T1051" s="110"/>
      <c r="U1051" s="110"/>
      <c r="V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</row>
    <row r="1052" spans="10:39">
      <c r="J1052" s="6"/>
      <c r="P1052"/>
      <c r="S1052" s="110"/>
      <c r="T1052" s="110"/>
      <c r="U1052" s="110"/>
      <c r="V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</row>
    <row r="1053" spans="10:39">
      <c r="J1053" s="6"/>
      <c r="P1053"/>
      <c r="S1053" s="110"/>
      <c r="T1053" s="110"/>
      <c r="U1053" s="110"/>
      <c r="V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</row>
    <row r="1054" spans="10:39">
      <c r="J1054" s="6"/>
      <c r="P1054"/>
      <c r="S1054" s="110"/>
      <c r="T1054" s="110"/>
      <c r="U1054" s="110"/>
      <c r="V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</row>
    <row r="1055" spans="10:39">
      <c r="J1055" s="6"/>
      <c r="P1055"/>
      <c r="S1055" s="110"/>
      <c r="T1055" s="110"/>
      <c r="U1055" s="110"/>
      <c r="V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</row>
    <row r="1056" spans="10:39">
      <c r="J1056" s="6"/>
      <c r="P1056"/>
      <c r="S1056" s="110"/>
      <c r="T1056" s="110"/>
      <c r="U1056" s="110"/>
      <c r="V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</row>
    <row r="1057" spans="10:39">
      <c r="J1057" s="6"/>
      <c r="P1057"/>
      <c r="S1057" s="110"/>
      <c r="T1057" s="110"/>
      <c r="U1057" s="110"/>
      <c r="V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</row>
    <row r="1058" spans="10:39">
      <c r="J1058" s="6"/>
      <c r="P1058"/>
      <c r="S1058" s="110"/>
      <c r="T1058" s="110"/>
      <c r="U1058" s="110"/>
      <c r="V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</row>
    <row r="1059" spans="10:39">
      <c r="J1059" s="6"/>
      <c r="P1059"/>
      <c r="S1059" s="110"/>
      <c r="T1059" s="110"/>
      <c r="U1059" s="110"/>
      <c r="V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</row>
    <row r="1060" spans="10:39">
      <c r="J1060" s="6"/>
      <c r="P1060"/>
      <c r="S1060" s="110"/>
      <c r="T1060" s="110"/>
      <c r="U1060" s="110"/>
      <c r="V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</row>
    <row r="1061" spans="10:39">
      <c r="J1061" s="6"/>
      <c r="P1061"/>
      <c r="S1061" s="110"/>
      <c r="T1061" s="110"/>
      <c r="U1061" s="110"/>
      <c r="V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</row>
    <row r="1062" spans="10:39">
      <c r="J1062" s="6"/>
      <c r="P1062"/>
      <c r="S1062" s="110"/>
      <c r="T1062" s="110"/>
      <c r="U1062" s="110"/>
      <c r="V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</row>
    <row r="1063" spans="10:39">
      <c r="J1063" s="6"/>
      <c r="P1063"/>
      <c r="S1063" s="110"/>
      <c r="T1063" s="110"/>
      <c r="U1063" s="110"/>
      <c r="V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</row>
    <row r="1064" spans="10:39">
      <c r="J1064" s="6"/>
      <c r="P1064"/>
      <c r="S1064" s="110"/>
      <c r="T1064" s="110"/>
      <c r="U1064" s="110"/>
      <c r="V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</row>
    <row r="1065" spans="10:39">
      <c r="J1065" s="6"/>
      <c r="P1065"/>
      <c r="S1065" s="110"/>
      <c r="T1065" s="110"/>
      <c r="U1065" s="110"/>
      <c r="V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</row>
    <row r="1066" spans="10:39">
      <c r="J1066" s="6"/>
      <c r="P1066"/>
      <c r="S1066" s="110"/>
      <c r="T1066" s="110"/>
      <c r="U1066" s="110"/>
      <c r="V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</row>
    <row r="1067" spans="10:39">
      <c r="J1067" s="6"/>
      <c r="P1067"/>
      <c r="S1067" s="110"/>
      <c r="T1067" s="110"/>
      <c r="U1067" s="110"/>
      <c r="V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</row>
    <row r="1068" spans="10:39">
      <c r="J1068" s="6"/>
      <c r="P1068"/>
      <c r="S1068" s="110"/>
      <c r="T1068" s="110"/>
      <c r="U1068" s="110"/>
      <c r="V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</row>
    <row r="1069" spans="10:39">
      <c r="J1069" s="6"/>
      <c r="P1069"/>
      <c r="S1069" s="110"/>
      <c r="T1069" s="110"/>
      <c r="U1069" s="110"/>
      <c r="V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</row>
    <row r="1070" spans="10:39">
      <c r="J1070" s="6"/>
      <c r="P1070"/>
      <c r="S1070" s="110"/>
      <c r="T1070" s="110"/>
      <c r="U1070" s="110"/>
      <c r="V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</row>
    <row r="1071" spans="10:39">
      <c r="J1071" s="6"/>
      <c r="P1071"/>
      <c r="S1071" s="110"/>
      <c r="T1071" s="110"/>
      <c r="U1071" s="110"/>
      <c r="V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</row>
    <row r="1072" spans="10:39">
      <c r="J1072" s="6"/>
      <c r="P1072"/>
      <c r="S1072" s="110"/>
      <c r="T1072" s="110"/>
      <c r="U1072" s="110"/>
      <c r="V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</row>
    <row r="1073" spans="10:39">
      <c r="J1073" s="6"/>
      <c r="P1073"/>
      <c r="S1073" s="110"/>
      <c r="T1073" s="110"/>
      <c r="U1073" s="110"/>
      <c r="V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</row>
    <row r="1074" spans="10:39">
      <c r="J1074" s="6"/>
      <c r="P1074"/>
      <c r="S1074" s="110"/>
      <c r="T1074" s="110"/>
      <c r="U1074" s="110"/>
      <c r="V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</row>
    <row r="1075" spans="10:39">
      <c r="J1075" s="6"/>
      <c r="P1075"/>
      <c r="S1075" s="110"/>
      <c r="T1075" s="110"/>
      <c r="U1075" s="110"/>
      <c r="V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</row>
    <row r="1076" spans="10:39">
      <c r="J1076" s="6"/>
      <c r="P1076"/>
      <c r="S1076" s="110"/>
      <c r="T1076" s="110"/>
      <c r="U1076" s="110"/>
      <c r="V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</row>
    <row r="1077" spans="10:39">
      <c r="J1077" s="6"/>
      <c r="P1077"/>
      <c r="S1077" s="110"/>
      <c r="T1077" s="110"/>
      <c r="U1077" s="110"/>
      <c r="V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</row>
    <row r="1078" spans="10:39">
      <c r="J1078" s="6"/>
      <c r="P1078"/>
      <c r="S1078" s="110"/>
      <c r="T1078" s="110"/>
      <c r="U1078" s="110"/>
      <c r="V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</row>
    <row r="1079" spans="10:39">
      <c r="J1079" s="6"/>
      <c r="P1079"/>
      <c r="S1079" s="110"/>
      <c r="T1079" s="110"/>
      <c r="U1079" s="110"/>
      <c r="V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</row>
    <row r="1080" spans="10:39">
      <c r="J1080" s="6"/>
      <c r="P1080"/>
      <c r="S1080" s="110"/>
      <c r="T1080" s="110"/>
      <c r="U1080" s="110"/>
      <c r="V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</row>
    <row r="1081" spans="10:39">
      <c r="J1081" s="6"/>
      <c r="P1081"/>
      <c r="S1081" s="110"/>
      <c r="T1081" s="110"/>
      <c r="U1081" s="110"/>
      <c r="V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</row>
    <row r="1082" spans="10:39">
      <c r="J1082" s="6"/>
      <c r="P1082"/>
      <c r="S1082" s="110"/>
      <c r="T1082" s="110"/>
      <c r="U1082" s="110"/>
      <c r="V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</row>
    <row r="1083" spans="10:39">
      <c r="J1083" s="6"/>
      <c r="P1083"/>
      <c r="S1083" s="110"/>
      <c r="T1083" s="110"/>
      <c r="U1083" s="110"/>
      <c r="V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</row>
    <row r="1084" spans="10:39">
      <c r="J1084" s="6"/>
      <c r="P1084"/>
      <c r="S1084" s="110"/>
      <c r="T1084" s="110"/>
      <c r="U1084" s="110"/>
      <c r="V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</row>
    <row r="1085" spans="10:39">
      <c r="J1085" s="6"/>
      <c r="P1085"/>
      <c r="S1085" s="110"/>
      <c r="T1085" s="110"/>
      <c r="U1085" s="110"/>
      <c r="V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</row>
    <row r="1086" spans="10:39">
      <c r="J1086" s="6"/>
      <c r="P1086"/>
      <c r="S1086" s="110"/>
      <c r="T1086" s="110"/>
      <c r="U1086" s="110"/>
      <c r="V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</row>
    <row r="1087" spans="10:39">
      <c r="J1087" s="6"/>
      <c r="P1087"/>
      <c r="S1087" s="110"/>
      <c r="T1087" s="110"/>
      <c r="U1087" s="110"/>
      <c r="V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</row>
    <row r="1088" spans="10:39">
      <c r="J1088" s="6"/>
      <c r="P1088"/>
      <c r="S1088" s="110"/>
      <c r="T1088" s="110"/>
      <c r="U1088" s="110"/>
      <c r="V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</row>
    <row r="1089" spans="10:39">
      <c r="J1089" s="6"/>
      <c r="P1089"/>
      <c r="S1089" s="110"/>
      <c r="T1089" s="110"/>
      <c r="U1089" s="110"/>
      <c r="V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</row>
    <row r="1090" spans="10:39">
      <c r="J1090" s="6"/>
      <c r="P1090"/>
      <c r="S1090" s="110"/>
      <c r="T1090" s="110"/>
      <c r="U1090" s="110"/>
      <c r="V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</row>
    <row r="1091" spans="10:39">
      <c r="J1091" s="6"/>
      <c r="P1091"/>
      <c r="S1091" s="110"/>
      <c r="T1091" s="110"/>
      <c r="U1091" s="110"/>
      <c r="V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</row>
    <row r="1092" spans="10:39">
      <c r="J1092" s="6"/>
      <c r="P1092"/>
      <c r="S1092" s="110"/>
      <c r="T1092" s="110"/>
      <c r="U1092" s="110"/>
      <c r="V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</row>
    <row r="1093" spans="10:39">
      <c r="J1093" s="6"/>
      <c r="P1093"/>
      <c r="S1093" s="110"/>
      <c r="T1093" s="110"/>
      <c r="U1093" s="110"/>
      <c r="V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</row>
    <row r="1094" spans="10:39">
      <c r="J1094" s="6"/>
      <c r="P1094"/>
      <c r="S1094" s="110"/>
      <c r="T1094" s="110"/>
      <c r="U1094" s="110"/>
      <c r="V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</row>
    <row r="1095" spans="10:39">
      <c r="J1095" s="6"/>
      <c r="P1095"/>
      <c r="S1095" s="110"/>
      <c r="T1095" s="110"/>
      <c r="U1095" s="110"/>
      <c r="V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</row>
    <row r="1096" spans="10:39">
      <c r="J1096" s="6"/>
      <c r="P1096"/>
      <c r="S1096" s="110"/>
      <c r="T1096" s="110"/>
      <c r="U1096" s="110"/>
      <c r="V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</row>
    <row r="1097" spans="10:39">
      <c r="J1097" s="6"/>
      <c r="P1097"/>
      <c r="S1097" s="110"/>
      <c r="T1097" s="110"/>
      <c r="U1097" s="110"/>
      <c r="V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</row>
    <row r="1098" spans="10:39">
      <c r="J1098" s="6"/>
      <c r="P1098"/>
      <c r="S1098" s="110"/>
      <c r="T1098" s="110"/>
      <c r="U1098" s="110"/>
      <c r="V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</row>
    <row r="1099" spans="10:39">
      <c r="J1099" s="6"/>
      <c r="P1099"/>
      <c r="S1099" s="110"/>
      <c r="T1099" s="110"/>
      <c r="U1099" s="110"/>
      <c r="V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</row>
    <row r="1100" spans="10:39">
      <c r="J1100" s="6"/>
      <c r="P1100"/>
      <c r="S1100" s="110"/>
      <c r="T1100" s="110"/>
      <c r="U1100" s="110"/>
      <c r="V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</row>
    <row r="1101" spans="10:39">
      <c r="J1101" s="6"/>
      <c r="P1101"/>
      <c r="S1101" s="110"/>
      <c r="T1101" s="110"/>
      <c r="U1101" s="110"/>
      <c r="V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</row>
    <row r="1102" spans="10:39">
      <c r="J1102" s="6"/>
      <c r="P1102"/>
      <c r="S1102" s="110"/>
      <c r="T1102" s="110"/>
      <c r="U1102" s="110"/>
      <c r="V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</row>
    <row r="1103" spans="10:39">
      <c r="J1103" s="6"/>
      <c r="P1103"/>
      <c r="S1103" s="110"/>
      <c r="T1103" s="110"/>
      <c r="U1103" s="110"/>
      <c r="V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</row>
    <row r="1104" spans="10:39">
      <c r="J1104" s="6"/>
      <c r="P1104"/>
      <c r="S1104" s="110"/>
      <c r="T1104" s="110"/>
      <c r="U1104" s="110"/>
      <c r="V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</row>
    <row r="1105" spans="10:39">
      <c r="J1105" s="6"/>
      <c r="P1105"/>
      <c r="S1105" s="110"/>
      <c r="T1105" s="110"/>
      <c r="U1105" s="110"/>
      <c r="V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</row>
    <row r="1106" spans="10:39">
      <c r="J1106" s="6"/>
      <c r="P1106"/>
      <c r="S1106" s="110"/>
      <c r="T1106" s="110"/>
      <c r="U1106" s="110"/>
      <c r="V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</row>
    <row r="1107" spans="10:39">
      <c r="J1107" s="6"/>
      <c r="P1107"/>
      <c r="S1107" s="110"/>
      <c r="T1107" s="110"/>
      <c r="U1107" s="110"/>
      <c r="V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</row>
    <row r="1108" spans="10:39">
      <c r="J1108" s="6"/>
      <c r="P1108"/>
      <c r="S1108" s="110"/>
      <c r="T1108" s="110"/>
      <c r="U1108" s="110"/>
      <c r="V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</row>
    <row r="1109" spans="10:39">
      <c r="J1109" s="6"/>
      <c r="P1109"/>
      <c r="S1109" s="110"/>
      <c r="T1109" s="110"/>
      <c r="U1109" s="110"/>
      <c r="V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</row>
    <row r="1110" spans="10:39">
      <c r="J1110" s="6"/>
      <c r="P1110"/>
      <c r="S1110" s="110"/>
      <c r="T1110" s="110"/>
      <c r="U1110" s="110"/>
      <c r="V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</row>
    <row r="1111" spans="10:39">
      <c r="J1111" s="6"/>
      <c r="P1111"/>
      <c r="S1111" s="110"/>
      <c r="T1111" s="110"/>
      <c r="U1111" s="110"/>
      <c r="V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</row>
    <row r="1112" spans="10:39">
      <c r="J1112" s="6"/>
      <c r="P1112"/>
      <c r="S1112" s="110"/>
      <c r="T1112" s="110"/>
      <c r="U1112" s="110"/>
      <c r="V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</row>
    <row r="1113" spans="10:39">
      <c r="J1113" s="6"/>
      <c r="P1113"/>
      <c r="S1113" s="110"/>
      <c r="T1113" s="110"/>
      <c r="U1113" s="110"/>
      <c r="V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</row>
    <row r="1114" spans="10:39">
      <c r="J1114" s="6"/>
      <c r="P1114"/>
      <c r="S1114" s="110"/>
      <c r="T1114" s="110"/>
      <c r="U1114" s="110"/>
      <c r="V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</row>
    <row r="1115" spans="10:39">
      <c r="J1115" s="6"/>
      <c r="P1115"/>
      <c r="S1115" s="110"/>
      <c r="T1115" s="110"/>
      <c r="U1115" s="110"/>
      <c r="V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</row>
    <row r="1116" spans="10:39">
      <c r="J1116" s="6"/>
      <c r="P1116"/>
      <c r="S1116" s="110"/>
      <c r="T1116" s="110"/>
      <c r="U1116" s="110"/>
      <c r="V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</row>
    <row r="1117" spans="10:39">
      <c r="J1117" s="6"/>
      <c r="P1117"/>
      <c r="S1117" s="110"/>
      <c r="T1117" s="110"/>
      <c r="U1117" s="110"/>
      <c r="V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</row>
    <row r="1118" spans="10:39">
      <c r="J1118" s="6"/>
      <c r="P1118"/>
      <c r="S1118" s="110"/>
      <c r="T1118" s="110"/>
      <c r="U1118" s="110"/>
      <c r="V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</row>
    <row r="1119" spans="10:39">
      <c r="J1119" s="6"/>
      <c r="P1119"/>
      <c r="S1119" s="110"/>
      <c r="T1119" s="110"/>
      <c r="U1119" s="110"/>
      <c r="V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</row>
    <row r="1120" spans="10:39">
      <c r="J1120" s="6"/>
      <c r="P1120"/>
      <c r="S1120" s="110"/>
      <c r="T1120" s="110"/>
      <c r="U1120" s="110"/>
      <c r="V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</row>
    <row r="1121" spans="10:39">
      <c r="J1121" s="6"/>
      <c r="P1121"/>
      <c r="S1121" s="110"/>
      <c r="T1121" s="110"/>
      <c r="U1121" s="110"/>
      <c r="V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</row>
    <row r="1122" spans="10:39">
      <c r="J1122" s="6"/>
      <c r="P1122"/>
      <c r="S1122" s="110"/>
      <c r="T1122" s="110"/>
      <c r="U1122" s="110"/>
      <c r="V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</row>
    <row r="1123" spans="10:39">
      <c r="J1123" s="6"/>
      <c r="P1123"/>
      <c r="S1123" s="110"/>
      <c r="T1123" s="110"/>
      <c r="U1123" s="110"/>
      <c r="V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</row>
    <row r="1124" spans="10:39">
      <c r="J1124" s="6"/>
      <c r="P1124"/>
      <c r="S1124" s="110"/>
      <c r="T1124" s="110"/>
      <c r="U1124" s="110"/>
      <c r="V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</row>
    <row r="1125" spans="10:39">
      <c r="J1125" s="6"/>
      <c r="P1125"/>
      <c r="S1125" s="110"/>
      <c r="T1125" s="110"/>
      <c r="U1125" s="110"/>
      <c r="V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</row>
    <row r="1126" spans="10:39">
      <c r="J1126" s="6"/>
      <c r="P1126"/>
      <c r="S1126" s="110"/>
      <c r="T1126" s="110"/>
      <c r="U1126" s="110"/>
      <c r="V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</row>
    <row r="1127" spans="10:39">
      <c r="J1127" s="6"/>
      <c r="P1127"/>
      <c r="S1127" s="110"/>
      <c r="T1127" s="110"/>
      <c r="U1127" s="110"/>
      <c r="V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</row>
    <row r="1128" spans="10:39">
      <c r="J1128" s="6"/>
      <c r="P1128"/>
      <c r="S1128" s="110"/>
      <c r="T1128" s="110"/>
      <c r="U1128" s="110"/>
      <c r="V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</row>
    <row r="1129" spans="10:39">
      <c r="J1129" s="6"/>
      <c r="P1129"/>
      <c r="S1129" s="110"/>
      <c r="T1129" s="110"/>
      <c r="U1129" s="110"/>
      <c r="V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</row>
    <row r="1130" spans="10:39">
      <c r="J1130" s="6"/>
      <c r="P1130"/>
      <c r="S1130" s="110"/>
      <c r="T1130" s="110"/>
      <c r="U1130" s="110"/>
      <c r="V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</row>
    <row r="1131" spans="10:39">
      <c r="J1131" s="6"/>
      <c r="P1131"/>
      <c r="S1131" s="110"/>
      <c r="T1131" s="110"/>
      <c r="U1131" s="110"/>
      <c r="V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</row>
    <row r="1132" spans="10:39">
      <c r="J1132" s="6"/>
      <c r="P1132"/>
      <c r="S1132" s="110"/>
      <c r="T1132" s="110"/>
      <c r="U1132" s="110"/>
      <c r="V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</row>
    <row r="1133" spans="10:39">
      <c r="J1133" s="6"/>
      <c r="P1133"/>
      <c r="S1133" s="110"/>
      <c r="T1133" s="110"/>
      <c r="U1133" s="110"/>
      <c r="V1133" s="110"/>
    </row>
    <row r="1134" spans="10:39">
      <c r="J1134" s="6"/>
      <c r="P1134"/>
      <c r="S1134" s="110"/>
      <c r="T1134" s="110"/>
      <c r="U1134" s="110"/>
      <c r="V1134" s="110"/>
    </row>
    <row r="1135" spans="10:39">
      <c r="J1135" s="6"/>
      <c r="P1135"/>
      <c r="S1135" s="110"/>
      <c r="T1135" s="110"/>
      <c r="U1135" s="110"/>
      <c r="V1135" s="110"/>
    </row>
    <row r="1136" spans="10:39">
      <c r="J1136" s="6"/>
      <c r="P1136"/>
      <c r="S1136" s="110"/>
      <c r="T1136" s="110"/>
      <c r="U1136" s="110"/>
      <c r="V1136" s="110"/>
    </row>
    <row r="1137" spans="10:22">
      <c r="J1137" s="6"/>
      <c r="P1137"/>
      <c r="S1137" s="110"/>
      <c r="T1137" s="110"/>
      <c r="U1137" s="110"/>
      <c r="V1137" s="110"/>
    </row>
    <row r="1138" spans="10:22">
      <c r="J1138" s="6"/>
      <c r="P1138"/>
      <c r="S1138" s="110"/>
      <c r="T1138" s="110"/>
      <c r="U1138" s="110"/>
      <c r="V1138" s="110"/>
    </row>
    <row r="1139" spans="10:22">
      <c r="J1139" s="6"/>
      <c r="P1139"/>
      <c r="S1139" s="110"/>
      <c r="T1139" s="110"/>
      <c r="U1139" s="110"/>
      <c r="V1139" s="110"/>
    </row>
    <row r="1140" spans="10:22">
      <c r="J1140" s="6"/>
      <c r="P1140"/>
      <c r="S1140" s="110"/>
      <c r="T1140" s="110"/>
      <c r="U1140" s="110"/>
      <c r="V1140" s="110"/>
    </row>
    <row r="1141" spans="10:22">
      <c r="J1141" s="6"/>
      <c r="P1141"/>
      <c r="S1141" s="110"/>
      <c r="T1141" s="110"/>
      <c r="U1141" s="110"/>
      <c r="V1141" s="110"/>
    </row>
    <row r="1142" spans="10:22">
      <c r="J1142" s="6"/>
      <c r="P1142"/>
      <c r="S1142" s="110"/>
      <c r="T1142" s="110"/>
      <c r="U1142" s="110"/>
      <c r="V1142" s="110"/>
    </row>
    <row r="1143" spans="10:22">
      <c r="J1143" s="6"/>
      <c r="P1143"/>
      <c r="S1143" s="110"/>
      <c r="T1143" s="110"/>
      <c r="U1143" s="110"/>
      <c r="V1143" s="110"/>
    </row>
    <row r="1144" spans="10:22">
      <c r="J1144" s="6"/>
      <c r="P1144"/>
      <c r="S1144" s="110"/>
      <c r="T1144" s="110"/>
      <c r="U1144" s="110"/>
      <c r="V1144" s="110"/>
    </row>
    <row r="1145" spans="10:22">
      <c r="J1145" s="6"/>
      <c r="P1145"/>
      <c r="S1145" s="110"/>
      <c r="T1145" s="110"/>
      <c r="U1145" s="110"/>
      <c r="V1145" s="110"/>
    </row>
    <row r="1146" spans="10:22">
      <c r="J1146" s="6"/>
      <c r="P1146"/>
      <c r="S1146" s="110"/>
      <c r="T1146" s="110"/>
      <c r="U1146" s="110"/>
      <c r="V1146" s="110"/>
    </row>
    <row r="1147" spans="10:22">
      <c r="J1147" s="6"/>
      <c r="P1147"/>
      <c r="S1147" s="110"/>
      <c r="T1147" s="110"/>
      <c r="U1147" s="110"/>
      <c r="V1147" s="110"/>
    </row>
    <row r="1148" spans="10:22">
      <c r="J1148" s="6"/>
      <c r="P1148"/>
      <c r="S1148" s="110"/>
      <c r="T1148" s="110"/>
      <c r="U1148" s="110"/>
      <c r="V1148" s="110"/>
    </row>
    <row r="1149" spans="10:22">
      <c r="J1149" s="6"/>
      <c r="P1149"/>
      <c r="S1149" s="110"/>
      <c r="T1149" s="110"/>
      <c r="U1149" s="110"/>
      <c r="V1149" s="110"/>
    </row>
    <row r="1150" spans="10:22">
      <c r="J1150" s="6"/>
      <c r="P1150"/>
      <c r="S1150" s="110"/>
      <c r="T1150" s="110"/>
      <c r="U1150" s="110"/>
      <c r="V1150" s="110"/>
    </row>
    <row r="1151" spans="10:22">
      <c r="J1151" s="6"/>
      <c r="P1151"/>
      <c r="S1151" s="110"/>
      <c r="T1151" s="110"/>
      <c r="U1151" s="110"/>
      <c r="V1151" s="110"/>
    </row>
    <row r="1152" spans="10:22">
      <c r="J1152" s="6"/>
      <c r="P1152"/>
      <c r="S1152" s="110"/>
      <c r="T1152" s="110"/>
      <c r="U1152" s="110"/>
      <c r="V1152" s="110"/>
    </row>
    <row r="1153" spans="10:22">
      <c r="J1153" s="6"/>
      <c r="P1153"/>
      <c r="S1153" s="110"/>
      <c r="T1153" s="110"/>
      <c r="U1153" s="110"/>
      <c r="V1153" s="110"/>
    </row>
    <row r="1154" spans="10:22">
      <c r="J1154" s="6"/>
      <c r="P1154"/>
      <c r="S1154" s="110"/>
      <c r="T1154" s="110"/>
      <c r="U1154" s="110"/>
      <c r="V1154" s="110"/>
    </row>
    <row r="1155" spans="10:22">
      <c r="J1155" s="6"/>
      <c r="P1155"/>
      <c r="S1155" s="110"/>
      <c r="T1155" s="110"/>
      <c r="U1155" s="110"/>
      <c r="V1155" s="110"/>
    </row>
    <row r="1156" spans="10:22">
      <c r="J1156" s="6"/>
      <c r="P1156"/>
      <c r="S1156" s="110"/>
      <c r="T1156" s="110"/>
      <c r="U1156" s="110"/>
      <c r="V1156" s="110"/>
    </row>
    <row r="1157" spans="10:22">
      <c r="J1157" s="6"/>
      <c r="P1157"/>
      <c r="S1157" s="110"/>
      <c r="T1157" s="110"/>
      <c r="U1157" s="110"/>
      <c r="V1157" s="110"/>
    </row>
    <row r="1158" spans="10:22">
      <c r="J1158" s="6"/>
      <c r="P1158"/>
      <c r="S1158" s="110"/>
      <c r="T1158" s="110"/>
      <c r="U1158" s="110"/>
      <c r="V1158" s="110"/>
    </row>
    <row r="1159" spans="10:22">
      <c r="J1159" s="6"/>
      <c r="P1159"/>
      <c r="S1159" s="110"/>
      <c r="T1159" s="110"/>
      <c r="U1159" s="110"/>
      <c r="V1159" s="110"/>
    </row>
    <row r="1160" spans="10:22">
      <c r="J1160" s="6"/>
      <c r="P1160"/>
      <c r="S1160" s="110"/>
      <c r="T1160" s="110"/>
      <c r="U1160" s="110"/>
      <c r="V1160" s="110"/>
    </row>
    <row r="1161" spans="10:22">
      <c r="J1161" s="6"/>
      <c r="P1161"/>
      <c r="S1161" s="110"/>
      <c r="T1161" s="110"/>
      <c r="U1161" s="110"/>
      <c r="V1161" s="110"/>
    </row>
    <row r="1162" spans="10:22">
      <c r="J1162" s="6"/>
      <c r="P1162"/>
      <c r="S1162" s="110"/>
      <c r="T1162" s="110"/>
      <c r="U1162" s="110"/>
      <c r="V1162" s="110"/>
    </row>
    <row r="1163" spans="10:22">
      <c r="J1163" s="6"/>
      <c r="P1163"/>
      <c r="S1163" s="110"/>
      <c r="T1163" s="110"/>
      <c r="U1163" s="110"/>
      <c r="V1163" s="110"/>
    </row>
    <row r="1164" spans="10:22">
      <c r="J1164" s="6"/>
      <c r="P1164"/>
      <c r="S1164" s="110"/>
      <c r="T1164" s="110"/>
      <c r="U1164" s="110"/>
      <c r="V1164" s="110"/>
    </row>
    <row r="1165" spans="10:22">
      <c r="J1165" s="6"/>
      <c r="P1165"/>
      <c r="S1165" s="110"/>
      <c r="T1165" s="110"/>
      <c r="U1165" s="110"/>
      <c r="V1165" s="110"/>
    </row>
    <row r="1166" spans="10:22">
      <c r="J1166" s="6"/>
      <c r="P1166"/>
      <c r="S1166" s="110"/>
      <c r="T1166" s="110"/>
      <c r="U1166" s="110"/>
      <c r="V1166" s="110"/>
    </row>
    <row r="1167" spans="10:22">
      <c r="J1167" s="6"/>
      <c r="P1167"/>
      <c r="S1167" s="110"/>
      <c r="T1167" s="110"/>
      <c r="U1167" s="110"/>
      <c r="V1167" s="110"/>
    </row>
    <row r="1168" spans="10:22">
      <c r="J1168" s="6"/>
      <c r="P1168"/>
      <c r="S1168" s="110"/>
      <c r="T1168" s="110"/>
      <c r="U1168" s="110"/>
      <c r="V1168" s="110"/>
    </row>
    <row r="1169" spans="10:22">
      <c r="J1169" s="6"/>
      <c r="P1169"/>
      <c r="S1169" s="110"/>
      <c r="T1169" s="110"/>
      <c r="U1169" s="110"/>
      <c r="V1169" s="110"/>
    </row>
    <row r="1170" spans="10:22">
      <c r="J1170" s="6"/>
      <c r="P1170"/>
      <c r="S1170" s="110"/>
      <c r="T1170" s="110"/>
      <c r="U1170" s="110"/>
      <c r="V1170" s="110"/>
    </row>
    <row r="1171" spans="10:22">
      <c r="J1171" s="6"/>
      <c r="P1171"/>
      <c r="S1171" s="110"/>
      <c r="T1171" s="110"/>
      <c r="U1171" s="110"/>
      <c r="V1171" s="110"/>
    </row>
    <row r="1172" spans="10:22">
      <c r="J1172" s="6"/>
      <c r="P1172"/>
      <c r="S1172" s="110"/>
      <c r="T1172" s="110"/>
      <c r="U1172" s="110"/>
      <c r="V1172" s="110"/>
    </row>
    <row r="1173" spans="10:22">
      <c r="J1173" s="6"/>
      <c r="P1173"/>
      <c r="S1173" s="110"/>
      <c r="T1173" s="110"/>
      <c r="U1173" s="110"/>
      <c r="V1173" s="110"/>
    </row>
    <row r="1174" spans="10:22">
      <c r="J1174" s="6"/>
      <c r="P1174"/>
      <c r="S1174" s="110"/>
      <c r="T1174" s="110"/>
      <c r="U1174" s="110"/>
      <c r="V1174" s="110"/>
    </row>
    <row r="1175" spans="10:22">
      <c r="J1175" s="6"/>
      <c r="P1175"/>
      <c r="S1175" s="110"/>
      <c r="T1175" s="110"/>
      <c r="U1175" s="110"/>
      <c r="V1175" s="110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DD5-1B25-4C62-976B-195331B581E9}">
  <dimension ref="A1:CK959"/>
  <sheetViews>
    <sheetView zoomScaleNormal="100" workbookViewId="0">
      <selection activeCell="K36" sqref="K36"/>
    </sheetView>
  </sheetViews>
  <sheetFormatPr defaultRowHeight="15"/>
  <cols>
    <col min="1" max="1" width="2.28515625" customWidth="1"/>
    <col min="2" max="2" width="7" customWidth="1"/>
    <col min="3" max="3" width="29.140625" style="81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2.42578125" customWidth="1"/>
    <col min="11" max="11" width="18.140625" customWidth="1"/>
    <col min="12" max="12" width="5" customWidth="1"/>
    <col min="13" max="13" width="1.140625" customWidth="1"/>
    <col min="14" max="14" width="22.5703125" customWidth="1"/>
    <col min="15" max="15" width="6.7109375" customWidth="1"/>
    <col min="16" max="16" width="1" customWidth="1"/>
    <col min="17" max="17" width="20" customWidth="1"/>
    <col min="18" max="18" width="6.85546875" customWidth="1"/>
    <col min="19" max="19" width="1.28515625" customWidth="1"/>
    <col min="20" max="20" width="22" customWidth="1"/>
    <col min="21" max="21" width="6" customWidth="1"/>
    <col min="22" max="22" width="0.7109375" customWidth="1"/>
    <col min="23" max="23" width="21.42578125" customWidth="1"/>
    <col min="24" max="24" width="5.85546875" customWidth="1"/>
    <col min="25" max="25" width="0.85546875" customWidth="1"/>
    <col min="26" max="26" width="16.140625" customWidth="1"/>
    <col min="27" max="27" width="9.7109375" customWidth="1"/>
    <col min="28" max="28" width="10.425781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 thickBot="1">
      <c r="I1" s="95"/>
      <c r="J1" s="110"/>
      <c r="K1" s="11"/>
      <c r="L1" s="11"/>
      <c r="M1" s="11"/>
      <c r="N1" s="11"/>
      <c r="O1" s="110"/>
      <c r="P1" s="110"/>
      <c r="Q1" s="110"/>
      <c r="R1" s="110"/>
      <c r="S1" s="110"/>
      <c r="T1" s="110"/>
      <c r="U1" s="165"/>
      <c r="V1" s="165"/>
      <c r="W1" s="108"/>
      <c r="X1" s="110"/>
      <c r="Y1" s="110"/>
      <c r="Z1" s="110"/>
      <c r="AA1" s="110"/>
      <c r="AB1" s="110"/>
      <c r="AC1" s="110"/>
      <c r="AD1" s="110"/>
      <c r="AE1" s="110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 thickBot="1">
      <c r="B2" s="179" t="s">
        <v>202</v>
      </c>
      <c r="G2" s="2"/>
      <c r="H2" s="2"/>
      <c r="I2" s="1688"/>
      <c r="K2" s="3106" t="str">
        <f>C6</f>
        <v>1-й день</v>
      </c>
      <c r="L2" s="3065"/>
      <c r="M2" s="1240"/>
      <c r="N2" s="3106" t="str">
        <f>'7-11л. РАСКЛАДКА'!B66</f>
        <v>2 - й день</v>
      </c>
      <c r="O2" s="3065"/>
      <c r="P2" s="3250"/>
      <c r="Q2" s="3106" t="str">
        <f>'7-11л. РАСКЛАДКА'!B123</f>
        <v>3-й день</v>
      </c>
      <c r="R2" s="3065"/>
      <c r="S2" s="1240"/>
      <c r="T2" s="3249" t="str">
        <f>'7-11л. РАСКЛАДКА'!B178</f>
        <v>4 - й день</v>
      </c>
      <c r="U2" s="3065"/>
      <c r="V2" s="1240"/>
      <c r="W2" s="3106" t="str">
        <f>'7-11л. РАСКЛАДКА'!B237</f>
        <v xml:space="preserve">  5 - й   день</v>
      </c>
      <c r="X2" s="3065"/>
      <c r="AB2" s="203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 ht="15.75">
      <c r="E3" s="385" t="s">
        <v>122</v>
      </c>
      <c r="F3" s="83"/>
      <c r="G3" t="s">
        <v>703</v>
      </c>
      <c r="I3" s="95"/>
      <c r="K3" s="1850" t="s">
        <v>129</v>
      </c>
      <c r="L3" s="139"/>
      <c r="N3" s="1850" t="s">
        <v>129</v>
      </c>
      <c r="O3" s="139"/>
      <c r="Q3" s="3100" t="s">
        <v>129</v>
      </c>
      <c r="R3" s="236"/>
      <c r="T3" s="3164" t="str">
        <f>'7-11л. РАСКЛАДКА'!C179</f>
        <v>З А В Т Р А К</v>
      </c>
      <c r="U3" s="61"/>
      <c r="W3" s="3164" t="str">
        <f>'7-11л. РАСКЛАДКА'!C238</f>
        <v>З А В Т Р А К</v>
      </c>
      <c r="X3" s="61"/>
      <c r="AA3" s="764"/>
      <c r="AB3" s="110"/>
      <c r="AC3" s="47"/>
      <c r="AD3" s="11"/>
      <c r="AE3" s="371"/>
      <c r="AF3" s="11"/>
      <c r="AG3" s="11"/>
      <c r="AH3" s="110"/>
      <c r="AI3" s="11"/>
      <c r="AJ3" s="11"/>
      <c r="AK3" s="11"/>
      <c r="AL3" s="110"/>
      <c r="AM3" s="110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386"/>
      <c r="C4" s="103" t="s">
        <v>436</v>
      </c>
      <c r="F4" s="103" t="s">
        <v>436</v>
      </c>
      <c r="G4" s="2"/>
      <c r="H4" s="83"/>
      <c r="I4" s="282"/>
      <c r="K4" s="3101" t="str">
        <f>C8</f>
        <v>Наггетсы</v>
      </c>
      <c r="L4" s="3045">
        <f>D8</f>
        <v>90</v>
      </c>
      <c r="N4" s="3279" t="str">
        <f t="shared" ref="N4:O10" si="0">G8</f>
        <v>Печень по-строгановски</v>
      </c>
      <c r="O4" s="2185">
        <f t="shared" si="0"/>
        <v>90</v>
      </c>
      <c r="Q4" s="1267" t="str">
        <f>C34</f>
        <v>Запеканка из творога с какао</v>
      </c>
      <c r="R4" s="1817">
        <f>D34</f>
        <v>135</v>
      </c>
      <c r="T4" s="3099" t="str">
        <f t="shared" ref="T4:U9" si="1">G34</f>
        <v xml:space="preserve">Морковь по-корейски </v>
      </c>
      <c r="U4" s="3045">
        <f t="shared" si="1"/>
        <v>60</v>
      </c>
      <c r="V4" s="108"/>
      <c r="W4" s="3185" t="str">
        <f t="shared" ref="W4:X10" si="2">C65</f>
        <v>Овощи консервированные</v>
      </c>
      <c r="X4" s="3864">
        <f t="shared" si="2"/>
        <v>0</v>
      </c>
      <c r="AA4" s="11"/>
      <c r="AB4" s="11"/>
      <c r="AC4" s="11"/>
      <c r="AD4" s="11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</row>
    <row r="5" spans="2:89" ht="13.5" customHeight="1" thickBot="1">
      <c r="B5" s="34" t="s">
        <v>1</v>
      </c>
      <c r="C5" s="84" t="s">
        <v>2</v>
      </c>
      <c r="D5" s="253" t="s">
        <v>3</v>
      </c>
      <c r="F5" s="34" t="s">
        <v>1</v>
      </c>
      <c r="G5" s="84" t="s">
        <v>2</v>
      </c>
      <c r="H5" s="253" t="s">
        <v>3</v>
      </c>
      <c r="I5" s="110"/>
      <c r="K5" s="3101" t="str">
        <f t="shared" ref="K5:K9" si="3">C9</f>
        <v>Ризотто</v>
      </c>
      <c r="L5" s="3045">
        <f t="shared" ref="L5:L10" si="4">D9</f>
        <v>150</v>
      </c>
      <c r="N5" s="2399" t="str">
        <f t="shared" si="0"/>
        <v>Макароны отварные и /овощи</v>
      </c>
      <c r="O5" s="349">
        <f t="shared" si="0"/>
        <v>110</v>
      </c>
      <c r="Q5" s="2047" t="str">
        <f t="shared" ref="Q5:Q9" si="5">C35</f>
        <v>и  /  соус абрикосовый</v>
      </c>
      <c r="R5" s="3151">
        <f t="shared" ref="R5:R10" si="6">D35</f>
        <v>30</v>
      </c>
      <c r="T5" s="3099" t="str">
        <f t="shared" si="1"/>
        <v>Говядина тушная</v>
      </c>
      <c r="U5" s="3045">
        <f t="shared" si="1"/>
        <v>90</v>
      </c>
      <c r="V5" s="110"/>
      <c r="W5" s="3102" t="str">
        <f t="shared" si="2"/>
        <v>порциями (капуста квашеная)</v>
      </c>
      <c r="X5" s="1633">
        <f t="shared" si="2"/>
        <v>60</v>
      </c>
      <c r="AA5" s="40"/>
      <c r="AB5" s="11"/>
      <c r="AC5" s="11"/>
      <c r="AD5" s="11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</row>
    <row r="6" spans="2:89" ht="13.5" customHeight="1" thickBot="1">
      <c r="B6" s="262" t="s">
        <v>4</v>
      </c>
      <c r="C6" s="1195" t="s">
        <v>103</v>
      </c>
      <c r="D6" s="273" t="s">
        <v>58</v>
      </c>
      <c r="F6" s="262" t="s">
        <v>4</v>
      </c>
      <c r="G6" s="1711" t="s">
        <v>356</v>
      </c>
      <c r="H6" s="273" t="s">
        <v>58</v>
      </c>
      <c r="I6" s="110"/>
      <c r="K6" s="3101" t="str">
        <f t="shared" si="3"/>
        <v>Сок фруктовый (персиковыйй)</v>
      </c>
      <c r="L6" s="3045">
        <f t="shared" si="4"/>
        <v>200</v>
      </c>
      <c r="N6" s="2400" t="str">
        <f t="shared" si="0"/>
        <v>консервирован. Отварные (сложный гарнир)</v>
      </c>
      <c r="O6" s="2250">
        <f t="shared" si="0"/>
        <v>90</v>
      </c>
      <c r="P6" s="148"/>
      <c r="Q6" s="2667" t="str">
        <f t="shared" si="5"/>
        <v>Кофейный напиток с молоком</v>
      </c>
      <c r="R6" s="1911">
        <f t="shared" si="6"/>
        <v>200</v>
      </c>
      <c r="T6" s="3099" t="str">
        <f t="shared" si="1"/>
        <v>Картофель по- деревенски с сыром</v>
      </c>
      <c r="U6" s="3045">
        <f t="shared" si="1"/>
        <v>175</v>
      </c>
      <c r="V6" s="2867"/>
      <c r="W6" s="3098" t="str">
        <f t="shared" si="2"/>
        <v xml:space="preserve">Биточки рыбные </v>
      </c>
      <c r="X6" s="3186">
        <f t="shared" si="2"/>
        <v>90</v>
      </c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</row>
    <row r="7" spans="2:89">
      <c r="B7" s="245"/>
      <c r="C7" s="343" t="s">
        <v>129</v>
      </c>
      <c r="D7" s="236"/>
      <c r="F7" s="245"/>
      <c r="G7" s="343" t="s">
        <v>129</v>
      </c>
      <c r="H7" s="236"/>
      <c r="I7" s="110"/>
      <c r="K7" s="3101" t="str">
        <f t="shared" si="3"/>
        <v>Хлеб пшеничный</v>
      </c>
      <c r="L7" s="3045">
        <f t="shared" si="4"/>
        <v>30</v>
      </c>
      <c r="N7" s="3280" t="str">
        <f t="shared" si="0"/>
        <v>Чай с лимоном</v>
      </c>
      <c r="O7" s="3186">
        <f t="shared" si="0"/>
        <v>180</v>
      </c>
      <c r="P7" s="95"/>
      <c r="Q7" s="249" t="str">
        <f t="shared" si="5"/>
        <v>Масло сливочное (порциями)</v>
      </c>
      <c r="R7" s="678">
        <f t="shared" si="6"/>
        <v>10</v>
      </c>
      <c r="T7" s="3099" t="str">
        <f t="shared" si="1"/>
        <v>Компот из яблок с лимоном</v>
      </c>
      <c r="U7" s="3045">
        <f t="shared" si="1"/>
        <v>200</v>
      </c>
      <c r="V7" s="207"/>
      <c r="W7" s="3099" t="str">
        <f t="shared" si="2"/>
        <v>Рагу из овощей</v>
      </c>
      <c r="X7" s="3045">
        <f t="shared" si="2"/>
        <v>180</v>
      </c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</row>
    <row r="8" spans="2:89">
      <c r="B8" s="1701" t="str">
        <f>'7-11л. МЕНЮ '!J67</f>
        <v>595/22</v>
      </c>
      <c r="C8" s="252" t="str">
        <f>'7-11л. МЕНЮ '!C67</f>
        <v>Наггетсы</v>
      </c>
      <c r="D8" s="175">
        <f>'7-11л. МЕНЮ '!D67</f>
        <v>90</v>
      </c>
      <c r="F8" s="169" t="str">
        <f>'7-11л. МЕНЮ '!J122</f>
        <v>255/17</v>
      </c>
      <c r="G8" s="269" t="str">
        <f>'7-11л. МЕНЮ '!C122</f>
        <v>Печень по-строгановски</v>
      </c>
      <c r="H8" s="2211">
        <f>'7-11л. МЕНЮ '!D122</f>
        <v>90</v>
      </c>
      <c r="I8" s="202"/>
      <c r="K8" s="3101" t="str">
        <f t="shared" si="3"/>
        <v>Хлеб ржаной</v>
      </c>
      <c r="L8" s="3045">
        <f t="shared" si="4"/>
        <v>20</v>
      </c>
      <c r="N8" s="3101" t="str">
        <f t="shared" si="0"/>
        <v>Блины со сметаной</v>
      </c>
      <c r="O8" s="3045">
        <f t="shared" si="0"/>
        <v>70</v>
      </c>
      <c r="Q8" s="249" t="str">
        <f t="shared" si="5"/>
        <v>Хлеб пшеничный</v>
      </c>
      <c r="R8" s="678">
        <f t="shared" si="6"/>
        <v>30</v>
      </c>
      <c r="T8" s="3099" t="str">
        <f t="shared" si="1"/>
        <v>Хлеб пшеничный</v>
      </c>
      <c r="U8" s="3045">
        <f t="shared" si="1"/>
        <v>30</v>
      </c>
      <c r="V8" s="202"/>
      <c r="W8" s="3099" t="str">
        <f t="shared" si="2"/>
        <v>Сок фруктовый (яблочный)</v>
      </c>
      <c r="X8" s="3045">
        <f t="shared" si="2"/>
        <v>200</v>
      </c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</row>
    <row r="9" spans="2:89" ht="15.75" customHeight="1">
      <c r="B9" s="1701" t="str">
        <f>'7-11л. МЕНЮ '!J68</f>
        <v>381/22</v>
      </c>
      <c r="C9" s="252" t="str">
        <f>'7-11л. МЕНЮ '!C68</f>
        <v>Ризотто</v>
      </c>
      <c r="D9" s="175">
        <f>'7-11л. МЕНЮ '!D68</f>
        <v>150</v>
      </c>
      <c r="F9" s="169" t="str">
        <f>'7-11л. МЕНЮ '!J123</f>
        <v>256 / 21</v>
      </c>
      <c r="G9" s="269" t="str">
        <f>'7-11л. МЕНЮ '!C123</f>
        <v>Макароны отварные и /овощи</v>
      </c>
      <c r="H9" s="2211">
        <f>'7-11л. МЕНЮ '!D123</f>
        <v>110</v>
      </c>
      <c r="I9" s="104"/>
      <c r="K9" s="3101" t="str">
        <f t="shared" si="3"/>
        <v>Фрукты свежие (яблоко)</v>
      </c>
      <c r="L9" s="3045">
        <f t="shared" si="4"/>
        <v>100</v>
      </c>
      <c r="N9" s="3101" t="str">
        <f t="shared" si="0"/>
        <v>Хлеб пшеничный</v>
      </c>
      <c r="O9" s="3045">
        <f t="shared" si="0"/>
        <v>30</v>
      </c>
      <c r="Q9" s="249" t="str">
        <f t="shared" si="5"/>
        <v xml:space="preserve">Плоды свежие (яблоко) </v>
      </c>
      <c r="R9" s="1745">
        <f t="shared" si="6"/>
        <v>100</v>
      </c>
      <c r="T9" s="3099" t="str">
        <f t="shared" si="1"/>
        <v>Хлеб ржаной</v>
      </c>
      <c r="U9" s="3045">
        <f t="shared" si="1"/>
        <v>20</v>
      </c>
      <c r="V9" s="112"/>
      <c r="W9" s="3099" t="str">
        <f t="shared" si="2"/>
        <v>Хлеб пшеничный</v>
      </c>
      <c r="X9" s="3045">
        <f t="shared" si="2"/>
        <v>30</v>
      </c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</row>
    <row r="10" spans="2:89" ht="13.5" customHeight="1" thickBot="1">
      <c r="B10" s="1701" t="str">
        <f>'7-11л. МЕНЮ '!J69</f>
        <v>501 /21</v>
      </c>
      <c r="C10" s="252" t="str">
        <f>'7-11л. МЕНЮ '!C69</f>
        <v>Сок фруктовый (персиковыйй)</v>
      </c>
      <c r="D10" s="175">
        <f>'7-11л. МЕНЮ '!D69</f>
        <v>200</v>
      </c>
      <c r="F10" s="169" t="str">
        <f>'7-11л. МЕНЮ '!J124</f>
        <v>157/21</v>
      </c>
      <c r="G10" s="269" t="str">
        <f>'7-11л. МЕНЮ '!C124</f>
        <v>консервирован. Отварные (сложный гарнир)</v>
      </c>
      <c r="H10" s="2211">
        <f>'7-11л. МЕНЮ '!D124</f>
        <v>90</v>
      </c>
      <c r="I10" s="104"/>
      <c r="K10" s="1751" t="s">
        <v>280</v>
      </c>
      <c r="L10" s="3161">
        <f t="shared" si="4"/>
        <v>590</v>
      </c>
      <c r="N10" s="3123" t="str">
        <f t="shared" si="0"/>
        <v>Хлеб ржаной</v>
      </c>
      <c r="O10" s="3162">
        <f t="shared" si="0"/>
        <v>20</v>
      </c>
      <c r="Q10" s="1751" t="s">
        <v>280</v>
      </c>
      <c r="R10" s="3163">
        <f t="shared" si="6"/>
        <v>505</v>
      </c>
      <c r="T10" s="1751" t="s">
        <v>280</v>
      </c>
      <c r="U10" s="3161">
        <f>H40</f>
        <v>575</v>
      </c>
      <c r="V10" s="104"/>
      <c r="W10" s="3187" t="str">
        <f t="shared" si="2"/>
        <v>Хлеб ржаной</v>
      </c>
      <c r="X10" s="3162">
        <f t="shared" si="2"/>
        <v>20</v>
      </c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</row>
    <row r="11" spans="2:89" ht="13.5" customHeight="1">
      <c r="B11" s="1701" t="str">
        <f>'7-11л. МЕНЮ '!J70</f>
        <v>Пром.пр.</v>
      </c>
      <c r="C11" s="252" t="str">
        <f>'7-11л. МЕНЮ '!C70</f>
        <v>Хлеб пшеничный</v>
      </c>
      <c r="D11" s="175">
        <f>'7-11л. МЕНЮ '!D70</f>
        <v>30</v>
      </c>
      <c r="F11" s="169" t="str">
        <f>'7-11л. МЕНЮ '!J125</f>
        <v>459 / 21</v>
      </c>
      <c r="G11" s="269" t="str">
        <f>'7-11л. МЕНЮ '!C125</f>
        <v>Чай с лимоном</v>
      </c>
      <c r="H11" s="2211">
        <f>'7-11л. МЕНЮ '!D125</f>
        <v>180</v>
      </c>
      <c r="I11" s="104"/>
      <c r="K11" s="3104" t="s">
        <v>106</v>
      </c>
      <c r="L11" s="661"/>
      <c r="M11" s="3052"/>
      <c r="N11" s="3104" t="s">
        <v>106</v>
      </c>
      <c r="O11" s="139"/>
      <c r="P11" s="3052"/>
      <c r="Q11" s="3100" t="s">
        <v>106</v>
      </c>
      <c r="R11" s="61"/>
      <c r="S11" s="1396"/>
      <c r="T11" s="1850" t="s">
        <v>106</v>
      </c>
      <c r="U11" s="139"/>
      <c r="V11" s="1396"/>
      <c r="W11" s="3105" t="s">
        <v>106</v>
      </c>
      <c r="X11" s="1713"/>
      <c r="AH11" s="142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</row>
    <row r="12" spans="2:89">
      <c r="B12" s="1701" t="str">
        <f>'7-11л. МЕНЮ '!J71</f>
        <v>Пром.пр.</v>
      </c>
      <c r="C12" s="252" t="str">
        <f>'7-11л. МЕНЮ '!C71</f>
        <v>Хлеб ржаной</v>
      </c>
      <c r="D12" s="175">
        <f>'7-11л. МЕНЮ '!D71</f>
        <v>20</v>
      </c>
      <c r="F12" s="169" t="str">
        <f>'7-11л. МЕНЮ '!J126</f>
        <v>396/17</v>
      </c>
      <c r="G12" s="269" t="str">
        <f>'7-11л. МЕНЮ '!C126</f>
        <v>Блины со сметаной</v>
      </c>
      <c r="H12" s="2211">
        <f>'7-11л. МЕНЮ '!D126</f>
        <v>70</v>
      </c>
      <c r="I12" s="110"/>
      <c r="K12" s="3101" t="str">
        <f t="shared" ref="K12:L16" si="7">C16</f>
        <v xml:space="preserve">Горошек зелёный </v>
      </c>
      <c r="L12" s="3045">
        <f t="shared" si="7"/>
        <v>60</v>
      </c>
      <c r="M12" s="11"/>
      <c r="N12" s="3098" t="str">
        <f t="shared" ref="N12:O19" si="8">G17</f>
        <v xml:space="preserve">Икра свекольная </v>
      </c>
      <c r="O12" s="3045">
        <f t="shared" si="8"/>
        <v>60</v>
      </c>
      <c r="P12" s="11"/>
      <c r="Q12" s="3097" t="str">
        <f t="shared" ref="Q12:Q19" si="9">C42</f>
        <v>Овощи консервированные</v>
      </c>
      <c r="R12" s="3117"/>
      <c r="S12" s="11"/>
      <c r="T12" s="194" t="str">
        <f t="shared" ref="T12:T20" si="10">G42</f>
        <v>Огурец в нарезке</v>
      </c>
      <c r="U12" s="370">
        <f t="shared" ref="U12:U20" si="11">H42</f>
        <v>60</v>
      </c>
      <c r="V12" s="110"/>
      <c r="W12" s="3099" t="str">
        <f t="shared" ref="W12:X19" si="12">C74</f>
        <v xml:space="preserve">Морковь с яблоком </v>
      </c>
      <c r="X12" s="3180">
        <f t="shared" si="12"/>
        <v>100</v>
      </c>
      <c r="Y12" s="146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</row>
    <row r="13" spans="2:89">
      <c r="B13" s="1701" t="str">
        <f>'7-11л. МЕНЮ '!J72</f>
        <v>749 / 22</v>
      </c>
      <c r="C13" s="252" t="str">
        <f>'7-11л. МЕНЮ '!C72</f>
        <v>Фрукты свежие (яблоко)</v>
      </c>
      <c r="D13" s="175">
        <f>'7-11л. МЕНЮ '!D72</f>
        <v>100</v>
      </c>
      <c r="F13" s="1739" t="str">
        <f>'7-11л. МЕНЮ '!J127</f>
        <v>Пром.пр.</v>
      </c>
      <c r="G13" s="269" t="str">
        <f>'7-11л. МЕНЮ '!C127</f>
        <v>Хлеб пшеничный</v>
      </c>
      <c r="H13" s="2211">
        <f>'7-11л. МЕНЮ '!D127</f>
        <v>30</v>
      </c>
      <c r="I13" s="110"/>
      <c r="K13" s="3101" t="str">
        <f t="shared" si="7"/>
        <v>Борщ из свежей капусты со сметаной</v>
      </c>
      <c r="L13" s="3045">
        <f t="shared" si="7"/>
        <v>200</v>
      </c>
      <c r="M13" s="11"/>
      <c r="N13" s="3098" t="str">
        <f t="shared" si="8"/>
        <v>Суп картофельный с крупой</v>
      </c>
      <c r="O13" s="3045">
        <f t="shared" si="8"/>
        <v>200</v>
      </c>
      <c r="P13" s="11"/>
      <c r="Q13" s="3098" t="str">
        <f t="shared" si="9"/>
        <v>порциями (капуста квашеная)</v>
      </c>
      <c r="R13" s="1235">
        <f t="shared" ref="R13:R20" si="13">D43</f>
        <v>60</v>
      </c>
      <c r="S13" s="11"/>
      <c r="T13" s="194" t="str">
        <f t="shared" si="10"/>
        <v>Суп из овощей со сметаной</v>
      </c>
      <c r="U13" s="370">
        <f t="shared" si="11"/>
        <v>200</v>
      </c>
      <c r="V13" s="218"/>
      <c r="W13" s="3099" t="str">
        <f t="shared" si="12"/>
        <v>Суп куриный</v>
      </c>
      <c r="X13" s="3180">
        <f t="shared" si="12"/>
        <v>200</v>
      </c>
      <c r="Y13" s="374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</row>
    <row r="14" spans="2:89" ht="14.25" customHeight="1" thickBot="1">
      <c r="B14" s="1751" t="s">
        <v>280</v>
      </c>
      <c r="C14" s="1752"/>
      <c r="D14" s="1814">
        <f>'7-11л. МЕНЮ '!D73</f>
        <v>590</v>
      </c>
      <c r="F14" s="1739" t="str">
        <f>'7-11л. МЕНЮ '!J128</f>
        <v>Пром.пр.</v>
      </c>
      <c r="G14" s="269" t="str">
        <f>'7-11л. МЕНЮ '!C128</f>
        <v>Хлеб ржаной</v>
      </c>
      <c r="H14" s="2211">
        <f>'7-11л. МЕНЮ '!D128</f>
        <v>20</v>
      </c>
      <c r="I14" s="202"/>
      <c r="K14" s="3101" t="str">
        <f t="shared" si="7"/>
        <v xml:space="preserve">Омлет с сыром   </v>
      </c>
      <c r="L14" s="3045">
        <f t="shared" si="7"/>
        <v>195</v>
      </c>
      <c r="M14" s="11"/>
      <c r="N14" s="3098" t="str">
        <f t="shared" si="8"/>
        <v>Говядина тушёная с капустой</v>
      </c>
      <c r="O14" s="3045">
        <f t="shared" si="8"/>
        <v>150</v>
      </c>
      <c r="P14" s="11"/>
      <c r="Q14" s="3102" t="str">
        <f t="shared" si="9"/>
        <v>Суп картофельный с бобовыми</v>
      </c>
      <c r="R14" s="1331">
        <f t="shared" si="13"/>
        <v>200</v>
      </c>
      <c r="S14" s="11"/>
      <c r="T14" s="194" t="str">
        <f t="shared" si="10"/>
        <v>Котлеты школьные</v>
      </c>
      <c r="U14" s="370">
        <f t="shared" si="11"/>
        <v>90</v>
      </c>
      <c r="V14" s="110"/>
      <c r="W14" s="3097" t="str">
        <f t="shared" si="12"/>
        <v>Запеканка из творога с какао</v>
      </c>
      <c r="X14" s="1807">
        <f t="shared" si="12"/>
        <v>195</v>
      </c>
      <c r="Y14" s="374"/>
      <c r="AH14" s="110"/>
      <c r="AI14" s="110"/>
      <c r="AJ14" s="130"/>
      <c r="AK14" s="119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</row>
    <row r="15" spans="2:89" ht="15" customHeight="1" thickBot="1">
      <c r="B15" s="610"/>
      <c r="C15" s="343" t="s">
        <v>106</v>
      </c>
      <c r="D15" s="236"/>
      <c r="F15" s="1272" t="s">
        <v>280</v>
      </c>
      <c r="G15" s="1818"/>
      <c r="H15" s="1814">
        <f>'7-11л. МЕНЮ '!D129</f>
        <v>590</v>
      </c>
      <c r="I15" s="117"/>
      <c r="K15" s="3101" t="str">
        <f t="shared" si="7"/>
        <v>Масло сливочное (порциями)</v>
      </c>
      <c r="L15" s="3045">
        <f t="shared" si="7"/>
        <v>10</v>
      </c>
      <c r="M15" s="11"/>
      <c r="N15" s="3098" t="str">
        <f t="shared" si="8"/>
        <v>Сок  фруктовый (абрикосовый)</v>
      </c>
      <c r="O15" s="3045">
        <f t="shared" si="8"/>
        <v>200</v>
      </c>
      <c r="P15" s="11"/>
      <c r="Q15" s="3102" t="str">
        <f t="shared" si="9"/>
        <v xml:space="preserve">Рыба запечённая </v>
      </c>
      <c r="R15" s="1331">
        <f t="shared" si="13"/>
        <v>90</v>
      </c>
      <c r="S15" s="11"/>
      <c r="T15" s="194" t="str">
        <f t="shared" si="10"/>
        <v>Каша вязкая гречневая</v>
      </c>
      <c r="U15" s="370">
        <f t="shared" si="11"/>
        <v>150</v>
      </c>
      <c r="V15" s="110"/>
      <c r="W15" s="3098" t="str">
        <f t="shared" si="12"/>
        <v>и  /  соус абрикосовый</v>
      </c>
      <c r="X15" s="1807">
        <f t="shared" si="12"/>
        <v>15</v>
      </c>
      <c r="Y15" s="374"/>
      <c r="AH15" s="110"/>
      <c r="AI15" s="110"/>
      <c r="AJ15" s="130"/>
      <c r="AK15" s="119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</row>
    <row r="16" spans="2:89">
      <c r="B16" s="1733" t="str">
        <f>'7-11л. МЕНЮ '!J77</f>
        <v>54-20з/22</v>
      </c>
      <c r="C16" s="269" t="str">
        <f>'7-11л. МЕНЮ '!C77</f>
        <v xml:space="preserve">Горошек зелёный </v>
      </c>
      <c r="D16" s="678">
        <f>'7-11л. МЕНЮ '!D77</f>
        <v>60</v>
      </c>
      <c r="F16" s="656"/>
      <c r="G16" s="182" t="s">
        <v>106</v>
      </c>
      <c r="H16" s="106"/>
      <c r="I16" s="109"/>
      <c r="K16" s="3101" t="str">
        <f t="shared" si="7"/>
        <v>Кофейный напиток с молоком</v>
      </c>
      <c r="L16" s="3045">
        <f t="shared" si="7"/>
        <v>190</v>
      </c>
      <c r="M16" s="11"/>
      <c r="N16" s="3098" t="str">
        <f t="shared" si="8"/>
        <v>Кондитерские изделия (печенье)</v>
      </c>
      <c r="O16" s="3045">
        <f t="shared" si="8"/>
        <v>20</v>
      </c>
      <c r="P16" s="136"/>
      <c r="Q16" s="3102" t="str">
        <f t="shared" si="9"/>
        <v xml:space="preserve">Пюре картофельное </v>
      </c>
      <c r="R16" s="1331">
        <f t="shared" si="13"/>
        <v>180</v>
      </c>
      <c r="S16" s="11"/>
      <c r="T16" s="194" t="str">
        <f t="shared" si="10"/>
        <v>Кондитерские изделия (вафли)</v>
      </c>
      <c r="U16" s="370">
        <f t="shared" si="11"/>
        <v>15</v>
      </c>
      <c r="V16" s="110"/>
      <c r="W16" s="3099" t="str">
        <f t="shared" si="12"/>
        <v>Молоко кипячёное</v>
      </c>
      <c r="X16" s="3180">
        <f t="shared" si="12"/>
        <v>200</v>
      </c>
      <c r="Y16" s="374"/>
      <c r="AH16" s="110"/>
      <c r="AI16" s="110"/>
      <c r="AJ16" s="130"/>
      <c r="AK16" s="123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</row>
    <row r="17" spans="2:89" ht="15.75">
      <c r="B17" s="1733" t="str">
        <f>'7-11л. МЕНЮ '!J78</f>
        <v>93 / 21</v>
      </c>
      <c r="C17" s="269" t="str">
        <f>'7-11л. МЕНЮ '!C78</f>
        <v>Борщ из свежей капусты со сметаной</v>
      </c>
      <c r="D17" s="678">
        <f>'7-11л. МЕНЮ '!D78</f>
        <v>200</v>
      </c>
      <c r="F17" s="1819" t="str">
        <f>'7-11л. МЕНЮ '!J133</f>
        <v>53 / 21</v>
      </c>
      <c r="G17" s="269" t="str">
        <f>'7-11л. МЕНЮ '!C133</f>
        <v xml:space="preserve">Икра свекольная </v>
      </c>
      <c r="H17" s="175">
        <f>'7-11л. МЕНЮ '!D133</f>
        <v>60</v>
      </c>
      <c r="I17" s="104"/>
      <c r="K17" s="3101" t="str">
        <f>C21</f>
        <v>Хлеб пшеничный</v>
      </c>
      <c r="L17" s="3045">
        <f>D21</f>
        <v>50</v>
      </c>
      <c r="M17" s="2867"/>
      <c r="N17" s="3098" t="str">
        <f t="shared" si="8"/>
        <v>Хлеб пшеничный</v>
      </c>
      <c r="O17" s="3045">
        <f t="shared" si="8"/>
        <v>50</v>
      </c>
      <c r="P17" s="203"/>
      <c r="Q17" s="3102" t="str">
        <f t="shared" si="9"/>
        <v>Компот из смеси сухофруктов</v>
      </c>
      <c r="R17" s="1331">
        <f t="shared" si="13"/>
        <v>200</v>
      </c>
      <c r="S17" s="11"/>
      <c r="T17" s="194" t="str">
        <f t="shared" si="10"/>
        <v>Чай с молоком</v>
      </c>
      <c r="U17" s="370">
        <f t="shared" si="11"/>
        <v>190</v>
      </c>
      <c r="V17" s="110"/>
      <c r="W17" s="3099" t="str">
        <f t="shared" si="12"/>
        <v>Хлеб пшеничный</v>
      </c>
      <c r="X17" s="3180">
        <f t="shared" si="12"/>
        <v>40</v>
      </c>
      <c r="Y17" s="374"/>
      <c r="AH17" s="110"/>
      <c r="AI17" s="110"/>
      <c r="AJ17" s="130"/>
      <c r="AK17" s="126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</row>
    <row r="18" spans="2:89">
      <c r="B18" s="1733" t="str">
        <f>'7-11л. МЕНЮ '!J79</f>
        <v>418/22</v>
      </c>
      <c r="C18" s="269" t="str">
        <f>'7-11л. МЕНЮ '!C79</f>
        <v xml:space="preserve">Омлет с сыром   </v>
      </c>
      <c r="D18" s="678">
        <f>'7-11л. МЕНЮ '!D79</f>
        <v>195</v>
      </c>
      <c r="F18" s="1819" t="str">
        <f>'7-11л. МЕНЮ '!J134</f>
        <v>114/21</v>
      </c>
      <c r="G18" s="269" t="str">
        <f>'7-11л. МЕНЮ '!C134</f>
        <v>Суп картофельный с крупой</v>
      </c>
      <c r="H18" s="175">
        <f>'7-11л. МЕНЮ '!D134</f>
        <v>200</v>
      </c>
      <c r="I18" s="104"/>
      <c r="K18" s="3101" t="str">
        <f>C22</f>
        <v>Хлеб ржаной</v>
      </c>
      <c r="L18" s="3045">
        <f>D22</f>
        <v>30</v>
      </c>
      <c r="M18" s="203"/>
      <c r="N18" s="3098" t="str">
        <f t="shared" si="8"/>
        <v>Хлеб ржаной</v>
      </c>
      <c r="O18" s="3045">
        <f t="shared" si="8"/>
        <v>30</v>
      </c>
      <c r="P18" s="148"/>
      <c r="Q18" s="3102" t="str">
        <f t="shared" si="9"/>
        <v>Хлеб пшеничный</v>
      </c>
      <c r="R18" s="1331">
        <f t="shared" si="13"/>
        <v>50</v>
      </c>
      <c r="S18" s="11"/>
      <c r="T18" s="194" t="str">
        <f t="shared" si="10"/>
        <v>Хлеб пшеничный</v>
      </c>
      <c r="U18" s="370">
        <f t="shared" si="11"/>
        <v>50</v>
      </c>
      <c r="V18" s="104"/>
      <c r="W18" s="3099" t="str">
        <f t="shared" si="12"/>
        <v>Хлеб ржаной</v>
      </c>
      <c r="X18" s="3180">
        <f t="shared" si="12"/>
        <v>30</v>
      </c>
      <c r="Y18" s="374"/>
      <c r="AH18" s="110"/>
      <c r="AI18" s="110"/>
      <c r="AJ18" s="130"/>
      <c r="AK18" s="119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</row>
    <row r="19" spans="2:89">
      <c r="B19" s="1709" t="str">
        <f>'7-11л. МЕНЮ '!J80</f>
        <v>53-19з/22</v>
      </c>
      <c r="C19" s="3432" t="str">
        <f>'7-11л. МЕНЮ '!C80</f>
        <v>Масло сливочное (порциями)</v>
      </c>
      <c r="D19" s="258">
        <f>'7-11л. МЕНЮ '!D80</f>
        <v>10</v>
      </c>
      <c r="F19" s="1819" t="str">
        <f>'7-11л. МЕНЮ '!J135</f>
        <v>500 / 22</v>
      </c>
      <c r="G19" s="269" t="str">
        <f>'7-11л. МЕНЮ '!C135</f>
        <v>Говядина тушёная с капустой</v>
      </c>
      <c r="H19" s="175">
        <f>'7-11л. МЕНЮ '!D135</f>
        <v>150</v>
      </c>
      <c r="I19" s="104"/>
      <c r="K19" s="3406"/>
      <c r="L19" s="3407"/>
      <c r="M19" s="136"/>
      <c r="N19" s="3098" t="str">
        <f t="shared" si="8"/>
        <v>Фрукты свежие (яблоки)</v>
      </c>
      <c r="O19" s="3045">
        <f t="shared" si="8"/>
        <v>100</v>
      </c>
      <c r="P19" s="148"/>
      <c r="Q19" s="3102" t="str">
        <f t="shared" si="9"/>
        <v>Хлеб ржаной</v>
      </c>
      <c r="R19" s="330">
        <f t="shared" si="13"/>
        <v>30</v>
      </c>
      <c r="S19" s="11"/>
      <c r="T19" s="194" t="str">
        <f t="shared" si="10"/>
        <v>Хлеб ржаной</v>
      </c>
      <c r="U19" s="370">
        <f t="shared" si="11"/>
        <v>30</v>
      </c>
      <c r="V19" s="110"/>
      <c r="W19" s="3099" t="str">
        <f t="shared" si="12"/>
        <v xml:space="preserve">Плоды свежие (яблоко) </v>
      </c>
      <c r="X19" s="3180">
        <f t="shared" si="12"/>
        <v>100</v>
      </c>
      <c r="Y19" s="374"/>
      <c r="AH19" s="110"/>
      <c r="AI19" s="110"/>
      <c r="AJ19" s="13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</row>
    <row r="20" spans="2:89" ht="15" customHeight="1" thickBot="1">
      <c r="B20" s="1857" t="str">
        <f>'7-11л. МЕНЮ '!J81</f>
        <v>465 / 21</v>
      </c>
      <c r="C20" s="3442" t="str">
        <f>'7-11л. МЕНЮ '!C81</f>
        <v>Кофейный напиток с молоком</v>
      </c>
      <c r="D20" s="1910">
        <f>'7-11л. МЕНЮ '!D81</f>
        <v>190</v>
      </c>
      <c r="F20" s="1819" t="str">
        <f>'7-11л. МЕНЮ '!J136</f>
        <v>501 /21</v>
      </c>
      <c r="G20" s="269" t="str">
        <f>'7-11л. МЕНЮ '!C136</f>
        <v>Сок  фруктовый (абрикосовый)</v>
      </c>
      <c r="H20" s="175">
        <f>'7-11л. МЕНЮ '!D136</f>
        <v>200</v>
      </c>
      <c r="I20" s="119"/>
      <c r="K20" s="1751" t="s">
        <v>281</v>
      </c>
      <c r="L20" s="3161">
        <f>D23</f>
        <v>735</v>
      </c>
      <c r="M20" s="11"/>
      <c r="N20" s="1751" t="s">
        <v>281</v>
      </c>
      <c r="O20" s="2348">
        <f>H25</f>
        <v>810</v>
      </c>
      <c r="P20" s="11"/>
      <c r="Q20" s="1751" t="s">
        <v>281</v>
      </c>
      <c r="R20" s="3189">
        <f t="shared" si="13"/>
        <v>810</v>
      </c>
      <c r="S20" s="11"/>
      <c r="T20" s="1274" t="str">
        <f t="shared" si="10"/>
        <v xml:space="preserve">Плоды свежие (яблоко) </v>
      </c>
      <c r="U20" s="2465">
        <f t="shared" si="11"/>
        <v>100</v>
      </c>
      <c r="V20" s="110"/>
      <c r="W20" s="1751" t="s">
        <v>281</v>
      </c>
      <c r="X20" s="3188">
        <f>D82</f>
        <v>880</v>
      </c>
      <c r="Y20" s="374"/>
      <c r="AH20" s="110"/>
      <c r="AI20" s="110"/>
      <c r="AJ20" s="130"/>
      <c r="AK20" s="119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</row>
    <row r="21" spans="2:89">
      <c r="B21" s="1733" t="str">
        <f>'7-11л. МЕНЮ '!J82</f>
        <v>Пром.пр.</v>
      </c>
      <c r="C21" s="269" t="str">
        <f>'7-11л. МЕНЮ '!C82</f>
        <v>Хлеб пшеничный</v>
      </c>
      <c r="D21" s="678">
        <f>'7-11л. МЕНЮ '!D82</f>
        <v>50</v>
      </c>
      <c r="F21" s="1819" t="str">
        <f>'7-11л. МЕНЮ '!J137</f>
        <v>Пром.пр.</v>
      </c>
      <c r="G21" s="3436" t="str">
        <f>'7-11л. МЕНЮ '!C137</f>
        <v>Кондитерские изделия (печенье)</v>
      </c>
      <c r="H21" s="3435">
        <f>'7-11л. МЕНЮ '!D137</f>
        <v>20</v>
      </c>
      <c r="I21" s="104"/>
      <c r="K21" s="1850" t="s">
        <v>196</v>
      </c>
      <c r="L21" s="3124"/>
      <c r="M21" s="3052"/>
      <c r="N21" s="1850" t="s">
        <v>196</v>
      </c>
      <c r="O21" s="2383"/>
      <c r="P21" s="3052"/>
      <c r="Q21" s="1850" t="s">
        <v>196</v>
      </c>
      <c r="R21" s="3152"/>
      <c r="S21" s="3052"/>
      <c r="T21" s="1850" t="s">
        <v>196</v>
      </c>
      <c r="U21" s="2383"/>
      <c r="V21" s="1396"/>
      <c r="W21" s="1850" t="s">
        <v>196</v>
      </c>
      <c r="X21" s="2383"/>
      <c r="Y21" s="374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</row>
    <row r="22" spans="2:89">
      <c r="B22" s="1733" t="str">
        <f>'7-11л. МЕНЮ '!J83</f>
        <v>Пром.пр.</v>
      </c>
      <c r="C22" s="269" t="str">
        <f>'7-11л. МЕНЮ '!C83</f>
        <v>Хлеб ржаной</v>
      </c>
      <c r="D22" s="678">
        <f>'7-11л. МЕНЮ '!D83</f>
        <v>30</v>
      </c>
      <c r="F22" s="1819" t="str">
        <f>'7-11л. МЕНЮ '!J138</f>
        <v>Пром.пр.</v>
      </c>
      <c r="G22" s="269" t="str">
        <f>'7-11л. МЕНЮ '!C138</f>
        <v>Хлеб пшеничный</v>
      </c>
      <c r="H22" s="175">
        <f>'7-11л. МЕНЮ '!D138</f>
        <v>50</v>
      </c>
      <c r="I22" s="104"/>
      <c r="K22" s="3101" t="str">
        <f>C25</f>
        <v>Сок фруктовый (яблочный)</v>
      </c>
      <c r="L22" s="2250">
        <f>D25</f>
        <v>200</v>
      </c>
      <c r="M22" s="11"/>
      <c r="N22" s="194" t="str">
        <f t="shared" ref="N22:O24" si="14">G27</f>
        <v>Кисель малиновый с яблоком</v>
      </c>
      <c r="O22" s="3133">
        <f t="shared" si="14"/>
        <v>190</v>
      </c>
      <c r="P22" s="11"/>
      <c r="Q22" s="249" t="str">
        <f>C52</f>
        <v>Кисломолочный напиток</v>
      </c>
      <c r="R22" s="3117"/>
      <c r="S22" s="11"/>
      <c r="T22" s="194" t="str">
        <f t="shared" ref="T22:U24" si="15">G53</f>
        <v>Кефир  (м. д. ж. 2,5% )</v>
      </c>
      <c r="U22" s="370">
        <f t="shared" si="15"/>
        <v>200</v>
      </c>
      <c r="V22" s="110"/>
      <c r="W22" s="194" t="str">
        <f t="shared" ref="W22:X24" si="16">C84</f>
        <v>Компот из яблок с лимоном</v>
      </c>
      <c r="X22" s="370">
        <f t="shared" si="16"/>
        <v>200</v>
      </c>
      <c r="Y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</row>
    <row r="23" spans="2:89" ht="14.25" customHeight="1" thickBot="1">
      <c r="B23" s="1751" t="s">
        <v>281</v>
      </c>
      <c r="C23" s="1333"/>
      <c r="D23" s="1815">
        <f>'7-11л. МЕНЮ '!D84</f>
        <v>735</v>
      </c>
      <c r="F23" s="1823" t="str">
        <f>'7-11л. МЕНЮ '!J139</f>
        <v>Пром.пр.</v>
      </c>
      <c r="G23" s="252" t="str">
        <f>'7-11л. МЕНЮ '!C139</f>
        <v>Хлеб ржаной</v>
      </c>
      <c r="H23" s="175">
        <f>'7-11л. МЕНЮ '!D139</f>
        <v>30</v>
      </c>
      <c r="I23" s="104"/>
      <c r="K23" s="3101" t="str">
        <f>C26</f>
        <v>Котлеты рубленные из</v>
      </c>
      <c r="L23" s="2250">
        <f>D26</f>
        <v>90</v>
      </c>
      <c r="M23" s="11"/>
      <c r="N23" s="194" t="str">
        <f t="shared" si="14"/>
        <v xml:space="preserve">Биточки из печени </v>
      </c>
      <c r="O23" s="3133">
        <f t="shared" si="14"/>
        <v>90</v>
      </c>
      <c r="P23" s="11"/>
      <c r="Q23" s="2813" t="str">
        <f>C53</f>
        <v>Кефир  (м. д. ж. 2,5% )</v>
      </c>
      <c r="R23" s="3154">
        <f>D53</f>
        <v>200</v>
      </c>
      <c r="S23" s="11"/>
      <c r="T23" s="194" t="str">
        <f t="shared" si="15"/>
        <v xml:space="preserve">Зразы картофельные </v>
      </c>
      <c r="U23" s="370">
        <f t="shared" si="15"/>
        <v>120</v>
      </c>
      <c r="V23" s="11"/>
      <c r="W23" s="194" t="str">
        <f t="shared" si="16"/>
        <v>Рыба, запечённая с яйцом</v>
      </c>
      <c r="X23" s="370">
        <f t="shared" si="16"/>
        <v>90</v>
      </c>
      <c r="Y23" s="110"/>
      <c r="AA23" s="574"/>
      <c r="AB23" s="11"/>
      <c r="AC23" s="4"/>
      <c r="AD23" s="11"/>
      <c r="AE23" s="110"/>
      <c r="AF23" s="192"/>
      <c r="AG23" s="125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</row>
    <row r="24" spans="2:89" ht="15" customHeight="1">
      <c r="B24" s="610"/>
      <c r="C24" s="343" t="s">
        <v>196</v>
      </c>
      <c r="D24" s="680"/>
      <c r="F24" s="1823" t="str">
        <f>'7-11л. МЕНЮ '!J140</f>
        <v>749 / 22</v>
      </c>
      <c r="G24" s="252" t="str">
        <f>'7-11л. МЕНЮ '!C140</f>
        <v>Фрукты свежие (яблоки)</v>
      </c>
      <c r="H24" s="175">
        <f>'7-11л. МЕНЮ '!D140</f>
        <v>100</v>
      </c>
      <c r="I24" s="110"/>
      <c r="K24" s="3101" t="str">
        <f>C27</f>
        <v>птицы с соусом молочным</v>
      </c>
      <c r="L24" s="2250"/>
      <c r="M24" s="11"/>
      <c r="N24" s="194" t="str">
        <f t="shared" si="14"/>
        <v>Хлеб ржаной</v>
      </c>
      <c r="O24" s="3133">
        <f t="shared" si="14"/>
        <v>20</v>
      </c>
      <c r="P24" s="11"/>
      <c r="Q24" s="2667" t="str">
        <f>C54</f>
        <v>Котлеты морковные с творогом</v>
      </c>
      <c r="R24" s="3153">
        <f>D54</f>
        <v>90</v>
      </c>
      <c r="S24" s="47"/>
      <c r="T24" s="194" t="str">
        <f t="shared" si="15"/>
        <v>Хлеб пшеничный</v>
      </c>
      <c r="U24" s="370">
        <f t="shared" si="15"/>
        <v>20</v>
      </c>
      <c r="V24" s="11"/>
      <c r="W24" s="194" t="str">
        <f t="shared" si="16"/>
        <v>Хлеб пшеничный</v>
      </c>
      <c r="X24" s="370">
        <f t="shared" si="16"/>
        <v>20</v>
      </c>
      <c r="Y24" s="203"/>
      <c r="AA24" s="11"/>
      <c r="AB24" s="755"/>
      <c r="AC24" s="11"/>
      <c r="AD24" s="11"/>
      <c r="AE24" s="110"/>
      <c r="AF24" s="192"/>
      <c r="AG24" s="192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</row>
    <row r="25" spans="2:89" ht="14.25" customHeight="1" thickBot="1">
      <c r="B25" s="3116" t="str">
        <f>'7-11л. МЕНЮ '!J88</f>
        <v>501 /21</v>
      </c>
      <c r="C25" s="1167" t="str">
        <f>'7-11л. МЕНЮ '!C88</f>
        <v>Сок фруктовый (яблочный)</v>
      </c>
      <c r="D25" s="3117">
        <f>'7-11л. МЕНЮ '!D88</f>
        <v>200</v>
      </c>
      <c r="F25" s="1272" t="s">
        <v>281</v>
      </c>
      <c r="G25" s="1261"/>
      <c r="H25" s="3127">
        <f>'7-11л. МЕНЮ '!D141</f>
        <v>810</v>
      </c>
      <c r="I25" s="110"/>
      <c r="K25" s="3123" t="str">
        <f>C28</f>
        <v>Хлеб ржаной</v>
      </c>
      <c r="L25" s="2699">
        <f>D28</f>
        <v>20</v>
      </c>
      <c r="M25" s="37"/>
      <c r="N25" s="63"/>
      <c r="O25" s="78"/>
      <c r="P25" s="37"/>
      <c r="Q25" s="1274" t="str">
        <f>C55</f>
        <v>Хлеб пш. (батон)</v>
      </c>
      <c r="R25" s="3155">
        <f>D55</f>
        <v>20</v>
      </c>
      <c r="S25" s="37"/>
      <c r="T25" s="1274"/>
      <c r="U25" s="350"/>
      <c r="V25" s="37"/>
      <c r="W25" s="1272" t="s">
        <v>282</v>
      </c>
      <c r="X25" s="1816">
        <f>D87</f>
        <v>310</v>
      </c>
      <c r="Y25" s="192"/>
      <c r="Z25" s="376"/>
      <c r="AA25" s="11"/>
      <c r="AB25" s="755"/>
      <c r="AC25" s="11"/>
      <c r="AD25" s="11"/>
      <c r="AE25" s="110"/>
      <c r="AF25" s="192"/>
      <c r="AG25" s="192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</row>
    <row r="26" spans="2:89" ht="14.25" customHeight="1" thickBot="1">
      <c r="B26" s="3119" t="str">
        <f>'7-11л. МЕНЮ '!J89</f>
        <v>614/22</v>
      </c>
      <c r="C26" s="256" t="str">
        <f>'7-11л. МЕНЮ '!C89</f>
        <v>Котлеты рубленные из</v>
      </c>
      <c r="D26" s="353">
        <f>'7-11л. МЕНЮ '!D89</f>
        <v>90</v>
      </c>
      <c r="F26" s="610"/>
      <c r="G26" s="343" t="s">
        <v>196</v>
      </c>
      <c r="H26" s="680"/>
      <c r="I26" s="202"/>
      <c r="K26" s="3106" t="str">
        <f>B89</f>
        <v>6- й   день</v>
      </c>
      <c r="L26" s="3065"/>
      <c r="M26" s="125"/>
      <c r="N26" s="3106" t="str">
        <f>'7-11л. РАСКЛАДКА'!B350</f>
        <v>7- й   день</v>
      </c>
      <c r="O26" s="3065"/>
      <c r="P26" s="1240"/>
      <c r="Q26" s="3106" t="str">
        <f>'7-11л. РАСКЛАДКА'!B405</f>
        <v>8 - й день</v>
      </c>
      <c r="R26" s="3065"/>
      <c r="S26" s="1240"/>
      <c r="T26" s="3106" t="str">
        <f>'7-11л. РАСКЛАДКА'!B457</f>
        <v xml:space="preserve">  9- й день</v>
      </c>
      <c r="U26" s="3065"/>
      <c r="V26" s="1240"/>
      <c r="W26" s="3106" t="str">
        <f>'7-11л. РАСКЛАДКА'!B513</f>
        <v>10 - й   день</v>
      </c>
      <c r="X26" s="3065"/>
      <c r="Y26" s="110"/>
      <c r="Z26" s="192"/>
      <c r="AA26" s="11"/>
      <c r="AB26" s="2624"/>
      <c r="AC26" s="11"/>
      <c r="AD26" s="11"/>
      <c r="AE26" s="110"/>
      <c r="AF26" s="192"/>
      <c r="AG26" s="192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</row>
    <row r="27" spans="2:89" ht="14.25" customHeight="1">
      <c r="B27" s="3120">
        <f>'7-11л. МЕНЮ '!J90</f>
        <v>0</v>
      </c>
      <c r="C27" s="327" t="str">
        <f>'7-11л. МЕНЮ '!C90</f>
        <v>птицы с соусом молочным</v>
      </c>
      <c r="D27" s="3121">
        <f>'7-11л. МЕНЮ '!D90</f>
        <v>0</v>
      </c>
      <c r="F27" s="388" t="str">
        <f>'7-11л. МЕНЮ '!J145</f>
        <v>484/21</v>
      </c>
      <c r="G27" s="269" t="str">
        <f>'7-11л. МЕНЮ '!C145</f>
        <v>Кисель малиновый с яблоком</v>
      </c>
      <c r="H27" s="353">
        <f>'7-11л. МЕНЮ '!D145</f>
        <v>190</v>
      </c>
      <c r="I27" s="104"/>
      <c r="K27" s="3100" t="s">
        <v>129</v>
      </c>
      <c r="L27" s="3405"/>
      <c r="M27" s="125"/>
      <c r="N27" s="3100" t="s">
        <v>129</v>
      </c>
      <c r="O27" s="3405"/>
      <c r="Q27" s="3100" t="s">
        <v>129</v>
      </c>
      <c r="R27" s="3405"/>
      <c r="T27" s="3100" t="s">
        <v>129</v>
      </c>
      <c r="U27" s="3405"/>
      <c r="W27" s="3100" t="s">
        <v>129</v>
      </c>
      <c r="X27" s="3418"/>
      <c r="AA27" s="11"/>
      <c r="AB27" s="2635"/>
      <c r="AC27" s="11"/>
      <c r="AD27" s="11"/>
      <c r="AE27" s="119"/>
      <c r="AF27" s="192"/>
      <c r="AG27" s="192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</row>
    <row r="28" spans="2:89" ht="11.25" customHeight="1">
      <c r="B28" s="3118" t="str">
        <f>'7-11л. МЕНЮ '!J91</f>
        <v>Пром.пр.</v>
      </c>
      <c r="C28" s="1252" t="str">
        <f>'7-11л. МЕНЮ '!C91</f>
        <v>Хлеб ржаной</v>
      </c>
      <c r="D28" s="3103">
        <f>'7-11л. МЕНЮ '!D91</f>
        <v>20</v>
      </c>
      <c r="F28" s="388" t="str">
        <f>'7-11л. МЕНЮ '!J146</f>
        <v>ТТК/478/22</v>
      </c>
      <c r="G28" s="252" t="str">
        <f>'7-11л. МЕНЮ '!C146</f>
        <v xml:space="preserve">Биточки из печени </v>
      </c>
      <c r="H28" s="260">
        <f>'7-11л. МЕНЮ '!D146</f>
        <v>90</v>
      </c>
      <c r="I28" s="104"/>
      <c r="K28" s="249" t="str">
        <f t="shared" ref="K28:L31" si="17">C91</f>
        <v>Омлет натуральный и /овощи</v>
      </c>
      <c r="L28" s="1625">
        <f t="shared" si="17"/>
        <v>140</v>
      </c>
      <c r="M28" s="1294"/>
      <c r="N28" s="2575" t="str">
        <f t="shared" ref="N28:O33" si="18">G93</f>
        <v>Икра кабачковая  (Пром.производства)</v>
      </c>
      <c r="O28" s="1625">
        <f t="shared" si="18"/>
        <v>60</v>
      </c>
      <c r="P28" s="95"/>
      <c r="Q28" s="2188" t="str">
        <f t="shared" ref="Q28:R28" si="19">C125</f>
        <v>Каша рисовая молочная жидкая</v>
      </c>
      <c r="R28" s="3426">
        <f t="shared" si="19"/>
        <v>210</v>
      </c>
      <c r="S28" s="95"/>
      <c r="T28" s="249" t="str">
        <f t="shared" ref="T28:U32" si="20">G125</f>
        <v>Чиполлети из говядины</v>
      </c>
      <c r="U28" s="3430">
        <f t="shared" si="20"/>
        <v>90</v>
      </c>
      <c r="V28" s="110"/>
      <c r="W28" s="2187" t="str">
        <f>C149</f>
        <v>Бифштекс по-домашнему</v>
      </c>
      <c r="X28" s="3425">
        <f>D149</f>
        <v>90</v>
      </c>
      <c r="AA28" s="11"/>
      <c r="AB28" s="2636"/>
      <c r="AC28" s="11"/>
      <c r="AD28" s="11"/>
      <c r="AE28" s="110"/>
      <c r="AF28" s="377"/>
      <c r="AG28" s="192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</row>
    <row r="29" spans="2:89" ht="15" customHeight="1" thickBot="1">
      <c r="B29" s="1272" t="s">
        <v>282</v>
      </c>
      <c r="C29" s="1273"/>
      <c r="D29" s="1816">
        <f>'7-11л. МЕНЮ '!D92</f>
        <v>310</v>
      </c>
      <c r="F29" s="294" t="str">
        <f>'7-11л. МЕНЮ '!J147</f>
        <v>Пром.пр.</v>
      </c>
      <c r="G29" s="176" t="str">
        <f>'7-11л. МЕНЮ '!C147</f>
        <v>Хлеб ржаной</v>
      </c>
      <c r="H29" s="1821">
        <f>'7-11л. МЕНЮ '!D147</f>
        <v>20</v>
      </c>
      <c r="I29" s="110"/>
      <c r="K29" s="2813" t="str">
        <f t="shared" si="17"/>
        <v>консервированные отварные (сложный гарнир)</v>
      </c>
      <c r="L29" s="2224">
        <f t="shared" si="17"/>
        <v>60</v>
      </c>
      <c r="M29" s="125"/>
      <c r="N29" s="2575" t="str">
        <f t="shared" si="18"/>
        <v>Рыба тушёная в томате с овощами</v>
      </c>
      <c r="O29" s="1625">
        <f t="shared" si="18"/>
        <v>100</v>
      </c>
      <c r="Q29" s="2188" t="str">
        <f t="shared" ref="Q29:R33" si="21">C126</f>
        <v>Чай с сахаром</v>
      </c>
      <c r="R29" s="3426">
        <f t="shared" si="21"/>
        <v>180</v>
      </c>
      <c r="T29" s="249" t="str">
        <f t="shared" si="20"/>
        <v xml:space="preserve">Капуста  тушёная </v>
      </c>
      <c r="U29" s="3430">
        <f t="shared" si="20"/>
        <v>160</v>
      </c>
      <c r="V29" s="142"/>
      <c r="W29" s="2187" t="str">
        <f>C150</f>
        <v>Каша вязкая гречневая</v>
      </c>
      <c r="X29" s="3425">
        <f>D150</f>
        <v>150</v>
      </c>
      <c r="AA29" s="11"/>
      <c r="AB29" s="2624"/>
      <c r="AC29" s="11"/>
      <c r="AD29" s="11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</row>
    <row r="30" spans="2:89" ht="16.5" customHeight="1" thickBot="1">
      <c r="F30" s="1272" t="s">
        <v>282</v>
      </c>
      <c r="G30" s="1273"/>
      <c r="H30" s="1822">
        <f>'7-11л. МЕНЮ '!D148</f>
        <v>300</v>
      </c>
      <c r="I30" s="110"/>
      <c r="K30" s="2667" t="str">
        <f t="shared" si="17"/>
        <v>Чай с молоком</v>
      </c>
      <c r="L30" s="1807">
        <f t="shared" si="17"/>
        <v>180</v>
      </c>
      <c r="N30" s="2575" t="str">
        <f t="shared" si="18"/>
        <v xml:space="preserve">Пюре картофельное </v>
      </c>
      <c r="O30" s="1625">
        <f t="shared" si="18"/>
        <v>180</v>
      </c>
      <c r="Q30" s="2188" t="str">
        <f t="shared" si="21"/>
        <v>Кондитерское изделие (вафли)</v>
      </c>
      <c r="R30" s="3426">
        <f t="shared" si="21"/>
        <v>25</v>
      </c>
      <c r="S30" s="67"/>
      <c r="T30" s="249" t="str">
        <f t="shared" si="20"/>
        <v>Компот из смеси сухофруктов</v>
      </c>
      <c r="U30" s="3430">
        <f t="shared" si="20"/>
        <v>200</v>
      </c>
      <c r="W30" s="2187" t="str">
        <f>C151</f>
        <v>Молоко кипячёное</v>
      </c>
      <c r="X30" s="3425">
        <f>D151</f>
        <v>200</v>
      </c>
      <c r="AA30" s="11"/>
      <c r="AB30" s="2635"/>
      <c r="AC30" s="11"/>
      <c r="AD30" s="11"/>
      <c r="AE30" s="105"/>
      <c r="AF30" s="118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</row>
    <row r="31" spans="2:89" ht="15" customHeight="1" thickBot="1">
      <c r="I31" s="104"/>
      <c r="K31" s="194" t="str">
        <f t="shared" si="17"/>
        <v>Сыр твёрдых сортов в нарезке</v>
      </c>
      <c r="L31" s="3157">
        <f t="shared" si="17"/>
        <v>20</v>
      </c>
      <c r="N31" s="2575" t="str">
        <f t="shared" si="18"/>
        <v>Кисель фруктовый (малиновый)</v>
      </c>
      <c r="O31" s="1625">
        <f t="shared" si="18"/>
        <v>190</v>
      </c>
      <c r="Q31" s="2188" t="str">
        <f t="shared" si="21"/>
        <v>Хлеб пшеничный</v>
      </c>
      <c r="R31" s="3426">
        <f t="shared" si="21"/>
        <v>30</v>
      </c>
      <c r="S31" s="67"/>
      <c r="T31" s="249" t="str">
        <f t="shared" si="20"/>
        <v>Хлеб пшеничный</v>
      </c>
      <c r="U31" s="3430">
        <f t="shared" si="20"/>
        <v>36</v>
      </c>
      <c r="W31" s="2187" t="str">
        <f>C152</f>
        <v>Хлеб пшеничный</v>
      </c>
      <c r="X31" s="3425">
        <f>D152</f>
        <v>40</v>
      </c>
      <c r="AA31" s="11"/>
      <c r="AB31" s="2636"/>
      <c r="AC31" s="11"/>
      <c r="AD31" s="11"/>
      <c r="AE31" s="105"/>
      <c r="AF31" s="110"/>
      <c r="AG31" s="254"/>
      <c r="AH31" s="110"/>
      <c r="AI31" s="110"/>
      <c r="AJ31" s="110"/>
      <c r="AK31" s="207"/>
      <c r="AL31" s="131"/>
      <c r="AM31" s="190"/>
      <c r="AN31" s="150"/>
      <c r="AO31" s="110"/>
      <c r="AP31" s="110"/>
      <c r="AQ31" s="131"/>
      <c r="AR31" s="110"/>
      <c r="AS31" s="110"/>
      <c r="AT31" s="105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</row>
    <row r="32" spans="2:89" ht="13.5" customHeight="1" thickBot="1">
      <c r="B32" s="1730" t="s">
        <v>213</v>
      </c>
      <c r="C32" s="1731"/>
      <c r="D32" s="1622"/>
      <c r="F32" s="1730" t="s">
        <v>357</v>
      </c>
      <c r="G32" s="1737"/>
      <c r="H32" s="654"/>
      <c r="I32" s="110"/>
      <c r="K32" s="249" t="str">
        <f t="shared" ref="K32:L34" si="22">C95</f>
        <v>Хлеб пшеничный</v>
      </c>
      <c r="L32" s="1625">
        <f t="shared" si="22"/>
        <v>40</v>
      </c>
      <c r="N32" s="2575" t="str">
        <f t="shared" si="18"/>
        <v>Хлеб пшеничный</v>
      </c>
      <c r="O32" s="1625">
        <f t="shared" si="18"/>
        <v>30</v>
      </c>
      <c r="Q32" s="2188" t="str">
        <f t="shared" si="21"/>
        <v>Хлеб ржаной</v>
      </c>
      <c r="R32" s="3426">
        <f t="shared" si="21"/>
        <v>20</v>
      </c>
      <c r="S32" s="67"/>
      <c r="T32" s="249" t="str">
        <f t="shared" si="20"/>
        <v>Хлеб ржаной</v>
      </c>
      <c r="U32" s="3430">
        <f t="shared" si="20"/>
        <v>30</v>
      </c>
      <c r="W32" s="2187" t="str">
        <f>C153</f>
        <v>Хлеб ржаной</v>
      </c>
      <c r="X32" s="3425">
        <f>D153</f>
        <v>30</v>
      </c>
      <c r="AA32" s="11"/>
      <c r="AB32" s="2624"/>
      <c r="AC32" s="11"/>
      <c r="AD32" s="11"/>
      <c r="AE32" s="110"/>
      <c r="AF32" s="202"/>
      <c r="AG32" s="203"/>
      <c r="AH32" s="110"/>
      <c r="AI32" s="110"/>
      <c r="AJ32" s="110"/>
      <c r="AK32" s="110"/>
      <c r="AL32" s="182"/>
      <c r="AM32" s="110"/>
      <c r="AN32" s="223"/>
      <c r="AO32" s="202"/>
      <c r="AP32" s="203"/>
      <c r="AQ32" s="223"/>
      <c r="AR32" s="202"/>
      <c r="AS32" s="203"/>
      <c r="AT32" s="223"/>
      <c r="AU32" s="202"/>
      <c r="AV32" s="203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</row>
    <row r="33" spans="1:89">
      <c r="B33" s="3446"/>
      <c r="C33" s="3444" t="s">
        <v>129</v>
      </c>
      <c r="D33" s="3433"/>
      <c r="F33" s="245"/>
      <c r="G33" s="343" t="s">
        <v>129</v>
      </c>
      <c r="H33" s="236"/>
      <c r="I33" s="110"/>
      <c r="K33" s="249" t="str">
        <f t="shared" si="22"/>
        <v>Хлеб ржаной</v>
      </c>
      <c r="L33" s="1625">
        <f t="shared" si="22"/>
        <v>20</v>
      </c>
      <c r="N33" s="2575" t="str">
        <f t="shared" si="18"/>
        <v>Хлеб ржаной</v>
      </c>
      <c r="O33" s="1625">
        <f t="shared" si="18"/>
        <v>20</v>
      </c>
      <c r="Q33" s="2188" t="str">
        <f t="shared" si="21"/>
        <v xml:space="preserve">Плоды свежие (яблоко) </v>
      </c>
      <c r="R33" s="3426">
        <f t="shared" si="21"/>
        <v>100</v>
      </c>
      <c r="S33" s="67"/>
      <c r="T33" s="392"/>
      <c r="U33" s="3081"/>
      <c r="W33" s="3406"/>
      <c r="X33" s="3407"/>
      <c r="AA33" s="11"/>
      <c r="AB33" s="2635"/>
      <c r="AC33" s="11"/>
      <c r="AD33" s="11"/>
      <c r="AE33" s="110"/>
      <c r="AF33" s="110"/>
      <c r="AG33" s="119"/>
      <c r="AH33" s="105"/>
      <c r="AI33" s="104"/>
      <c r="AJ33" s="110"/>
      <c r="AK33" s="119"/>
      <c r="AL33" s="105"/>
      <c r="AM33" s="104"/>
      <c r="AN33" s="108"/>
      <c r="AO33" s="109"/>
      <c r="AP33" s="136"/>
      <c r="AQ33" s="369"/>
      <c r="AR33" s="109"/>
      <c r="AS33" s="136"/>
      <c r="AT33" s="105"/>
      <c r="AU33" s="104"/>
      <c r="AV33" s="136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</row>
    <row r="34" spans="1:89" ht="12" customHeight="1">
      <c r="B34" s="1624" t="str">
        <f>'7-11л. МЕНЮ '!J179</f>
        <v>424/22</v>
      </c>
      <c r="C34" s="1504" t="str">
        <f>'7-11л. МЕНЮ '!C179</f>
        <v>Запеканка из творога с какао</v>
      </c>
      <c r="D34" s="1625">
        <f>'7-11л. МЕНЮ '!D179</f>
        <v>135</v>
      </c>
      <c r="F34" s="1733" t="str">
        <f>'7-11л. МЕНЮ '!J234</f>
        <v>68 /22</v>
      </c>
      <c r="G34" s="269" t="str">
        <f>'7-11л. МЕНЮ '!C234</f>
        <v xml:space="preserve">Морковь по-корейски </v>
      </c>
      <c r="H34" s="678">
        <f>'7-11л. МЕНЮ '!D234</f>
        <v>60</v>
      </c>
      <c r="I34" s="110"/>
      <c r="K34" s="249" t="str">
        <f t="shared" si="22"/>
        <v>Фрукты свежие (яблоко)</v>
      </c>
      <c r="L34" s="1625">
        <f t="shared" si="22"/>
        <v>100</v>
      </c>
      <c r="N34" s="738"/>
      <c r="O34" s="3009"/>
      <c r="Q34" s="738"/>
      <c r="R34" s="3009"/>
      <c r="S34" s="67"/>
      <c r="T34" s="3406"/>
      <c r="U34" s="3407"/>
      <c r="W34" s="3406"/>
      <c r="X34" s="3407"/>
      <c r="AA34" s="11"/>
      <c r="AB34" s="47"/>
      <c r="AC34" s="11"/>
      <c r="AD34" s="11"/>
      <c r="AE34" s="110"/>
      <c r="AF34" s="110"/>
      <c r="AG34" s="119"/>
      <c r="AH34" s="115"/>
      <c r="AI34" s="108"/>
      <c r="AJ34" s="110"/>
      <c r="AK34" s="119"/>
      <c r="AL34" s="115"/>
      <c r="AM34" s="108"/>
      <c r="AN34" s="108"/>
      <c r="AO34" s="109"/>
      <c r="AP34" s="136"/>
      <c r="AQ34" s="105"/>
      <c r="AR34" s="104"/>
      <c r="AS34" s="148"/>
      <c r="AT34" s="105"/>
      <c r="AU34" s="104"/>
      <c r="AV34" s="148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</row>
    <row r="35" spans="1:89" ht="15.75" customHeight="1" thickBot="1">
      <c r="B35" s="1279" t="str">
        <f>'7-11л. МЕНЮ '!J180</f>
        <v>687 /22</v>
      </c>
      <c r="C35" s="1502" t="str">
        <f>'7-11л. МЕНЮ '!C180</f>
        <v>и  /  соус абрикосовый</v>
      </c>
      <c r="D35" s="2224">
        <f>'7-11л. МЕНЮ '!D180</f>
        <v>30</v>
      </c>
      <c r="F35" s="1733" t="str">
        <f>'7-11л. МЕНЮ '!J235</f>
        <v>499 /22</v>
      </c>
      <c r="G35" s="269" t="str">
        <f>'7-11л. МЕНЮ '!C235</f>
        <v>Говядина тушная</v>
      </c>
      <c r="H35" s="678">
        <f>'7-11л. МЕНЮ '!D235</f>
        <v>90</v>
      </c>
      <c r="I35" s="110"/>
      <c r="K35" s="3208" t="s">
        <v>280</v>
      </c>
      <c r="L35" s="1948">
        <f>D98</f>
        <v>560</v>
      </c>
      <c r="N35" s="3208" t="s">
        <v>280</v>
      </c>
      <c r="O35" s="1948">
        <f>H99</f>
        <v>580</v>
      </c>
      <c r="Q35" s="1751" t="s">
        <v>280</v>
      </c>
      <c r="R35" s="3557">
        <f>D131</f>
        <v>565</v>
      </c>
      <c r="T35" s="1751" t="s">
        <v>280</v>
      </c>
      <c r="U35" s="1822">
        <f>H130</f>
        <v>516</v>
      </c>
      <c r="W35" s="1751" t="s">
        <v>280</v>
      </c>
      <c r="X35" s="3248">
        <f>D154</f>
        <v>510</v>
      </c>
      <c r="AA35" s="1210"/>
      <c r="AB35" s="118"/>
      <c r="AC35" s="166"/>
      <c r="AD35" s="11"/>
      <c r="AE35" s="105"/>
      <c r="AF35" s="110"/>
      <c r="AG35" s="119"/>
      <c r="AH35" s="105"/>
      <c r="AI35" s="104"/>
      <c r="AJ35" s="110"/>
      <c r="AK35" s="119"/>
      <c r="AL35" s="105"/>
      <c r="AM35" s="104"/>
      <c r="AN35" s="108"/>
      <c r="AO35" s="109"/>
      <c r="AP35" s="136"/>
      <c r="AQ35" s="108"/>
      <c r="AR35" s="109"/>
      <c r="AS35" s="136"/>
      <c r="AT35" s="105"/>
      <c r="AU35" s="104"/>
      <c r="AV35" s="148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</row>
    <row r="36" spans="1:89">
      <c r="B36" s="656" t="str">
        <f>'7-11л. МЕНЮ '!J181</f>
        <v>54-23гн/22</v>
      </c>
      <c r="C36" s="1505" t="str">
        <f>'7-11л. МЕНЮ '!C181</f>
        <v>Кофейный напиток с молоком</v>
      </c>
      <c r="D36" s="1807">
        <f>'7-11л. МЕНЮ '!D181</f>
        <v>200</v>
      </c>
      <c r="F36" s="1709" t="str">
        <f>'7-11л. МЕНЮ '!J236</f>
        <v>645/22</v>
      </c>
      <c r="G36" s="3056" t="str">
        <f>'7-11л. МЕНЮ '!C236</f>
        <v>Картофель по- деревенски с сыром</v>
      </c>
      <c r="H36" s="258">
        <f>'7-11л. МЕНЮ '!D236</f>
        <v>175</v>
      </c>
      <c r="I36" s="202"/>
      <c r="J36" s="95"/>
      <c r="K36" s="3100" t="s">
        <v>106</v>
      </c>
      <c r="L36" s="3405"/>
      <c r="N36" s="3100" t="s">
        <v>106</v>
      </c>
      <c r="O36" s="3405"/>
      <c r="Q36" s="3100" t="s">
        <v>106</v>
      </c>
      <c r="R36" s="3405"/>
      <c r="S36" s="67"/>
      <c r="T36" s="3100" t="s">
        <v>106</v>
      </c>
      <c r="U36" s="3405"/>
      <c r="W36" s="3100" t="s">
        <v>106</v>
      </c>
      <c r="X36" s="3405"/>
      <c r="AA36" s="92"/>
      <c r="AB36" s="11"/>
      <c r="AC36" s="11"/>
      <c r="AD36" s="11"/>
      <c r="AE36" s="105"/>
      <c r="AF36" s="110"/>
      <c r="AG36" s="119"/>
      <c r="AH36" s="130"/>
      <c r="AI36" s="338"/>
      <c r="AJ36" s="110"/>
      <c r="AK36" s="119"/>
      <c r="AL36" s="130"/>
      <c r="AM36" s="338"/>
      <c r="AN36" s="105"/>
      <c r="AO36" s="119"/>
      <c r="AP36" s="268"/>
      <c r="AQ36" s="108"/>
      <c r="AR36" s="128"/>
      <c r="AS36" s="148"/>
      <c r="AT36" s="105"/>
      <c r="AU36" s="104"/>
      <c r="AV36" s="148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</row>
    <row r="37" spans="1:89" ht="13.5" customHeight="1">
      <c r="B37" s="1624" t="str">
        <f>'7-11л. МЕНЮ '!J182</f>
        <v>53-19з/22</v>
      </c>
      <c r="C37" s="1504" t="str">
        <f>'7-11л. МЕНЮ '!C182</f>
        <v>Масло сливочное (порциями)</v>
      </c>
      <c r="D37" s="1625">
        <f>'7-11л. МЕНЮ '!D182</f>
        <v>10</v>
      </c>
      <c r="F37" s="1857" t="str">
        <f>'7-11л. МЕНЮ '!J237</f>
        <v>827/22</v>
      </c>
      <c r="G37" s="176" t="str">
        <f>'7-11л. МЕНЮ '!C237</f>
        <v>Компот из яблок с лимоном</v>
      </c>
      <c r="H37" s="1910">
        <f>'7-11л. МЕНЮ '!D237</f>
        <v>200</v>
      </c>
      <c r="I37" s="109"/>
      <c r="J37" s="95"/>
      <c r="K37" s="2188" t="str">
        <f t="shared" ref="K37:L44" si="23">C100</f>
        <v xml:space="preserve">Морковь по-корейски </v>
      </c>
      <c r="L37" s="349">
        <f t="shared" si="23"/>
        <v>60</v>
      </c>
      <c r="N37" s="617" t="str">
        <f t="shared" ref="N37:O44" si="24">G101</f>
        <v>Огурец с капустой</v>
      </c>
      <c r="O37" s="349">
        <f t="shared" si="24"/>
        <v>60</v>
      </c>
      <c r="Q37" s="3097" t="str">
        <f t="shared" ref="Q37:R42" si="25">C133</f>
        <v xml:space="preserve">Икра свекольная </v>
      </c>
      <c r="R37" s="3430">
        <f t="shared" si="25"/>
        <v>60</v>
      </c>
      <c r="S37" s="67"/>
      <c r="T37" s="2575" t="str">
        <f t="shared" ref="T37:U44" si="26">G132</f>
        <v>Икра кабачковая  (Пром.производства)</v>
      </c>
      <c r="U37" s="1625">
        <f t="shared" si="26"/>
        <v>60</v>
      </c>
      <c r="W37" s="3097" t="str">
        <f>C156</f>
        <v xml:space="preserve">Капуста с </v>
      </c>
      <c r="X37" s="3430">
        <f>D156</f>
        <v>60</v>
      </c>
      <c r="AA37" s="40"/>
      <c r="AB37" s="11"/>
      <c r="AC37" s="11"/>
      <c r="AD37" s="11"/>
      <c r="AE37" s="110"/>
      <c r="AF37" s="110"/>
      <c r="AG37" s="119"/>
      <c r="AH37" s="105"/>
      <c r="AI37" s="102"/>
      <c r="AJ37" s="110"/>
      <c r="AK37" s="119"/>
      <c r="AL37" s="105"/>
      <c r="AM37" s="102"/>
      <c r="AN37" s="131"/>
      <c r="AO37" s="125"/>
      <c r="AP37" s="478"/>
      <c r="AQ37" s="108"/>
      <c r="AR37" s="109"/>
      <c r="AS37" s="146"/>
      <c r="AT37" s="105"/>
      <c r="AU37" s="104"/>
      <c r="AV37" s="148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</row>
    <row r="38" spans="1:89" ht="12.75" customHeight="1">
      <c r="B38" s="1624" t="str">
        <f>'7-11л. МЕНЮ '!J183</f>
        <v>Пром.пр.</v>
      </c>
      <c r="C38" s="1504" t="str">
        <f>'7-11л. МЕНЮ '!C183</f>
        <v>Хлеб пшеничный</v>
      </c>
      <c r="D38" s="1625">
        <f>'7-11л. МЕНЮ '!D183</f>
        <v>30</v>
      </c>
      <c r="F38" s="1909" t="str">
        <f>'7-11л. МЕНЮ '!J238</f>
        <v>Пром.пр.</v>
      </c>
      <c r="G38" s="772" t="str">
        <f>'7-11л. МЕНЮ '!C238</f>
        <v>Хлеб пшеничный</v>
      </c>
      <c r="H38" s="1911">
        <f>'7-11л. МЕНЮ '!D238</f>
        <v>30</v>
      </c>
      <c r="I38" s="104"/>
      <c r="J38" s="95"/>
      <c r="K38" s="2188" t="str">
        <f t="shared" si="23"/>
        <v>Борщ с капустой и</v>
      </c>
      <c r="L38" s="349">
        <f t="shared" si="23"/>
        <v>200</v>
      </c>
      <c r="N38" s="2479" t="str">
        <f t="shared" si="24"/>
        <v>Солянка домашняя</v>
      </c>
      <c r="O38" s="2241">
        <f t="shared" si="24"/>
        <v>200</v>
      </c>
      <c r="P38" s="110"/>
      <c r="Q38" s="3097" t="str">
        <f t="shared" si="25"/>
        <v>Уха с крупой</v>
      </c>
      <c r="R38" s="3430">
        <f t="shared" si="25"/>
        <v>200</v>
      </c>
      <c r="S38" s="67"/>
      <c r="T38" s="2575" t="str">
        <f t="shared" si="26"/>
        <v>Свекольник со сметаной</v>
      </c>
      <c r="U38" s="1625">
        <f t="shared" si="26"/>
        <v>200</v>
      </c>
      <c r="W38" s="3098" t="str">
        <f>C157</f>
        <v>морковью в нарезке</v>
      </c>
      <c r="X38" s="3407"/>
      <c r="AA38" s="40"/>
      <c r="AB38" s="11"/>
      <c r="AC38" s="11"/>
      <c r="AD38" s="11"/>
      <c r="AE38" s="110"/>
      <c r="AF38" s="378"/>
      <c r="AG38" s="119"/>
      <c r="AH38" s="105"/>
      <c r="AI38" s="102"/>
      <c r="AJ38" s="110"/>
      <c r="AK38" s="119"/>
      <c r="AL38" s="105"/>
      <c r="AM38" s="102"/>
      <c r="AN38" s="105"/>
      <c r="AO38" s="109"/>
      <c r="AP38" s="136"/>
      <c r="AQ38" s="108"/>
      <c r="AR38" s="109"/>
      <c r="AS38" s="146"/>
      <c r="AT38" s="105"/>
      <c r="AU38" s="119"/>
      <c r="AV38" s="148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</row>
    <row r="39" spans="1:89" ht="12.75" customHeight="1">
      <c r="B39" s="1624" t="str">
        <f>'7-11л. МЕНЮ '!J184</f>
        <v>749 / 22</v>
      </c>
      <c r="C39" s="1504" t="str">
        <f>'7-11л. МЕНЮ '!C184</f>
        <v xml:space="preserve">Плоды свежие (яблоко) </v>
      </c>
      <c r="D39" s="1625">
        <f>'7-11л. МЕНЮ '!D184</f>
        <v>100</v>
      </c>
      <c r="F39" s="1709" t="str">
        <f>'7-11л. МЕНЮ '!J239</f>
        <v>Пром.пр.</v>
      </c>
      <c r="G39" s="252" t="str">
        <f>'7-11л. МЕНЮ '!C239</f>
        <v>Хлеб ржаной</v>
      </c>
      <c r="H39" s="258">
        <f>'7-11л. МЕНЮ '!D239</f>
        <v>20</v>
      </c>
      <c r="I39" s="104"/>
      <c r="J39" s="95"/>
      <c r="K39" s="2354" t="str">
        <f t="shared" si="23"/>
        <v xml:space="preserve"> картофелем со сметаной</v>
      </c>
      <c r="L39" s="3121">
        <f t="shared" si="23"/>
        <v>0</v>
      </c>
      <c r="N39" s="617" t="str">
        <f t="shared" si="24"/>
        <v>Суфле из печени</v>
      </c>
      <c r="O39" s="349">
        <f t="shared" si="24"/>
        <v>100</v>
      </c>
      <c r="Q39" s="3097" t="str">
        <f t="shared" si="25"/>
        <v>Жаркое по-домашнему</v>
      </c>
      <c r="R39" s="3430">
        <f t="shared" si="25"/>
        <v>190</v>
      </c>
      <c r="S39" s="67"/>
      <c r="T39" s="2575" t="str">
        <f t="shared" si="26"/>
        <v>Плов из птицы</v>
      </c>
      <c r="U39" s="1625">
        <f t="shared" si="26"/>
        <v>180</v>
      </c>
      <c r="W39" s="3327" t="str">
        <f>C158</f>
        <v>Рассольник ленинградский</v>
      </c>
      <c r="X39" s="3430">
        <f>D158</f>
        <v>200</v>
      </c>
      <c r="AA39" s="92"/>
      <c r="AB39" s="11"/>
      <c r="AC39" s="11"/>
      <c r="AD39" s="11"/>
      <c r="AE39" s="105"/>
      <c r="AF39" s="369"/>
      <c r="AG39" s="109"/>
      <c r="AH39" s="164"/>
      <c r="AI39" s="110"/>
      <c r="AJ39" s="110"/>
      <c r="AK39" s="155"/>
      <c r="AL39" s="105"/>
      <c r="AM39" s="102"/>
      <c r="AN39" s="110"/>
      <c r="AO39" s="110"/>
      <c r="AP39" s="110"/>
      <c r="AQ39" s="108"/>
      <c r="AR39" s="109"/>
      <c r="AS39" s="146"/>
      <c r="AT39" s="144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</row>
    <row r="40" spans="1:89" ht="15.75" thickBot="1">
      <c r="B40" s="1751" t="s">
        <v>280</v>
      </c>
      <c r="C40" s="1752"/>
      <c r="D40" s="2242">
        <f>'7-11л. МЕНЮ '!D185</f>
        <v>505</v>
      </c>
      <c r="F40" s="1272" t="s">
        <v>280</v>
      </c>
      <c r="G40" s="1273"/>
      <c r="H40" s="1912">
        <f>'7-11л. МЕНЮ '!D240</f>
        <v>575</v>
      </c>
      <c r="I40" s="104"/>
      <c r="J40" s="95"/>
      <c r="K40" s="3865" t="str">
        <f t="shared" si="23"/>
        <v>Тефтели из говядины с соусом</v>
      </c>
      <c r="L40" s="2347">
        <f t="shared" si="23"/>
        <v>100</v>
      </c>
      <c r="N40" s="617" t="str">
        <f t="shared" si="24"/>
        <v>Макароны с овощами</v>
      </c>
      <c r="O40" s="349">
        <f t="shared" si="24"/>
        <v>150</v>
      </c>
      <c r="Q40" s="3097" t="str">
        <f t="shared" si="25"/>
        <v>Сок фруктовый (абрикосовый)</v>
      </c>
      <c r="R40" s="3430">
        <f t="shared" si="25"/>
        <v>200</v>
      </c>
      <c r="S40" s="11"/>
      <c r="T40" s="2575" t="str">
        <f t="shared" si="26"/>
        <v>Чай с молоком</v>
      </c>
      <c r="U40" s="1625">
        <f t="shared" si="26"/>
        <v>190</v>
      </c>
      <c r="V40" s="110"/>
      <c r="W40" s="3097" t="str">
        <f>C159</f>
        <v>Рагу из овощей</v>
      </c>
      <c r="X40" s="3430">
        <f>D159</f>
        <v>150</v>
      </c>
      <c r="AA40" s="40"/>
      <c r="AB40" s="11"/>
      <c r="AC40" s="11"/>
      <c r="AD40" s="11"/>
      <c r="AE40" s="110"/>
      <c r="AF40" s="110"/>
      <c r="AG40" s="110"/>
      <c r="AH40" s="110"/>
      <c r="AI40" s="110"/>
      <c r="AJ40" s="130"/>
      <c r="AK40" s="110"/>
      <c r="AL40" s="118"/>
      <c r="AM40" s="110"/>
      <c r="AN40" s="188"/>
      <c r="AO40" s="110"/>
      <c r="AP40" s="110"/>
      <c r="AQ40" s="105"/>
      <c r="AR40" s="104"/>
      <c r="AS40" s="148"/>
      <c r="AT40" s="223"/>
      <c r="AU40" s="202"/>
      <c r="AV40" s="203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</row>
    <row r="41" spans="1:89">
      <c r="B41" s="610"/>
      <c r="C41" s="1735" t="s">
        <v>106</v>
      </c>
      <c r="D41" s="236"/>
      <c r="F41" s="610"/>
      <c r="G41" s="343" t="s">
        <v>106</v>
      </c>
      <c r="H41" s="236"/>
      <c r="I41" s="110"/>
      <c r="J41" s="95"/>
      <c r="K41" s="2188" t="str">
        <f t="shared" si="23"/>
        <v>Каша вязкая (ячневая)</v>
      </c>
      <c r="L41" s="349">
        <f t="shared" si="23"/>
        <v>150</v>
      </c>
      <c r="N41" s="617" t="str">
        <f t="shared" si="24"/>
        <v>Кофейный напиток с молоком</v>
      </c>
      <c r="O41" s="349">
        <f t="shared" si="24"/>
        <v>190</v>
      </c>
      <c r="Q41" s="3097" t="str">
        <f t="shared" si="25"/>
        <v>Хлеб пшеничный</v>
      </c>
      <c r="R41" s="3430">
        <f t="shared" si="25"/>
        <v>60</v>
      </c>
      <c r="S41" s="11"/>
      <c r="T41" s="2575" t="str">
        <f t="shared" si="26"/>
        <v>Блины  / и</v>
      </c>
      <c r="U41" s="1625">
        <f t="shared" si="26"/>
        <v>60</v>
      </c>
      <c r="V41" s="110"/>
      <c r="W41" s="3097" t="str">
        <f>C160</f>
        <v xml:space="preserve">Шницель рыбный </v>
      </c>
      <c r="X41" s="3430">
        <f>D160</f>
        <v>90</v>
      </c>
      <c r="AA41" s="11"/>
      <c r="AB41" s="118"/>
      <c r="AC41" s="11"/>
      <c r="AD41" s="11"/>
      <c r="AE41" s="110"/>
      <c r="AF41" s="110"/>
      <c r="AG41" s="110"/>
      <c r="AH41" s="110"/>
      <c r="AI41" s="110"/>
      <c r="AJ41" s="130"/>
      <c r="AK41" s="129"/>
      <c r="AL41" s="182"/>
      <c r="AM41" s="110"/>
      <c r="AN41" s="223"/>
      <c r="AO41" s="202"/>
      <c r="AP41" s="203"/>
      <c r="AQ41" s="110"/>
      <c r="AR41" s="110"/>
      <c r="AS41" s="110"/>
      <c r="AT41" s="105"/>
      <c r="AU41" s="104"/>
      <c r="AV41" s="148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</row>
    <row r="42" spans="1:89" ht="13.5" customHeight="1">
      <c r="B42" s="3147">
        <f>'7-11л. МЕНЮ '!J189</f>
        <v>0</v>
      </c>
      <c r="C42" s="1504" t="str">
        <f>'7-11л. МЕНЮ '!C189</f>
        <v>Овощи консервированные</v>
      </c>
      <c r="D42" s="2506">
        <f>'7-11л. МЕНЮ '!D189</f>
        <v>0</v>
      </c>
      <c r="F42" s="1733" t="str">
        <f>'7-11л. МЕНЮ '!J244</f>
        <v>54-2з/22</v>
      </c>
      <c r="G42" s="269" t="str">
        <f>'7-11л. МЕНЮ '!C244</f>
        <v>Огурец в нарезке</v>
      </c>
      <c r="H42" s="678">
        <f>'7-11л. МЕНЮ '!D244</f>
        <v>60</v>
      </c>
      <c r="I42" s="202"/>
      <c r="J42" s="95"/>
      <c r="K42" s="2188" t="str">
        <f t="shared" si="23"/>
        <v>Сок фруктовый (персиковый)</v>
      </c>
      <c r="L42" s="349">
        <f t="shared" si="23"/>
        <v>200</v>
      </c>
      <c r="N42" s="617" t="str">
        <f t="shared" si="24"/>
        <v>Хлеб пшеничный</v>
      </c>
      <c r="O42" s="349">
        <f t="shared" si="24"/>
        <v>30</v>
      </c>
      <c r="Q42" s="3097" t="str">
        <f t="shared" si="25"/>
        <v>Хлеб ржаной</v>
      </c>
      <c r="R42" s="3430">
        <f t="shared" si="25"/>
        <v>30</v>
      </c>
      <c r="S42" s="11"/>
      <c r="T42" s="3108" t="str">
        <f t="shared" si="26"/>
        <v>соус абрикосовый</v>
      </c>
      <c r="U42" s="2224">
        <f t="shared" si="26"/>
        <v>10</v>
      </c>
      <c r="V42" s="110"/>
      <c r="W42" s="3097" t="str">
        <f>C161</f>
        <v>Кисель   витаминный</v>
      </c>
      <c r="X42" s="3430">
        <f>D161</f>
        <v>190</v>
      </c>
      <c r="AA42" s="92"/>
      <c r="AB42" s="130"/>
      <c r="AC42" s="11"/>
      <c r="AD42" s="11"/>
      <c r="AE42" s="110"/>
      <c r="AF42" s="110"/>
      <c r="AG42" s="110"/>
      <c r="AH42" s="110"/>
      <c r="AI42" s="110"/>
      <c r="AJ42" s="130"/>
      <c r="AK42" s="369"/>
      <c r="AL42" s="105"/>
      <c r="AM42" s="338"/>
      <c r="AN42" s="105"/>
      <c r="AO42" s="104"/>
      <c r="AP42" s="148"/>
      <c r="AQ42" s="144"/>
      <c r="AR42" s="110"/>
      <c r="AS42" s="110"/>
      <c r="AT42" s="105"/>
      <c r="AU42" s="104"/>
      <c r="AV42" s="148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</row>
    <row r="43" spans="1:89" ht="14.25" customHeight="1">
      <c r="B43" s="2232" t="str">
        <f>'7-11л. МЕНЮ '!J190</f>
        <v>149 /21</v>
      </c>
      <c r="C43" s="1502" t="str">
        <f>'7-11л. МЕНЮ '!C190</f>
        <v>порциями (капуста квашеная)</v>
      </c>
      <c r="D43" s="2224">
        <f>'7-11л. МЕНЮ '!D190</f>
        <v>60</v>
      </c>
      <c r="F43" s="1709" t="str">
        <f>'7-11л. МЕНЮ '!J245</f>
        <v>116 /21</v>
      </c>
      <c r="G43" s="252" t="str">
        <f>'7-11л. МЕНЮ '!C245</f>
        <v>Суп из овощей со сметаной</v>
      </c>
      <c r="H43" s="3157">
        <f>'7-11л. МЕНЮ '!D245</f>
        <v>200</v>
      </c>
      <c r="I43" s="104"/>
      <c r="J43" s="95"/>
      <c r="K43" s="2188" t="str">
        <f t="shared" si="23"/>
        <v>Хлеб пшеничный</v>
      </c>
      <c r="L43" s="349">
        <f t="shared" si="23"/>
        <v>50</v>
      </c>
      <c r="N43" s="617" t="str">
        <f t="shared" si="24"/>
        <v>Хлеб ржаной</v>
      </c>
      <c r="O43" s="349">
        <f t="shared" si="24"/>
        <v>20</v>
      </c>
      <c r="Q43" s="392"/>
      <c r="R43" s="3081"/>
      <c r="S43" s="11"/>
      <c r="T43" s="3200" t="str">
        <f>G138</f>
        <v>Хлеб пшеничный</v>
      </c>
      <c r="U43" s="1807">
        <f>H138</f>
        <v>40</v>
      </c>
      <c r="V43" s="110"/>
      <c r="W43" s="3097" t="str">
        <f>C162</f>
        <v>Хлеб пшеничный</v>
      </c>
      <c r="X43" s="3430">
        <f>D162</f>
        <v>60</v>
      </c>
      <c r="AA43" s="92"/>
      <c r="AB43" s="130"/>
      <c r="AC43" s="11"/>
      <c r="AD43" s="11"/>
      <c r="AE43" s="110"/>
      <c r="AF43" s="110"/>
      <c r="AG43" s="110"/>
      <c r="AH43" s="110"/>
      <c r="AI43" s="110"/>
      <c r="AJ43" s="130"/>
      <c r="AK43" s="122"/>
      <c r="AL43" s="105"/>
      <c r="AM43" s="102"/>
      <c r="AN43" s="105"/>
      <c r="AO43" s="104"/>
      <c r="AP43" s="148"/>
      <c r="AQ43" s="168"/>
      <c r="AR43" s="202"/>
      <c r="AS43" s="203"/>
      <c r="AT43" s="105"/>
      <c r="AU43" s="104"/>
      <c r="AV43" s="148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</row>
    <row r="44" spans="1:89" ht="15" customHeight="1">
      <c r="A44" s="95"/>
      <c r="B44" s="2232" t="str">
        <f>'7-11л. МЕНЮ '!J191</f>
        <v>113 /21</v>
      </c>
      <c r="C44" s="1502" t="str">
        <f>'7-11л. МЕНЮ '!C191</f>
        <v>Суп картофельный с бобовыми</v>
      </c>
      <c r="D44" s="1910">
        <f>'7-11л. МЕНЮ '!D191</f>
        <v>200</v>
      </c>
      <c r="F44" s="3158" t="str">
        <f>'7-11л. МЕНЮ '!J246</f>
        <v>347/21</v>
      </c>
      <c r="G44" s="176" t="str">
        <f>'7-11л. МЕНЮ '!C246</f>
        <v>Котлеты школьные</v>
      </c>
      <c r="H44" s="2224">
        <f>'7-11л. МЕНЮ '!D246</f>
        <v>90</v>
      </c>
      <c r="I44" s="104"/>
      <c r="J44" s="95"/>
      <c r="K44" s="2188" t="str">
        <f t="shared" si="23"/>
        <v>Хлеб ржаной</v>
      </c>
      <c r="L44" s="349">
        <f t="shared" si="23"/>
        <v>30</v>
      </c>
      <c r="N44" s="617" t="str">
        <f t="shared" si="24"/>
        <v xml:space="preserve">Плоды свежие (яблоко) </v>
      </c>
      <c r="O44" s="349">
        <f t="shared" si="24"/>
        <v>100</v>
      </c>
      <c r="Q44" s="3406"/>
      <c r="R44" s="3407"/>
      <c r="S44" s="11"/>
      <c r="T44" s="2575" t="str">
        <f>G139</f>
        <v>Хлеб ржаной</v>
      </c>
      <c r="U44" s="1625">
        <f>H139</f>
        <v>30</v>
      </c>
      <c r="V44" s="110"/>
      <c r="W44" s="3097" t="str">
        <f>C163</f>
        <v>Хлеб ржаной</v>
      </c>
      <c r="X44" s="3430">
        <f>D163</f>
        <v>20</v>
      </c>
      <c r="AA44" s="92"/>
      <c r="AB44" s="130"/>
      <c r="AC44" s="11"/>
      <c r="AD44" s="11"/>
      <c r="AE44" s="105"/>
      <c r="AF44" s="110"/>
      <c r="AG44" s="110"/>
      <c r="AH44" s="110"/>
      <c r="AI44" s="110"/>
      <c r="AJ44" s="130"/>
      <c r="AK44" s="122"/>
      <c r="AL44" s="105"/>
      <c r="AM44" s="102"/>
      <c r="AN44" s="115"/>
      <c r="AO44" s="117"/>
      <c r="AP44" s="145"/>
      <c r="AQ44" s="105"/>
      <c r="AR44" s="117"/>
      <c r="AS44" s="145"/>
      <c r="AT44" s="105"/>
      <c r="AU44" s="104"/>
      <c r="AV44" s="148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</row>
    <row r="45" spans="1:89" ht="14.25" customHeight="1" thickBot="1">
      <c r="B45" s="2231" t="str">
        <f>'7-11л. МЕНЮ '!J192</f>
        <v>444/22</v>
      </c>
      <c r="C45" s="1502" t="str">
        <f>'7-11л. МЕНЮ '!C192</f>
        <v xml:space="preserve">Рыба запечённая </v>
      </c>
      <c r="D45" s="1910">
        <f>'7-11л. МЕНЮ '!D192</f>
        <v>90</v>
      </c>
      <c r="F45" s="1823" t="str">
        <f>'7-11л. МЕНЮ '!J247</f>
        <v>303/17</v>
      </c>
      <c r="G45" s="252" t="str">
        <f>'7-11л. МЕНЮ '!C247</f>
        <v>Каша вязкая гречневая</v>
      </c>
      <c r="H45" s="3157">
        <f>'7-11л. МЕНЮ '!D247</f>
        <v>150</v>
      </c>
      <c r="I45" s="117"/>
      <c r="J45" s="95"/>
      <c r="K45" s="240"/>
      <c r="L45" s="3033"/>
      <c r="N45" s="738"/>
      <c r="O45" s="3009"/>
      <c r="Q45" s="3421"/>
      <c r="R45" s="3428"/>
      <c r="T45" s="2575" t="str">
        <f>G140</f>
        <v>Плоды свежие (яблоко)</v>
      </c>
      <c r="U45" s="1625">
        <f>H140</f>
        <v>100</v>
      </c>
      <c r="V45" s="110"/>
      <c r="W45" s="3097" t="str">
        <f>C164</f>
        <v xml:space="preserve">Плоды свежие (яблоко) </v>
      </c>
      <c r="X45" s="3430">
        <f>D164</f>
        <v>100</v>
      </c>
      <c r="AA45" s="11"/>
      <c r="AB45" s="118"/>
      <c r="AC45" s="11"/>
      <c r="AD45" s="11"/>
      <c r="AE45" s="110"/>
      <c r="AF45" s="110"/>
      <c r="AG45" s="110"/>
      <c r="AH45" s="110"/>
      <c r="AI45" s="110"/>
      <c r="AJ45" s="130"/>
      <c r="AK45" s="110"/>
      <c r="AL45" s="117"/>
      <c r="AM45" s="110"/>
      <c r="AN45" s="105"/>
      <c r="AO45" s="104"/>
      <c r="AP45" s="148"/>
      <c r="AQ45" s="105"/>
      <c r="AR45" s="117"/>
      <c r="AS45" s="145"/>
      <c r="AT45" s="131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</row>
    <row r="46" spans="1:89" ht="13.5" customHeight="1" thickBot="1">
      <c r="B46" s="1854" t="str">
        <f>'7-11л. МЕНЮ '!J193</f>
        <v>312/17</v>
      </c>
      <c r="C46" s="261" t="str">
        <f>'7-11л. МЕНЮ '!C193</f>
        <v xml:space="preserve">Пюре картофельное </v>
      </c>
      <c r="D46" s="258">
        <f>'7-11л. МЕНЮ '!D193</f>
        <v>180</v>
      </c>
      <c r="F46" s="1823" t="str">
        <f>'7-11л. МЕНЮ '!J248</f>
        <v>Пром.пр.</v>
      </c>
      <c r="G46" s="252" t="str">
        <f>'7-11л. МЕНЮ '!C248</f>
        <v>Кондитерские изделия (вафли)</v>
      </c>
      <c r="H46" s="3157">
        <f>'7-11л. МЕНЮ '!D248</f>
        <v>15</v>
      </c>
      <c r="I46" s="104"/>
      <c r="J46" s="95"/>
      <c r="K46" s="1272" t="s">
        <v>281</v>
      </c>
      <c r="L46" s="3866">
        <f>D108</f>
        <v>790</v>
      </c>
      <c r="N46" s="1751" t="s">
        <v>281</v>
      </c>
      <c r="O46" s="2028">
        <f>H109</f>
        <v>850</v>
      </c>
      <c r="Q46" s="1272" t="s">
        <v>281</v>
      </c>
      <c r="R46" s="3558">
        <f>D139</f>
        <v>740</v>
      </c>
      <c r="S46" s="11"/>
      <c r="T46" s="1751" t="s">
        <v>281</v>
      </c>
      <c r="U46" s="2242">
        <f>H141</f>
        <v>870</v>
      </c>
      <c r="V46" s="110"/>
      <c r="W46" s="1751" t="s">
        <v>281</v>
      </c>
      <c r="X46" s="1822">
        <f>D165</f>
        <v>870</v>
      </c>
      <c r="AA46" s="1210"/>
      <c r="AB46" s="118"/>
      <c r="AC46" s="3091"/>
      <c r="AD46" s="11"/>
      <c r="AE46" s="110"/>
      <c r="AF46" s="110"/>
      <c r="AG46" s="110"/>
      <c r="AH46" s="110"/>
      <c r="AI46" s="110"/>
      <c r="AJ46" s="130"/>
      <c r="AK46" s="119"/>
      <c r="AL46" s="105"/>
      <c r="AM46" s="100"/>
      <c r="AN46" s="115"/>
      <c r="AO46" s="119"/>
      <c r="AP46" s="148"/>
      <c r="AQ46" s="105"/>
      <c r="AR46" s="117"/>
      <c r="AS46" s="145"/>
      <c r="AT46" s="223"/>
      <c r="AU46" s="202"/>
      <c r="AV46" s="203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</row>
    <row r="47" spans="1:89">
      <c r="B47" s="1854" t="str">
        <f>'7-11л. МЕНЮ '!J194</f>
        <v>54-1хн/22</v>
      </c>
      <c r="C47" s="261" t="str">
        <f>'7-11л. МЕНЮ '!C194</f>
        <v>Компот из смеси сухофруктов</v>
      </c>
      <c r="D47" s="258">
        <f>'7-11л. МЕНЮ '!D194</f>
        <v>200</v>
      </c>
      <c r="F47" s="1823" t="str">
        <f>'7-11л. МЕНЮ '!J249</f>
        <v>460 / 21</v>
      </c>
      <c r="G47" s="252" t="str">
        <f>'7-11л. МЕНЮ '!C249</f>
        <v>Чай с молоком</v>
      </c>
      <c r="H47" s="3157">
        <f>'7-11л. МЕНЮ '!D249</f>
        <v>190</v>
      </c>
      <c r="I47" s="119"/>
      <c r="J47" s="95"/>
      <c r="K47" s="3100" t="s">
        <v>196</v>
      </c>
      <c r="L47" s="2403"/>
      <c r="N47" s="3100" t="s">
        <v>196</v>
      </c>
      <c r="O47" s="2403"/>
      <c r="Q47" s="3100" t="s">
        <v>196</v>
      </c>
      <c r="R47" s="2383"/>
      <c r="S47" s="11"/>
      <c r="T47" s="3100" t="s">
        <v>196</v>
      </c>
      <c r="U47" s="2403"/>
      <c r="V47" s="110"/>
      <c r="W47" s="3100" t="s">
        <v>196</v>
      </c>
      <c r="X47" s="2403"/>
      <c r="AA47" s="3096"/>
      <c r="AB47" s="47"/>
      <c r="AC47" s="3079"/>
      <c r="AD47" s="11"/>
      <c r="AE47" s="105"/>
      <c r="AF47" s="110"/>
      <c r="AG47" s="110"/>
      <c r="AH47" s="110"/>
      <c r="AI47" s="110"/>
      <c r="AJ47" s="130"/>
      <c r="AK47" s="122"/>
      <c r="AL47" s="105"/>
      <c r="AM47" s="102"/>
      <c r="AN47" s="105"/>
      <c r="AO47" s="104"/>
      <c r="AP47" s="148"/>
      <c r="AQ47" s="105"/>
      <c r="AR47" s="117"/>
      <c r="AS47" s="145"/>
      <c r="AT47" s="105"/>
      <c r="AU47" s="119"/>
      <c r="AV47" s="268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</row>
    <row r="48" spans="1:89" ht="14.25" customHeight="1">
      <c r="B48" s="1854" t="str">
        <f>'7-11л. МЕНЮ '!J195</f>
        <v>Пром.пр.</v>
      </c>
      <c r="C48" s="261" t="str">
        <f>'7-11л. МЕНЮ '!C195</f>
        <v>Хлеб пшеничный</v>
      </c>
      <c r="D48" s="258">
        <f>'7-11л. МЕНЮ '!D195</f>
        <v>50</v>
      </c>
      <c r="F48" s="1823" t="str">
        <f>'7-11л. МЕНЮ '!J250</f>
        <v>Пром.пр.</v>
      </c>
      <c r="G48" s="252" t="str">
        <f>'7-11л. МЕНЮ '!C250</f>
        <v>Хлеб пшеничный</v>
      </c>
      <c r="H48" s="3157">
        <f>'7-11л. МЕНЮ '!D250</f>
        <v>50</v>
      </c>
      <c r="I48" s="104"/>
      <c r="J48" s="95"/>
      <c r="K48" s="249" t="str">
        <f t="shared" ref="K48:L53" si="27">C110</f>
        <v>Чай фруктовый</v>
      </c>
      <c r="L48" s="3430">
        <f t="shared" si="27"/>
        <v>180</v>
      </c>
      <c r="N48" s="249" t="str">
        <f>G111</f>
        <v>Кисломолочный напиток</v>
      </c>
      <c r="O48" s="3430"/>
      <c r="Q48" s="249" t="str">
        <f t="shared" ref="Q48:R51" si="28">C141</f>
        <v>Кофейный напиток с молоком</v>
      </c>
      <c r="R48" s="3435">
        <f t="shared" si="28"/>
        <v>180</v>
      </c>
      <c r="S48" s="11"/>
      <c r="T48" s="249" t="str">
        <f>G143</f>
        <v>Отвар шиповника</v>
      </c>
      <c r="U48" s="3430">
        <f>H143</f>
        <v>190</v>
      </c>
      <c r="V48" s="110"/>
      <c r="W48" s="194" t="str">
        <f>C167</f>
        <v>Чай фруктовый</v>
      </c>
      <c r="X48" s="3427">
        <f>D167</f>
        <v>180</v>
      </c>
      <c r="AA48" s="5"/>
      <c r="AB48" s="40"/>
      <c r="AC48" s="344"/>
      <c r="AD48" s="11"/>
      <c r="AE48" s="105"/>
      <c r="AF48" s="110"/>
      <c r="AG48" s="110"/>
      <c r="AH48" s="110"/>
      <c r="AI48" s="110"/>
      <c r="AJ48" s="130"/>
      <c r="AK48" s="122"/>
      <c r="AL48" s="105"/>
      <c r="AM48" s="102"/>
      <c r="AN48" s="105"/>
      <c r="AO48" s="104"/>
      <c r="AP48" s="148"/>
      <c r="AQ48" s="111"/>
      <c r="AR48" s="112"/>
      <c r="AS48" s="146"/>
      <c r="AT48" s="108"/>
      <c r="AU48" s="104"/>
      <c r="AV48" s="142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</row>
    <row r="49" spans="2:89" ht="15" customHeight="1">
      <c r="B49" s="1856" t="str">
        <f>'7-11л. МЕНЮ '!J196</f>
        <v>Пром.пр.</v>
      </c>
      <c r="C49" s="261" t="str">
        <f>'7-11л. МЕНЮ '!C196</f>
        <v>Хлеб ржаной</v>
      </c>
      <c r="D49" s="258">
        <f>'7-11л. МЕНЮ '!D196</f>
        <v>30</v>
      </c>
      <c r="F49" s="1823" t="str">
        <f>'7-11л. МЕНЮ '!J251</f>
        <v>Пром.пр.</v>
      </c>
      <c r="G49" s="252" t="str">
        <f>'7-11л. МЕНЮ '!C251</f>
        <v>Хлеб ржаной</v>
      </c>
      <c r="H49" s="3157">
        <f>'7-11л. МЕНЮ '!D251</f>
        <v>30</v>
      </c>
      <c r="I49" s="104"/>
      <c r="J49" s="95"/>
      <c r="K49" s="249" t="str">
        <f t="shared" si="27"/>
        <v>Бутерброд с сыром (сыр твердых сортов</v>
      </c>
      <c r="L49" s="3430">
        <f t="shared" si="27"/>
        <v>10</v>
      </c>
      <c r="N49" s="2813" t="str">
        <f>G112</f>
        <v>Кефир  (м. д. ж. 2,5% )</v>
      </c>
      <c r="O49" s="2250">
        <f>H112</f>
        <v>200</v>
      </c>
      <c r="Q49" s="1267" t="str">
        <f t="shared" si="28"/>
        <v>Биточек рисовый с морковью</v>
      </c>
      <c r="R49" s="2025">
        <f t="shared" si="28"/>
        <v>90</v>
      </c>
      <c r="S49" s="11"/>
      <c r="T49" s="249" t="str">
        <f>G144</f>
        <v xml:space="preserve">Рулет с макаронами и / </v>
      </c>
      <c r="U49" s="3430">
        <f>H144</f>
        <v>98</v>
      </c>
      <c r="V49" s="110"/>
      <c r="W49" s="194" t="str">
        <f>C168</f>
        <v>Голубцы с соусом</v>
      </c>
      <c r="X49" s="3427">
        <f>D168</f>
        <v>95</v>
      </c>
      <c r="AA49" s="5"/>
      <c r="AB49" s="11"/>
      <c r="AC49" s="55"/>
      <c r="AD49" s="11"/>
      <c r="AE49" s="110"/>
      <c r="AF49" s="110"/>
      <c r="AG49" s="110"/>
      <c r="AH49" s="110"/>
      <c r="AI49" s="110"/>
      <c r="AJ49" s="130"/>
      <c r="AK49" s="110"/>
      <c r="AL49" s="118"/>
      <c r="AM49" s="110"/>
      <c r="AN49" s="105"/>
      <c r="AO49" s="104"/>
      <c r="AP49" s="148"/>
      <c r="AQ49" s="111"/>
      <c r="AR49" s="114"/>
      <c r="AS49" s="204"/>
      <c r="AT49" s="105"/>
      <c r="AU49" s="104"/>
      <c r="AV49" s="142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</row>
    <row r="50" spans="2:89" ht="14.25" customHeight="1" thickBot="1">
      <c r="B50" s="1272" t="s">
        <v>281</v>
      </c>
      <c r="C50" s="1261"/>
      <c r="D50" s="1815">
        <f>'7-11л. МЕНЮ '!D197</f>
        <v>810</v>
      </c>
      <c r="F50" s="1823" t="str">
        <f>'7-11л. МЕНЮ '!J252</f>
        <v>749 / 22</v>
      </c>
      <c r="G50" s="252" t="str">
        <f>'7-11л. МЕНЮ '!C252</f>
        <v xml:space="preserve">Плоды свежие (яблоко) </v>
      </c>
      <c r="H50" s="3157">
        <f>'7-11л. МЕНЮ '!D252</f>
        <v>100</v>
      </c>
      <c r="I50" s="104"/>
      <c r="J50" s="95"/>
      <c r="K50" s="2667" t="str">
        <f t="shared" si="27"/>
        <v>масло сливочное</v>
      </c>
      <c r="L50" s="1820">
        <f t="shared" si="27"/>
        <v>5</v>
      </c>
      <c r="N50" s="2667" t="str">
        <f>G113</f>
        <v>Котлеты картофельные с творогом</v>
      </c>
      <c r="O50" s="3186">
        <f>H113</f>
        <v>105</v>
      </c>
      <c r="Q50" s="2047" t="str">
        <f t="shared" si="28"/>
        <v xml:space="preserve">и соус шоколадный </v>
      </c>
      <c r="R50" s="3234">
        <f t="shared" si="28"/>
        <v>20</v>
      </c>
      <c r="S50" s="11"/>
      <c r="T50" s="249" t="str">
        <f>G145</f>
        <v>соус сметанный с томатом</v>
      </c>
      <c r="U50" s="3430">
        <f>H145</f>
        <v>20</v>
      </c>
      <c r="V50" s="110"/>
      <c r="W50" s="194" t="str">
        <f>C169</f>
        <v>Хлеб пшеничный</v>
      </c>
      <c r="X50" s="3427">
        <f>D169</f>
        <v>25</v>
      </c>
      <c r="AA50" s="11"/>
      <c r="AB50" s="47"/>
      <c r="AC50" s="11"/>
      <c r="AD50" s="11"/>
      <c r="AE50" s="188"/>
      <c r="AF50" s="110"/>
      <c r="AG50" s="110"/>
      <c r="AH50" s="110"/>
      <c r="AI50" s="110"/>
      <c r="AJ50" s="130"/>
      <c r="AK50" s="110"/>
      <c r="AL50" s="118"/>
      <c r="AM50" s="110"/>
      <c r="AN50" s="105"/>
      <c r="AO50" s="104"/>
      <c r="AP50" s="148"/>
      <c r="AQ50" s="105"/>
      <c r="AR50" s="104"/>
      <c r="AS50" s="148"/>
      <c r="AT50" s="479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</row>
    <row r="51" spans="2:89" ht="14.25" customHeight="1" thickBot="1">
      <c r="B51" s="610"/>
      <c r="C51" s="343" t="s">
        <v>196</v>
      </c>
      <c r="D51" s="680"/>
      <c r="F51" s="1272" t="s">
        <v>281</v>
      </c>
      <c r="G51" s="1261"/>
      <c r="H51" s="2242">
        <f>'7-11л. МЕНЮ '!D253</f>
        <v>885</v>
      </c>
      <c r="I51" s="110"/>
      <c r="J51" s="95"/>
      <c r="K51" s="2813" t="str">
        <f t="shared" si="27"/>
        <v>хлеб пшеничный)</v>
      </c>
      <c r="L51" s="3448">
        <f t="shared" si="27"/>
        <v>20</v>
      </c>
      <c r="N51" s="249" t="str">
        <f>G114</f>
        <v xml:space="preserve">Хлеб пш. (батон ) </v>
      </c>
      <c r="O51" s="3045">
        <f>H114</f>
        <v>20</v>
      </c>
      <c r="Q51" s="2667" t="str">
        <f t="shared" si="28"/>
        <v>Хлеб ржаной</v>
      </c>
      <c r="R51" s="1626">
        <f t="shared" si="28"/>
        <v>20</v>
      </c>
      <c r="S51" s="11"/>
      <c r="T51" s="194" t="str">
        <f>G146</f>
        <v>Хлеб ржаной</v>
      </c>
      <c r="U51" s="3427">
        <f>H146</f>
        <v>20</v>
      </c>
      <c r="V51" s="110"/>
      <c r="W51" s="3406"/>
      <c r="X51" s="3407"/>
      <c r="AA51" s="181"/>
      <c r="AB51" s="130"/>
      <c r="AC51" s="338"/>
      <c r="AD51" s="11"/>
      <c r="AE51" s="168"/>
      <c r="AF51" s="110"/>
      <c r="AG51" s="110"/>
      <c r="AH51" s="110"/>
      <c r="AI51" s="110"/>
      <c r="AJ51" s="130"/>
      <c r="AK51" s="110"/>
      <c r="AL51" s="118"/>
      <c r="AM51" s="110"/>
      <c r="AN51" s="105"/>
      <c r="AO51" s="119"/>
      <c r="AP51" s="142"/>
      <c r="AQ51" s="110"/>
      <c r="AR51" s="110"/>
      <c r="AS51" s="110"/>
      <c r="AT51" s="191"/>
      <c r="AU51" s="191"/>
      <c r="AV51" s="136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</row>
    <row r="52" spans="2:89">
      <c r="B52" s="3138">
        <f>'7-11л. МЕНЮ '!J201</f>
        <v>0</v>
      </c>
      <c r="C52" s="269" t="str">
        <f>'7-11л. МЕНЮ '!C201</f>
        <v>Кисломолочный напиток</v>
      </c>
      <c r="D52" s="3139">
        <f>'7-11л. МЕНЮ '!D201</f>
        <v>0</v>
      </c>
      <c r="F52" s="656"/>
      <c r="G52" s="182" t="s">
        <v>196</v>
      </c>
      <c r="H52" s="3159"/>
      <c r="I52" s="202"/>
      <c r="J52" s="95"/>
      <c r="K52" s="2667" t="str">
        <f t="shared" si="27"/>
        <v>Кондитерское изделие (печенье)</v>
      </c>
      <c r="L52" s="1820">
        <f t="shared" si="27"/>
        <v>10</v>
      </c>
      <c r="N52" s="3239" t="s">
        <v>203</v>
      </c>
      <c r="O52" s="3160">
        <f>H115</f>
        <v>325</v>
      </c>
      <c r="Q52" s="3239" t="s">
        <v>203</v>
      </c>
      <c r="R52" s="3241">
        <f>D145</f>
        <v>310</v>
      </c>
      <c r="S52" s="11"/>
      <c r="T52" s="3239" t="s">
        <v>203</v>
      </c>
      <c r="U52" s="3240">
        <f>H147</f>
        <v>328</v>
      </c>
      <c r="V52" s="104"/>
      <c r="W52" s="3239" t="s">
        <v>203</v>
      </c>
      <c r="X52" s="3867">
        <f>D170</f>
        <v>300</v>
      </c>
      <c r="AA52" s="110"/>
      <c r="AB52" s="105"/>
      <c r="AC52" s="110"/>
      <c r="AD52" s="11"/>
      <c r="AE52" s="105"/>
      <c r="AF52" s="110"/>
      <c r="AG52" s="110"/>
      <c r="AH52" s="110"/>
      <c r="AI52" s="110"/>
      <c r="AJ52" s="130"/>
      <c r="AK52" s="110"/>
      <c r="AL52" s="118"/>
      <c r="AM52" s="110"/>
      <c r="AN52" s="105"/>
      <c r="AO52" s="117"/>
      <c r="AP52" s="145"/>
      <c r="AQ52" s="274"/>
      <c r="AR52" s="110"/>
      <c r="AS52" s="110"/>
      <c r="AT52" s="191"/>
      <c r="AU52" s="191"/>
      <c r="AV52" s="136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</row>
    <row r="53" spans="2:89" ht="13.5" customHeight="1" thickBot="1">
      <c r="B53" s="1857" t="str">
        <f>'7-11л. МЕНЮ '!J202</f>
        <v>470 / 21</v>
      </c>
      <c r="C53" s="176" t="str">
        <f>'7-11л. МЕНЮ '!C202</f>
        <v>Кефир  (м. д. ж. 2,5% )</v>
      </c>
      <c r="D53" s="1858">
        <f>'7-11л. МЕНЮ '!D202</f>
        <v>200</v>
      </c>
      <c r="F53" s="1709" t="str">
        <f>'7-11л. МЕНЮ '!J258</f>
        <v>470 / 21</v>
      </c>
      <c r="G53" s="252" t="str">
        <f>'7-11л. МЕНЮ '!C258</f>
        <v>Кефир  (м. д. ж. 2,5% )</v>
      </c>
      <c r="H53" s="258">
        <f>'7-11л. МЕНЮ '!D258</f>
        <v>200</v>
      </c>
      <c r="I53" s="119"/>
      <c r="J53" s="95"/>
      <c r="K53" s="1274" t="str">
        <f t="shared" si="27"/>
        <v>Фрукты свежие (яблоко)</v>
      </c>
      <c r="L53" s="3209">
        <f t="shared" si="27"/>
        <v>100</v>
      </c>
      <c r="N53" s="63"/>
      <c r="O53" s="78"/>
      <c r="Q53" s="63"/>
      <c r="R53" s="3033"/>
      <c r="S53" s="11"/>
      <c r="T53" s="3110"/>
      <c r="U53" s="2699"/>
      <c r="W53" s="63"/>
      <c r="X53" s="78"/>
      <c r="AA53" s="11"/>
      <c r="AB53" s="47"/>
      <c r="AC53" s="11"/>
      <c r="AD53" s="11"/>
      <c r="AE53" s="110"/>
      <c r="AF53" s="110"/>
      <c r="AG53" s="110"/>
      <c r="AH53" s="110"/>
      <c r="AI53" s="110"/>
      <c r="AJ53" s="130"/>
      <c r="AK53" s="110"/>
      <c r="AL53" s="118"/>
      <c r="AM53" s="110"/>
      <c r="AN53" s="111"/>
      <c r="AO53" s="104"/>
      <c r="AP53" s="148"/>
      <c r="AQ53" s="223"/>
      <c r="AR53" s="202"/>
      <c r="AS53" s="203"/>
      <c r="AT53" s="109"/>
      <c r="AU53" s="227"/>
      <c r="AV53" s="136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</row>
    <row r="54" spans="2:89" ht="13.5" customHeight="1">
      <c r="B54" s="1857" t="str">
        <f>'7-11л. МЕНЮ '!J203</f>
        <v>152/17</v>
      </c>
      <c r="C54" s="176" t="str">
        <f>'7-11л. МЕНЮ '!C203</f>
        <v>Котлеты морковные с творогом</v>
      </c>
      <c r="D54" s="1858">
        <f>'7-11л. МЕНЮ '!D203</f>
        <v>90</v>
      </c>
      <c r="F54" s="1709" t="str">
        <f>'7-11л. МЕНЮ '!J259</f>
        <v>150/17</v>
      </c>
      <c r="G54" s="252" t="str">
        <f>'7-11л. МЕНЮ '!C259</f>
        <v xml:space="preserve">Зразы картофельные </v>
      </c>
      <c r="H54" s="258">
        <f>'7-11л. МЕНЮ '!D259</f>
        <v>120</v>
      </c>
      <c r="I54" s="104"/>
      <c r="J54" s="95"/>
      <c r="AA54" s="110"/>
      <c r="AB54" s="485"/>
      <c r="AC54" s="110"/>
      <c r="AD54" s="11"/>
      <c r="AE54" s="110"/>
      <c r="AF54" s="110"/>
      <c r="AG54" s="110"/>
      <c r="AH54" s="110"/>
      <c r="AI54" s="110"/>
      <c r="AJ54" s="130"/>
      <c r="AK54" s="110"/>
      <c r="AL54" s="118"/>
      <c r="AM54" s="110"/>
      <c r="AN54" s="105"/>
      <c r="AO54" s="119"/>
      <c r="AP54" s="148"/>
      <c r="AQ54" s="105"/>
      <c r="AR54" s="104"/>
      <c r="AS54" s="148"/>
      <c r="AT54" s="191"/>
      <c r="AU54" s="191"/>
      <c r="AV54" s="148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</row>
    <row r="55" spans="2:89" ht="15.75">
      <c r="B55" s="1857" t="str">
        <f>'7-11л. МЕНЮ '!J204</f>
        <v>Пром.пр.</v>
      </c>
      <c r="C55" s="176" t="str">
        <f>'7-11л. МЕНЮ '!C204</f>
        <v>Хлеб пш. (батон)</v>
      </c>
      <c r="D55" s="1858">
        <f>'7-11л. МЕНЮ '!D204</f>
        <v>20</v>
      </c>
      <c r="F55" s="1709" t="str">
        <f>'7-11л. МЕНЮ '!J260</f>
        <v>Пром.пр.</v>
      </c>
      <c r="G55" s="252" t="str">
        <f>'7-11л. МЕНЮ '!C260</f>
        <v>Хлеб пшеничный</v>
      </c>
      <c r="H55" s="258">
        <f>'7-11л. МЕНЮ '!D260</f>
        <v>20</v>
      </c>
      <c r="I55" s="104"/>
      <c r="J55" s="95"/>
      <c r="AA55" s="110"/>
      <c r="AB55" s="118"/>
      <c r="AC55" s="287"/>
      <c r="AD55" s="11"/>
      <c r="AE55" s="110"/>
      <c r="AF55" s="110"/>
      <c r="AG55" s="110"/>
      <c r="AH55" s="110"/>
      <c r="AI55" s="110"/>
      <c r="AJ55" s="105"/>
      <c r="AK55" s="110"/>
      <c r="AL55" s="118"/>
      <c r="AM55" s="110"/>
      <c r="AN55" s="105"/>
      <c r="AO55" s="104"/>
      <c r="AP55" s="148"/>
      <c r="AQ55" s="105"/>
      <c r="AR55" s="104"/>
      <c r="AS55" s="148"/>
      <c r="AT55" s="191"/>
      <c r="AU55" s="191"/>
      <c r="AV55" s="148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</row>
    <row r="56" spans="2:89" ht="14.25" customHeight="1" thickBot="1">
      <c r="B56" s="1272" t="s">
        <v>282</v>
      </c>
      <c r="C56" s="1273"/>
      <c r="D56" s="1855">
        <f>'7-11л. МЕНЮ '!D205</f>
        <v>310</v>
      </c>
      <c r="F56" s="1272" t="s">
        <v>282</v>
      </c>
      <c r="G56" s="1273"/>
      <c r="H56" s="1815">
        <f>'7-11л. МЕНЮ '!D261</f>
        <v>340</v>
      </c>
      <c r="I56" s="110"/>
      <c r="J56" s="95"/>
      <c r="AA56" s="165"/>
      <c r="AB56" s="165"/>
      <c r="AC56" s="288"/>
      <c r="AD56" s="11"/>
      <c r="AE56" s="110"/>
      <c r="AF56" s="110"/>
      <c r="AG56" s="110"/>
      <c r="AH56" s="110"/>
      <c r="AI56" s="110"/>
      <c r="AJ56" s="105"/>
      <c r="AK56" s="110"/>
      <c r="AL56" s="118"/>
      <c r="AM56" s="110"/>
      <c r="AN56" s="105"/>
      <c r="AO56" s="104"/>
      <c r="AP56" s="148"/>
      <c r="AQ56" s="105"/>
      <c r="AR56" s="104"/>
      <c r="AS56" s="148"/>
      <c r="AT56" s="104"/>
      <c r="AU56" s="104"/>
      <c r="AV56" s="136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</row>
    <row r="57" spans="2:89" ht="13.5" customHeight="1">
      <c r="I57" s="110"/>
      <c r="J57" s="110"/>
      <c r="AA57" s="119"/>
      <c r="AB57" s="105"/>
      <c r="AC57" s="104"/>
      <c r="AD57" s="11"/>
      <c r="AE57" s="130"/>
      <c r="AF57" s="110"/>
      <c r="AG57" s="110"/>
      <c r="AH57" s="110"/>
      <c r="AI57" s="110"/>
      <c r="AJ57" s="105"/>
      <c r="AK57" s="110"/>
      <c r="AL57" s="118"/>
      <c r="AM57" s="110"/>
      <c r="AN57" s="110"/>
      <c r="AO57" s="110"/>
      <c r="AP57" s="110"/>
      <c r="AQ57" s="105"/>
      <c r="AR57" s="104"/>
      <c r="AS57" s="148"/>
      <c r="AT57" s="104"/>
      <c r="AU57" s="104"/>
      <c r="AV57" s="145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</row>
    <row r="58" spans="2:89" ht="13.5" customHeight="1">
      <c r="I58" s="110"/>
      <c r="J58" s="95"/>
      <c r="AA58" s="119"/>
      <c r="AB58" s="110"/>
      <c r="AC58" s="104"/>
      <c r="AD58" s="11"/>
      <c r="AE58" s="108"/>
      <c r="AF58" s="110"/>
      <c r="AG58" s="110"/>
      <c r="AH58" s="105"/>
      <c r="AI58" s="105"/>
      <c r="AJ58" s="105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</row>
    <row r="59" spans="2:89" ht="15" customHeight="1">
      <c r="B59" s="179" t="s">
        <v>202</v>
      </c>
      <c r="I59" s="165"/>
      <c r="J59" s="95"/>
      <c r="AA59" s="1420"/>
      <c r="AB59" s="105"/>
      <c r="AC59" s="47"/>
      <c r="AD59" s="11"/>
      <c r="AE59" s="110"/>
      <c r="AF59" s="105"/>
      <c r="AG59" s="104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</row>
    <row r="60" spans="2:89" ht="16.5" customHeight="1" thickBot="1">
      <c r="B60" s="103" t="s">
        <v>436</v>
      </c>
      <c r="E60" s="103" t="str">
        <f>E3</f>
        <v>1 - я   неделя</v>
      </c>
      <c r="F60" s="103"/>
      <c r="G60" t="str">
        <f>G3</f>
        <v>ЗИМА - ВЕСНА    2025 г.</v>
      </c>
      <c r="I60" s="282"/>
      <c r="J60" s="95"/>
      <c r="K60" s="118"/>
      <c r="L60" s="110"/>
      <c r="M60" s="1368"/>
      <c r="AA60" s="11"/>
      <c r="AB60" s="11"/>
      <c r="AC60" s="11"/>
      <c r="AD60" s="11"/>
      <c r="AE60" s="105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</row>
    <row r="61" spans="2:89" ht="17.25" customHeight="1">
      <c r="B61" s="34" t="s">
        <v>1</v>
      </c>
      <c r="C61" s="84" t="s">
        <v>2</v>
      </c>
      <c r="D61" s="253" t="s">
        <v>3</v>
      </c>
      <c r="I61" s="110"/>
      <c r="J61" s="95"/>
      <c r="M61" s="125"/>
      <c r="AA61" s="40"/>
      <c r="AB61" s="11"/>
      <c r="AC61" s="11"/>
      <c r="AD61" s="11"/>
      <c r="AE61" s="110"/>
      <c r="AF61" s="202"/>
      <c r="AG61" s="203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</row>
    <row r="62" spans="2:89" ht="15.75" thickBot="1">
      <c r="B62" s="262" t="s">
        <v>4</v>
      </c>
      <c r="C62" s="385"/>
      <c r="D62" s="273" t="s">
        <v>58</v>
      </c>
      <c r="I62" s="110"/>
      <c r="J62" s="95"/>
      <c r="M62" s="125"/>
      <c r="AA62" s="40"/>
      <c r="AB62" s="11"/>
      <c r="AC62" s="11"/>
      <c r="AD62" s="11"/>
      <c r="AE62" s="188"/>
      <c r="AF62" s="104"/>
      <c r="AG62" s="142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</row>
    <row r="63" spans="2:89" ht="16.5" thickBot="1">
      <c r="B63" s="1730" t="s">
        <v>214</v>
      </c>
      <c r="C63" s="116"/>
      <c r="D63" s="236"/>
      <c r="I63" s="110"/>
      <c r="J63" s="95"/>
      <c r="M63" s="120"/>
      <c r="AA63" s="92"/>
      <c r="AB63" s="11"/>
      <c r="AC63" s="11"/>
      <c r="AD63" s="11"/>
      <c r="AE63" s="168"/>
      <c r="AF63" s="104"/>
      <c r="AG63" s="142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</row>
    <row r="64" spans="2:89">
      <c r="B64" s="245"/>
      <c r="C64" s="343" t="s">
        <v>129</v>
      </c>
      <c r="D64" s="236"/>
      <c r="I64" s="210"/>
      <c r="J64" s="95"/>
      <c r="M64" s="125"/>
      <c r="AA64" s="2377"/>
      <c r="AB64" s="11"/>
      <c r="AC64" s="11"/>
      <c r="AD64" s="11"/>
      <c r="AE64" s="105"/>
      <c r="AF64" s="104"/>
      <c r="AG64" s="142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</row>
    <row r="65" spans="2:89">
      <c r="B65" s="3546">
        <f>'7-11л. МЕНЮ '!J289</f>
        <v>0</v>
      </c>
      <c r="C65" s="269" t="str">
        <f>'7-11л. МЕНЮ '!C289</f>
        <v>Овощи консервированные</v>
      </c>
      <c r="D65" s="3547">
        <f>'7-11л. МЕНЮ '!D289</f>
        <v>0</v>
      </c>
      <c r="I65" s="223"/>
      <c r="J65" s="95"/>
      <c r="M65" s="125"/>
      <c r="P65" s="110"/>
      <c r="Q65" s="125"/>
      <c r="R65" s="11"/>
      <c r="S65" s="11"/>
      <c r="T65" s="11"/>
      <c r="U65" s="105"/>
      <c r="V65" s="110"/>
      <c r="W65" s="110"/>
      <c r="X65" s="104"/>
      <c r="Y65" s="148"/>
      <c r="Z65" s="182"/>
      <c r="AA65" s="2377"/>
      <c r="AB65" s="11"/>
      <c r="AC65" s="11"/>
      <c r="AD65" s="11"/>
      <c r="AE65" s="105"/>
      <c r="AF65" s="104"/>
      <c r="AG65" s="148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</row>
    <row r="66" spans="2:89">
      <c r="B66" s="3545" t="str">
        <f>'7-11л. МЕНЮ '!J290</f>
        <v>149 /21</v>
      </c>
      <c r="C66" s="176" t="str">
        <f>'7-11л. МЕНЮ '!C290</f>
        <v>порциями (капуста квашеная)</v>
      </c>
      <c r="D66" s="1742">
        <f>'7-11л. МЕНЮ '!D290</f>
        <v>60</v>
      </c>
      <c r="I66" s="105"/>
      <c r="J66" s="95"/>
      <c r="M66" s="120"/>
      <c r="P66" s="536"/>
      <c r="Q66" s="120"/>
      <c r="R66" s="11"/>
      <c r="S66" s="11"/>
      <c r="T66" s="11"/>
      <c r="U66" s="105"/>
      <c r="V66" s="110"/>
      <c r="W66" s="110"/>
      <c r="X66" s="104"/>
      <c r="Y66" s="142"/>
      <c r="Z66" s="182"/>
      <c r="AA66" s="1210"/>
      <c r="AB66" s="118"/>
      <c r="AC66" s="1629"/>
      <c r="AD66" s="11"/>
      <c r="AE66" s="105"/>
      <c r="AF66" s="104"/>
      <c r="AG66" s="142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</row>
    <row r="67" spans="2:89">
      <c r="B67" s="2378" t="str">
        <f>'7-11л. МЕНЮ '!J291</f>
        <v>466/22</v>
      </c>
      <c r="C67" s="772" t="str">
        <f>'7-11л. МЕНЮ '!C291</f>
        <v xml:space="preserve">Биточки рыбные </v>
      </c>
      <c r="D67" s="1626">
        <f>'7-11л. МЕНЮ '!D291</f>
        <v>90</v>
      </c>
      <c r="I67" s="108"/>
      <c r="J67" s="95"/>
      <c r="M67" s="120"/>
      <c r="P67" s="215"/>
      <c r="Q67" s="120"/>
      <c r="R67" s="11"/>
      <c r="S67" s="11"/>
      <c r="T67" s="11"/>
      <c r="U67" s="105"/>
      <c r="V67" s="110"/>
      <c r="W67" s="110"/>
      <c r="X67" s="104"/>
      <c r="Y67" s="148"/>
      <c r="Z67" s="182"/>
      <c r="AA67" s="92"/>
      <c r="AB67" s="11"/>
      <c r="AC67" s="11"/>
      <c r="AD67" s="11"/>
      <c r="AE67" s="105"/>
      <c r="AF67" s="119"/>
      <c r="AG67" s="148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</row>
    <row r="68" spans="2:89">
      <c r="B68" s="169" t="str">
        <f>'7-11л. МЕНЮ '!J292</f>
        <v>334/22</v>
      </c>
      <c r="C68" s="269" t="str">
        <f>'7-11л. МЕНЮ '!C292</f>
        <v>Рагу из овощей</v>
      </c>
      <c r="D68" s="175">
        <f>'7-11л. МЕНЮ '!D292</f>
        <v>180</v>
      </c>
      <c r="I68" s="105"/>
      <c r="J68" s="95"/>
      <c r="M68" s="125"/>
      <c r="P68" s="207"/>
      <c r="Q68" s="499"/>
      <c r="R68" s="11"/>
      <c r="S68" s="11"/>
      <c r="T68" s="11"/>
      <c r="U68" s="105"/>
      <c r="V68" s="110"/>
      <c r="W68" s="110"/>
      <c r="X68" s="119"/>
      <c r="Y68" s="146"/>
      <c r="Z68" s="375"/>
      <c r="AA68" s="232"/>
      <c r="AB68" s="11"/>
      <c r="AC68" s="11"/>
      <c r="AD68" s="11"/>
      <c r="AE68" s="105"/>
      <c r="AF68" s="104"/>
      <c r="AG68" s="142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</row>
    <row r="69" spans="2:89" ht="12.75" customHeight="1">
      <c r="B69" s="169" t="str">
        <f>'7-11л. МЕНЮ '!J293</f>
        <v>501 /21</v>
      </c>
      <c r="C69" s="269" t="str">
        <f>'7-11л. МЕНЮ '!C293</f>
        <v>Сок фруктовый (яблочный)</v>
      </c>
      <c r="D69" s="175">
        <f>'7-11л. МЕНЮ '!D293</f>
        <v>200</v>
      </c>
      <c r="I69" s="111"/>
      <c r="J69" s="95"/>
      <c r="M69" s="125"/>
      <c r="P69" s="182"/>
      <c r="Q69" s="110"/>
      <c r="R69" s="11"/>
      <c r="S69" s="11"/>
      <c r="T69" s="11"/>
      <c r="U69" s="105"/>
      <c r="V69" s="110"/>
      <c r="W69" s="110"/>
      <c r="X69" s="104"/>
      <c r="Y69" s="148"/>
      <c r="Z69" s="182"/>
      <c r="AA69" s="55"/>
      <c r="AB69" s="11"/>
      <c r="AC69" s="11"/>
      <c r="AD69" s="11"/>
      <c r="AE69" s="130"/>
      <c r="AF69" s="104"/>
      <c r="AG69" s="148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</row>
    <row r="70" spans="2:89" ht="12.75" customHeight="1">
      <c r="B70" s="197" t="str">
        <f>'7-11л. МЕНЮ '!J294</f>
        <v>Пром.пр.</v>
      </c>
      <c r="C70" s="252" t="str">
        <f>'7-11л. МЕНЮ '!C294</f>
        <v>Хлеб пшеничный</v>
      </c>
      <c r="D70" s="175">
        <f>'7-11л. МЕНЮ '!D294</f>
        <v>30</v>
      </c>
      <c r="I70" s="105"/>
      <c r="J70" s="95"/>
      <c r="M70" s="125"/>
      <c r="P70" s="105"/>
      <c r="Q70" s="120"/>
      <c r="R70" s="11"/>
      <c r="S70" s="11"/>
      <c r="T70" s="11"/>
      <c r="U70" s="105"/>
      <c r="V70" s="110"/>
      <c r="W70" s="110"/>
      <c r="X70" s="104"/>
      <c r="Y70" s="374"/>
      <c r="Z70" s="182"/>
      <c r="AA70" s="40"/>
      <c r="AB70" s="11"/>
      <c r="AC70" s="11"/>
      <c r="AD70" s="11"/>
      <c r="AE70" s="108"/>
      <c r="AF70" s="112"/>
      <c r="AG70" s="146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</row>
    <row r="71" spans="2:89" ht="13.5" customHeight="1">
      <c r="B71" s="197" t="str">
        <f>'7-11л. МЕНЮ '!J295</f>
        <v>Пром.пр.</v>
      </c>
      <c r="C71" s="252" t="str">
        <f>'7-11л. МЕНЮ '!C295</f>
        <v>Хлеб ржаной</v>
      </c>
      <c r="D71" s="175">
        <f>'7-11л. МЕНЮ '!D295</f>
        <v>20</v>
      </c>
      <c r="F71" s="103"/>
      <c r="G71" s="81"/>
      <c r="I71" s="115"/>
      <c r="J71" s="95"/>
      <c r="M71" s="125"/>
      <c r="P71" s="117"/>
      <c r="Q71" s="110"/>
      <c r="R71" s="11"/>
      <c r="S71" s="11"/>
      <c r="T71" s="11"/>
      <c r="U71" s="105"/>
      <c r="V71" s="110"/>
      <c r="W71" s="110"/>
      <c r="X71" s="112"/>
      <c r="Y71" s="374"/>
      <c r="Z71" s="182"/>
      <c r="AA71" s="40"/>
      <c r="AB71" s="11"/>
      <c r="AC71" s="11"/>
      <c r="AD71" s="11"/>
      <c r="AE71" s="110"/>
      <c r="AF71" s="104"/>
      <c r="AG71" s="148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</row>
    <row r="72" spans="2:89" ht="15.75" thickBot="1">
      <c r="B72" s="1272" t="s">
        <v>280</v>
      </c>
      <c r="C72" s="1273"/>
      <c r="D72" s="1814">
        <f>'7-11л. МЕНЮ '!D296</f>
        <v>580</v>
      </c>
      <c r="F72" s="1"/>
      <c r="G72" s="81"/>
      <c r="I72" s="279"/>
      <c r="J72" s="95"/>
      <c r="M72" s="125"/>
      <c r="P72" s="105"/>
      <c r="Q72" s="110"/>
      <c r="R72" s="11"/>
      <c r="S72" s="11"/>
      <c r="T72" s="11"/>
      <c r="U72" s="105"/>
      <c r="V72" s="110"/>
      <c r="W72" s="110"/>
      <c r="X72" s="104"/>
      <c r="Y72" s="374"/>
      <c r="Z72" s="182"/>
      <c r="AA72" s="40"/>
      <c r="AB72" s="11"/>
      <c r="AC72" s="11"/>
      <c r="AD72" s="11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</row>
    <row r="73" spans="2:89" ht="15.75">
      <c r="B73" s="610"/>
      <c r="C73" s="343" t="s">
        <v>106</v>
      </c>
      <c r="D73" s="236"/>
      <c r="F73" s="553"/>
      <c r="G73" s="81"/>
      <c r="I73" s="223"/>
      <c r="J73" s="95"/>
      <c r="M73" s="125"/>
      <c r="P73" s="105"/>
      <c r="Q73" s="120"/>
      <c r="R73" s="11"/>
      <c r="S73" s="11"/>
      <c r="T73" s="11"/>
      <c r="U73" s="131"/>
      <c r="V73" s="110"/>
      <c r="W73" s="110"/>
      <c r="X73" s="192"/>
      <c r="Y73" s="374"/>
      <c r="Z73" s="182"/>
      <c r="AA73" s="2377"/>
      <c r="AB73" s="11"/>
      <c r="AC73" s="11"/>
      <c r="AD73" s="11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</row>
    <row r="74" spans="2:89" ht="15.75">
      <c r="B74" s="1624" t="str">
        <f>'7-11л. МЕНЮ '!J300</f>
        <v>22 / 21</v>
      </c>
      <c r="C74" s="1806" t="str">
        <f>'7-11л. МЕНЮ '!C300</f>
        <v xml:space="preserve">Морковь с яблоком </v>
      </c>
      <c r="D74" s="1625">
        <f>'7-11л. МЕНЮ '!D300</f>
        <v>100</v>
      </c>
      <c r="F74" s="767"/>
      <c r="G74" s="81"/>
      <c r="I74" s="121"/>
      <c r="J74" s="95"/>
      <c r="M74" s="125"/>
      <c r="P74" s="110"/>
      <c r="Q74" s="110"/>
      <c r="R74" s="11"/>
      <c r="S74" s="11"/>
      <c r="T74" s="11"/>
      <c r="U74" s="105"/>
      <c r="V74" s="104"/>
      <c r="W74" s="110"/>
      <c r="X74" s="192"/>
      <c r="Y74" s="374"/>
      <c r="Z74" s="182"/>
      <c r="AA74" s="2377"/>
      <c r="AB74" s="11"/>
      <c r="AC74" s="11"/>
      <c r="AD74" s="11"/>
      <c r="AE74" s="110"/>
      <c r="AF74" s="119"/>
      <c r="AG74" s="105"/>
      <c r="AH74" s="104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</row>
    <row r="75" spans="2:89" ht="15.75">
      <c r="B75" s="1624" t="str">
        <f>'7-11л. МЕНЮ '!J301</f>
        <v>278/22</v>
      </c>
      <c r="C75" s="1806" t="str">
        <f>'7-11л. МЕНЮ '!C301</f>
        <v>Суп куриный</v>
      </c>
      <c r="D75" s="1625">
        <f>'7-11л. МЕНЮ '!D301</f>
        <v>200</v>
      </c>
      <c r="G75" s="767"/>
      <c r="I75" s="121"/>
      <c r="J75" s="95"/>
      <c r="M75" s="125"/>
      <c r="P75" s="182"/>
      <c r="Q75" s="110"/>
      <c r="R75" s="11"/>
      <c r="S75" s="11"/>
      <c r="T75" s="11"/>
      <c r="U75" s="110"/>
      <c r="V75" s="110"/>
      <c r="W75" s="110"/>
      <c r="X75" s="192"/>
      <c r="Y75" s="374"/>
      <c r="Z75" s="182"/>
      <c r="AA75" s="574"/>
      <c r="AB75" s="11"/>
      <c r="AC75" s="11"/>
      <c r="AD75" s="11"/>
      <c r="AE75" s="110"/>
      <c r="AF75" s="119"/>
      <c r="AG75" s="105"/>
      <c r="AH75" s="104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</row>
    <row r="76" spans="2:89" ht="17.25" customHeight="1">
      <c r="B76" s="1624" t="str">
        <f>'7-11л. МЕНЮ '!J302</f>
        <v>224/22</v>
      </c>
      <c r="C76" s="1806" t="str">
        <f>'7-11л. МЕНЮ '!C302</f>
        <v>Запеканка из творога с какао</v>
      </c>
      <c r="D76" s="1625">
        <f>'7-11л. МЕНЮ '!D302</f>
        <v>195</v>
      </c>
      <c r="F76" s="103"/>
      <c r="G76" s="81"/>
      <c r="I76" s="105"/>
      <c r="J76" s="95"/>
      <c r="M76" s="125"/>
      <c r="P76" s="105"/>
      <c r="Q76" s="110"/>
      <c r="R76" s="11"/>
      <c r="S76" s="11"/>
      <c r="T76" s="11"/>
      <c r="U76" s="110"/>
      <c r="V76" s="110"/>
      <c r="W76" s="110"/>
      <c r="X76" s="192"/>
      <c r="Y76" s="374"/>
      <c r="Z76" s="182"/>
      <c r="AA76" s="119"/>
      <c r="AB76" s="105"/>
      <c r="AC76" s="102"/>
      <c r="AD76" s="11"/>
      <c r="AE76" s="110"/>
      <c r="AF76" s="144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</row>
    <row r="77" spans="2:89" ht="15.75">
      <c r="B77" s="1279" t="str">
        <f>'7-11л. МЕНЮ '!J303</f>
        <v>687 /22</v>
      </c>
      <c r="C77" s="2180" t="str">
        <f>'7-11л. МЕНЮ '!C303</f>
        <v>и  /  соус абрикосовый</v>
      </c>
      <c r="D77" s="2224">
        <f>'7-11л. МЕНЮ '!D303</f>
        <v>15</v>
      </c>
      <c r="F77" s="553"/>
      <c r="G77" s="81"/>
      <c r="I77" s="105"/>
      <c r="J77" s="95"/>
      <c r="M77" s="125"/>
      <c r="P77" s="105"/>
      <c r="Q77" s="110"/>
      <c r="R77" s="11"/>
      <c r="S77" s="11"/>
      <c r="T77" s="11"/>
      <c r="U77" s="110"/>
      <c r="V77" s="110"/>
      <c r="W77" s="110"/>
      <c r="X77" s="192"/>
      <c r="Y77" s="374"/>
      <c r="Z77" s="182"/>
      <c r="AA77" s="1420"/>
      <c r="AB77" s="3095"/>
      <c r="AC77" s="15"/>
      <c r="AD77" s="11"/>
      <c r="AE77" s="110"/>
      <c r="AF77" s="223"/>
      <c r="AG77" s="202"/>
      <c r="AH77" s="203"/>
      <c r="AI77" s="209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</row>
    <row r="78" spans="2:89" ht="15.75">
      <c r="B78" s="1279" t="str">
        <f>'7-11л. МЕНЮ '!J304</f>
        <v>469 / 21</v>
      </c>
      <c r="C78" s="2180" t="str">
        <f>'7-11л. МЕНЮ '!C304</f>
        <v>Молоко кипячёное</v>
      </c>
      <c r="D78" s="2224">
        <f>'7-11л. МЕНЮ '!D304</f>
        <v>200</v>
      </c>
      <c r="F78" s="767"/>
      <c r="G78" s="81"/>
      <c r="I78" s="105"/>
      <c r="J78" s="95"/>
      <c r="M78" s="125"/>
      <c r="P78" s="105"/>
      <c r="Q78" s="110"/>
      <c r="R78" s="11"/>
      <c r="S78" s="11"/>
      <c r="T78" s="11"/>
      <c r="U78" s="110"/>
      <c r="V78" s="110"/>
      <c r="W78" s="110"/>
      <c r="X78" s="192"/>
      <c r="Y78" s="374"/>
      <c r="Z78" s="182"/>
      <c r="AA78" s="1420"/>
      <c r="AB78" s="3095"/>
      <c r="AC78" s="15"/>
      <c r="AD78" s="11"/>
      <c r="AE78" s="110"/>
      <c r="AF78" s="105"/>
      <c r="AG78" s="104"/>
      <c r="AH78" s="142"/>
      <c r="AI78" s="223"/>
      <c r="AJ78" s="202"/>
      <c r="AK78" s="203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</row>
    <row r="79" spans="2:89" ht="15.75">
      <c r="B79" s="656" t="str">
        <f>'7-11л. МЕНЮ '!J305</f>
        <v>Пром.пр.</v>
      </c>
      <c r="C79" s="2223" t="str">
        <f>'7-11л. МЕНЮ '!C305</f>
        <v>Хлеб пшеничный</v>
      </c>
      <c r="D79" s="1807">
        <f>'7-11л. МЕНЮ '!D305</f>
        <v>40</v>
      </c>
      <c r="E79" s="2044"/>
      <c r="G79" s="767"/>
      <c r="I79" s="109"/>
      <c r="J79" s="109"/>
      <c r="M79" s="156"/>
      <c r="P79" s="105"/>
      <c r="Q79" s="109"/>
      <c r="R79" s="11"/>
      <c r="S79" s="11"/>
      <c r="T79" s="11"/>
      <c r="U79" s="110"/>
      <c r="V79" s="110"/>
      <c r="W79" s="110"/>
      <c r="X79" s="110"/>
      <c r="Y79" s="110"/>
      <c r="Z79" s="110"/>
      <c r="AA79" s="11"/>
      <c r="AB79" s="2622"/>
      <c r="AC79" s="11"/>
      <c r="AD79" s="11"/>
      <c r="AE79" s="110"/>
      <c r="AF79" s="105"/>
      <c r="AG79" s="104"/>
      <c r="AH79" s="142"/>
      <c r="AI79" s="105"/>
      <c r="AJ79" s="104"/>
      <c r="AK79" s="142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</row>
    <row r="80" spans="2:89">
      <c r="B80" s="1624" t="str">
        <f>'7-11л. МЕНЮ '!J306</f>
        <v>Пром.пр.</v>
      </c>
      <c r="C80" s="1806" t="str">
        <f>'7-11л. МЕНЮ '!C306</f>
        <v>Хлеб ржаной</v>
      </c>
      <c r="D80" s="1625">
        <f>'7-11л. МЕНЮ '!D306</f>
        <v>30</v>
      </c>
      <c r="E80" s="1135"/>
      <c r="F80" s="767"/>
      <c r="G80" s="81"/>
      <c r="I80" s="359"/>
      <c r="J80" s="358"/>
      <c r="M80" s="156"/>
      <c r="P80" s="104"/>
      <c r="Q80" s="359"/>
      <c r="R80" s="11"/>
      <c r="S80" s="11"/>
      <c r="T80" s="11"/>
      <c r="U80" s="110"/>
      <c r="V80" s="110"/>
      <c r="W80" s="110"/>
      <c r="X80" s="110"/>
      <c r="Y80" s="110"/>
      <c r="Z80" s="110"/>
      <c r="AA80" s="11"/>
      <c r="AB80" s="2622"/>
      <c r="AC80" s="11"/>
      <c r="AD80" s="11"/>
      <c r="AE80" s="110"/>
      <c r="AF80" s="105"/>
      <c r="AG80" s="104"/>
      <c r="AH80" s="142"/>
      <c r="AI80" s="105"/>
      <c r="AJ80" s="104"/>
      <c r="AK80" s="142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</row>
    <row r="81" spans="2:89">
      <c r="B81" s="1624" t="str">
        <f>'7-11л. МЕНЮ '!J307</f>
        <v>749 / 22</v>
      </c>
      <c r="C81" s="1806" t="str">
        <f>'7-11л. МЕНЮ '!C307</f>
        <v xml:space="preserve">Плоды свежие (яблоко) </v>
      </c>
      <c r="D81" s="1625">
        <f>'7-11л. МЕНЮ '!D307</f>
        <v>100</v>
      </c>
      <c r="E81" s="1135"/>
      <c r="F81" s="767"/>
      <c r="G81" s="81"/>
      <c r="I81" s="110"/>
      <c r="J81" s="110"/>
      <c r="M81" s="125"/>
      <c r="P81" s="105"/>
      <c r="Q81" s="110"/>
      <c r="R81" s="11"/>
      <c r="S81" s="11"/>
      <c r="T81" s="11"/>
      <c r="U81" s="110"/>
      <c r="V81" s="110"/>
      <c r="W81" s="110"/>
      <c r="X81" s="136"/>
      <c r="Y81" s="110"/>
      <c r="Z81" s="110"/>
      <c r="AA81" s="92"/>
      <c r="AB81" s="2754"/>
      <c r="AC81" s="99"/>
      <c r="AD81" s="11"/>
      <c r="AE81" s="110"/>
      <c r="AF81" s="105"/>
      <c r="AG81" s="284"/>
      <c r="AH81" s="285"/>
      <c r="AI81" s="105"/>
      <c r="AJ81" s="104"/>
      <c r="AK81" s="142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</row>
    <row r="82" spans="2:89" ht="13.5" customHeight="1" thickBot="1">
      <c r="B82" s="1751" t="s">
        <v>281</v>
      </c>
      <c r="C82" s="2027"/>
      <c r="D82" s="2242">
        <f>'7-11л. МЕНЮ '!D308</f>
        <v>880</v>
      </c>
      <c r="E82" s="82"/>
      <c r="G82" s="767"/>
      <c r="I82" s="586"/>
      <c r="J82" s="110"/>
      <c r="K82" s="118"/>
      <c r="L82" s="110"/>
      <c r="M82" s="1368"/>
      <c r="P82" s="120"/>
      <c r="Q82" s="120"/>
      <c r="R82" s="11"/>
      <c r="S82" s="11"/>
      <c r="T82" s="11"/>
      <c r="U82" s="110"/>
      <c r="V82" s="110"/>
      <c r="W82" s="110"/>
      <c r="X82" s="136"/>
      <c r="Y82" s="110"/>
      <c r="Z82" s="110"/>
      <c r="AA82" s="92"/>
      <c r="AB82" s="2754"/>
      <c r="AC82" s="99"/>
      <c r="AD82" s="11"/>
      <c r="AE82" s="110"/>
      <c r="AF82" s="105"/>
      <c r="AG82" s="284"/>
      <c r="AH82" s="285"/>
      <c r="AI82" s="105"/>
      <c r="AJ82" s="104"/>
      <c r="AK82" s="148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  <c r="CG82" s="110"/>
      <c r="CH82" s="110"/>
      <c r="CI82" s="110"/>
      <c r="CJ82" s="110"/>
      <c r="CK82" s="110"/>
    </row>
    <row r="83" spans="2:89" ht="12.75" customHeight="1">
      <c r="B83" s="610"/>
      <c r="C83" s="343" t="s">
        <v>196</v>
      </c>
      <c r="D83" s="680"/>
      <c r="F83" s="767"/>
      <c r="G83" s="81"/>
      <c r="I83" s="550"/>
      <c r="J83" s="110"/>
      <c r="K83" s="485"/>
      <c r="L83" s="110"/>
      <c r="M83" s="125"/>
      <c r="P83" s="120"/>
      <c r="Q83" s="156"/>
      <c r="R83" s="11"/>
      <c r="S83" s="11"/>
      <c r="T83" s="11"/>
      <c r="U83" s="110"/>
      <c r="V83" s="110"/>
      <c r="W83" s="110"/>
      <c r="X83" s="136"/>
      <c r="Y83" s="110"/>
      <c r="Z83" s="110"/>
      <c r="AA83" s="92"/>
      <c r="AB83" s="2755"/>
      <c r="AC83" s="15"/>
      <c r="AD83" s="11"/>
      <c r="AE83" s="110"/>
      <c r="AF83" s="105"/>
      <c r="AG83" s="263"/>
      <c r="AH83" s="142"/>
      <c r="AI83" s="105"/>
      <c r="AJ83" s="104"/>
      <c r="AK83" s="142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</row>
    <row r="84" spans="2:89">
      <c r="B84" s="1733" t="str">
        <f>'7-11л. МЕНЮ '!J312</f>
        <v>827/22</v>
      </c>
      <c r="C84" s="269" t="str">
        <f>'7-11л. МЕНЮ '!C312</f>
        <v>Компот из яблок с лимоном</v>
      </c>
      <c r="D84" s="678">
        <f>'7-11л. МЕНЮ '!D312</f>
        <v>200</v>
      </c>
      <c r="F84" s="1"/>
      <c r="G84" s="553"/>
      <c r="I84" s="125"/>
      <c r="J84" s="110"/>
      <c r="K84" s="110"/>
      <c r="L84" s="207"/>
      <c r="M84" s="125"/>
      <c r="P84" s="120"/>
      <c r="Q84" s="125"/>
      <c r="R84" s="11"/>
      <c r="S84" s="11"/>
      <c r="T84" s="11"/>
      <c r="U84" s="110"/>
      <c r="V84" s="110"/>
      <c r="W84" s="110"/>
      <c r="X84" s="136"/>
      <c r="Y84" s="110"/>
      <c r="Z84" s="110"/>
      <c r="AA84" s="92"/>
      <c r="AB84" s="2756"/>
      <c r="AC84" s="11"/>
      <c r="AD84" s="11"/>
      <c r="AE84" s="110"/>
      <c r="AF84" s="105"/>
      <c r="AG84" s="104"/>
      <c r="AH84" s="142"/>
      <c r="AI84" s="105"/>
      <c r="AJ84" s="119"/>
      <c r="AK84" s="148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  <c r="CG84" s="110"/>
      <c r="CH84" s="110"/>
      <c r="CI84" s="110"/>
      <c r="CJ84" s="110"/>
      <c r="CK84" s="110"/>
    </row>
    <row r="85" spans="2:89">
      <c r="B85" s="169" t="str">
        <f>'7-11л. МЕНЮ '!J313</f>
        <v>301 / 21</v>
      </c>
      <c r="C85" s="269" t="str">
        <f>'7-11л. МЕНЮ '!C313</f>
        <v>Рыба, запечённая с яйцом</v>
      </c>
      <c r="D85" s="678">
        <f>'7-11л. МЕНЮ '!D313</f>
        <v>90</v>
      </c>
      <c r="G85" s="553"/>
      <c r="I85" s="535"/>
      <c r="J85" s="125"/>
      <c r="K85" s="118"/>
      <c r="L85" s="110"/>
      <c r="M85" s="125"/>
      <c r="P85" s="110"/>
      <c r="Q85" s="184"/>
      <c r="R85" s="11"/>
      <c r="S85" s="118"/>
      <c r="T85" s="11"/>
      <c r="U85" s="110"/>
      <c r="V85" s="110"/>
      <c r="W85" s="110"/>
      <c r="X85" s="202"/>
      <c r="Y85" s="280"/>
      <c r="Z85" s="202"/>
      <c r="AA85" s="92"/>
      <c r="AB85" s="2754"/>
      <c r="AC85" s="15"/>
      <c r="AD85" s="11"/>
      <c r="AE85" s="110"/>
      <c r="AF85" s="108"/>
      <c r="AG85" s="104"/>
      <c r="AH85" s="136"/>
      <c r="AI85" s="105"/>
      <c r="AJ85" s="104"/>
      <c r="AK85" s="142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</row>
    <row r="86" spans="2:89" ht="12.75" customHeight="1">
      <c r="B86" s="197" t="str">
        <f>'7-11л. МЕНЮ '!J314</f>
        <v>Пром.пр.</v>
      </c>
      <c r="C86" s="252" t="str">
        <f>'7-11л. МЕНЮ '!C314</f>
        <v>Хлеб пшеничный</v>
      </c>
      <c r="D86" s="1745">
        <f>'7-11л. МЕНЮ '!D314</f>
        <v>20</v>
      </c>
      <c r="G86" s="553"/>
      <c r="I86" s="586"/>
      <c r="J86" s="190"/>
      <c r="K86" s="755"/>
      <c r="L86" s="110"/>
      <c r="M86" s="125"/>
      <c r="P86" s="110"/>
      <c r="Q86" s="120"/>
      <c r="R86" s="3"/>
      <c r="S86" s="118"/>
      <c r="T86" s="11"/>
      <c r="U86" s="110"/>
      <c r="V86" s="110"/>
      <c r="W86" s="290"/>
      <c r="X86" s="104"/>
      <c r="Y86" s="148"/>
      <c r="Z86" s="372"/>
      <c r="AA86" s="92"/>
      <c r="AB86" s="2756"/>
      <c r="AC86" s="11"/>
      <c r="AD86" s="11"/>
      <c r="AE86" s="110"/>
      <c r="AF86" s="105"/>
      <c r="AG86" s="104"/>
      <c r="AH86" s="148"/>
      <c r="AI86" s="105"/>
      <c r="AJ86" s="104"/>
      <c r="AK86" s="148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</row>
    <row r="87" spans="2:89" ht="13.5" customHeight="1" thickBot="1">
      <c r="B87" s="1272" t="s">
        <v>282</v>
      </c>
      <c r="C87" s="1261"/>
      <c r="D87" s="1912">
        <f>'7-11л. МЕНЮ '!D315</f>
        <v>310</v>
      </c>
      <c r="I87" s="110"/>
      <c r="J87" s="110"/>
      <c r="K87" s="118"/>
      <c r="L87" s="110"/>
      <c r="M87" s="125"/>
      <c r="N87" s="125"/>
      <c r="O87" s="110"/>
      <c r="P87" s="110"/>
      <c r="Q87" s="120"/>
      <c r="R87" s="40"/>
      <c r="S87" s="7"/>
      <c r="T87" s="14"/>
      <c r="U87" s="110"/>
      <c r="V87" s="110"/>
      <c r="W87" s="290"/>
      <c r="X87" s="104"/>
      <c r="Y87" s="148"/>
      <c r="Z87" s="182"/>
      <c r="AA87" s="1210"/>
      <c r="AB87" s="118"/>
      <c r="AC87" s="3091"/>
      <c r="AD87" s="11"/>
      <c r="AE87" s="110"/>
      <c r="AF87" s="105"/>
      <c r="AG87" s="104"/>
      <c r="AH87" s="148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</row>
    <row r="88" spans="2:89" ht="14.25" customHeight="1" thickBot="1">
      <c r="E88" s="385" t="s">
        <v>121</v>
      </c>
      <c r="I88" s="110"/>
      <c r="J88" s="110"/>
      <c r="K88" s="755"/>
      <c r="L88" s="110"/>
      <c r="M88" s="125"/>
      <c r="N88" s="125"/>
      <c r="O88" s="110"/>
      <c r="P88" s="105"/>
      <c r="Q88" s="120"/>
      <c r="R88" s="40"/>
      <c r="S88" s="11"/>
      <c r="T88" s="14"/>
      <c r="U88" s="102"/>
      <c r="V88" s="110"/>
      <c r="W88" s="105"/>
      <c r="X88" s="104"/>
      <c r="Y88" s="148"/>
      <c r="Z88" s="182"/>
      <c r="AA88" s="92"/>
      <c r="AB88" s="11"/>
      <c r="AC88" s="11"/>
      <c r="AD88" s="11"/>
      <c r="AE88" s="110"/>
      <c r="AF88" s="105"/>
      <c r="AG88" s="104"/>
      <c r="AH88" s="148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</row>
    <row r="89" spans="2:89" ht="14.25" customHeight="1" thickBot="1">
      <c r="B89" s="1743" t="s">
        <v>215</v>
      </c>
      <c r="C89" s="116"/>
      <c r="D89" s="1622"/>
      <c r="F89" s="34" t="s">
        <v>1</v>
      </c>
      <c r="G89" s="84" t="s">
        <v>2</v>
      </c>
      <c r="H89" s="253" t="s">
        <v>3</v>
      </c>
      <c r="I89" s="110"/>
      <c r="J89" s="110"/>
      <c r="Y89" s="110"/>
      <c r="Z89" s="192"/>
      <c r="AA89" s="232"/>
      <c r="AB89" s="11"/>
      <c r="AC89" s="11"/>
      <c r="AD89" s="11"/>
      <c r="AE89" s="110"/>
      <c r="AF89" s="105"/>
      <c r="AG89" s="109"/>
      <c r="AH89" s="136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</row>
    <row r="90" spans="2:89" ht="12.75" customHeight="1" thickBot="1">
      <c r="B90" s="245"/>
      <c r="C90" s="343" t="s">
        <v>129</v>
      </c>
      <c r="D90" s="236"/>
      <c r="F90" s="262" t="s">
        <v>4</v>
      </c>
      <c r="G90" s="385"/>
      <c r="H90" s="273" t="s">
        <v>58</v>
      </c>
      <c r="I90" s="105"/>
      <c r="J90" s="110"/>
      <c r="Y90" s="110"/>
      <c r="Z90" s="192"/>
      <c r="AA90" s="40"/>
      <c r="AB90" s="11"/>
      <c r="AC90" s="11"/>
      <c r="AD90" s="11"/>
      <c r="AE90" s="110"/>
      <c r="AF90" s="105"/>
      <c r="AG90" s="226"/>
      <c r="AH90" s="286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  <c r="CG90" s="110"/>
      <c r="CH90" s="110"/>
      <c r="CI90" s="110"/>
      <c r="CJ90" s="110"/>
      <c r="CK90" s="110"/>
    </row>
    <row r="91" spans="2:89" ht="13.5" customHeight="1" thickBot="1">
      <c r="B91" s="1624" t="str">
        <f>'7-11л. МЕНЮ '!J344</f>
        <v>268 / 21</v>
      </c>
      <c r="C91" s="1966" t="str">
        <f>'7-11л. МЕНЮ '!C344</f>
        <v>Омлет натуральный и /овощи</v>
      </c>
      <c r="D91" s="175">
        <f>'7-11л. МЕНЮ '!D344</f>
        <v>140</v>
      </c>
      <c r="F91" s="3229" t="s">
        <v>216</v>
      </c>
      <c r="G91" s="116"/>
      <c r="H91" s="1622"/>
      <c r="I91" s="110"/>
      <c r="J91" s="110"/>
      <c r="Y91" s="110"/>
      <c r="Z91" s="192"/>
      <c r="AA91" s="40"/>
      <c r="AB91" s="11"/>
      <c r="AC91" s="11"/>
      <c r="AD91" s="11"/>
      <c r="AE91" s="105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</row>
    <row r="92" spans="2:89" ht="13.5" customHeight="1">
      <c r="B92" s="1279" t="str">
        <f>'7-11л. МЕНЮ '!J345</f>
        <v>157 / 21</v>
      </c>
      <c r="C92" s="176" t="str">
        <f>'7-11л. МЕНЮ '!C345</f>
        <v>консервированные отварные (сложный гарнир)</v>
      </c>
      <c r="D92" s="1742">
        <f>'7-11л. МЕНЮ '!D345</f>
        <v>60</v>
      </c>
      <c r="F92" s="245"/>
      <c r="G92" s="343" t="s">
        <v>129</v>
      </c>
      <c r="H92" s="236"/>
      <c r="I92" s="209"/>
      <c r="J92" s="125"/>
      <c r="Y92" s="110"/>
      <c r="Z92" s="192"/>
      <c r="AA92" s="11"/>
      <c r="AB92" s="118"/>
      <c r="AC92" s="11"/>
      <c r="AD92" s="11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  <c r="CG92" s="110"/>
      <c r="CH92" s="110"/>
      <c r="CI92" s="110"/>
      <c r="CJ92" s="110"/>
      <c r="CK92" s="110"/>
    </row>
    <row r="93" spans="2:89" ht="12" customHeight="1">
      <c r="B93" s="656" t="str">
        <f>'7-11л. МЕНЮ '!J346</f>
        <v>460 / 21</v>
      </c>
      <c r="C93" s="772" t="str">
        <f>'7-11л. МЕНЮ '!C346</f>
        <v>Чай с молоком</v>
      </c>
      <c r="D93" s="1626">
        <f>'7-11л. МЕНЮ '!D346</f>
        <v>180</v>
      </c>
      <c r="F93" s="3230" t="str">
        <f>'7-11л. МЕНЮ '!J403</f>
        <v>150/ 21</v>
      </c>
      <c r="G93" s="261" t="str">
        <f>'7-11л. МЕНЮ '!C403</f>
        <v>Икра кабачковая  (Пром.производства)</v>
      </c>
      <c r="H93" s="678">
        <f>'7-11л. МЕНЮ '!D403</f>
        <v>60</v>
      </c>
      <c r="I93" s="223"/>
      <c r="J93" s="95"/>
      <c r="Y93" s="110"/>
      <c r="Z93" s="110"/>
      <c r="AA93" s="92"/>
      <c r="AB93" s="130"/>
      <c r="AC93" s="11"/>
      <c r="AD93" s="11"/>
      <c r="AE93" s="105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</row>
    <row r="94" spans="2:89" ht="14.25" customHeight="1">
      <c r="B94" s="1949" t="str">
        <f>'7-11л. МЕНЮ '!J347</f>
        <v>54-1з/22</v>
      </c>
      <c r="C94" s="3432" t="str">
        <f>'7-11л. МЕНЮ '!C347</f>
        <v>Сыр твёрдых сортов в нарезке</v>
      </c>
      <c r="D94" s="3441">
        <f>'7-11л. МЕНЮ '!D347</f>
        <v>20</v>
      </c>
      <c r="F94" s="3230" t="str">
        <f>'7-11л. МЕНЮ '!J404</f>
        <v>299 /21</v>
      </c>
      <c r="G94" s="261" t="str">
        <f>'7-11л. МЕНЮ '!C404</f>
        <v>Рыба тушёная в томате с овощами</v>
      </c>
      <c r="H94" s="678">
        <f>'7-11л. МЕНЮ '!D404</f>
        <v>100</v>
      </c>
      <c r="I94" s="105"/>
      <c r="J94" s="95"/>
      <c r="Y94" s="280"/>
      <c r="Z94" s="202"/>
      <c r="AA94" s="92"/>
      <c r="AB94" s="130"/>
      <c r="AC94" s="11"/>
      <c r="AD94" s="11"/>
      <c r="AE94" s="121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</row>
    <row r="95" spans="2:89" ht="13.5" customHeight="1">
      <c r="B95" s="1624" t="str">
        <f>'7-11л. МЕНЮ '!J348</f>
        <v>Пром.пр.</v>
      </c>
      <c r="C95" s="269" t="str">
        <f>'7-11л. МЕНЮ '!C348</f>
        <v>Хлеб пшеничный</v>
      </c>
      <c r="D95" s="175">
        <f>'7-11л. МЕНЮ '!D348</f>
        <v>40</v>
      </c>
      <c r="F95" s="3230" t="str">
        <f>'7-11л. МЕНЮ '!J405</f>
        <v>312/17</v>
      </c>
      <c r="G95" s="261" t="str">
        <f>'7-11л. МЕНЮ '!C405</f>
        <v xml:space="preserve">Пюре картофельное </v>
      </c>
      <c r="H95" s="678">
        <f>'7-11л. МЕНЮ '!D405</f>
        <v>180</v>
      </c>
      <c r="I95" s="108"/>
      <c r="J95" s="95"/>
      <c r="Y95" s="148"/>
      <c r="Z95" s="375"/>
      <c r="AA95" s="92"/>
      <c r="AB95" s="130"/>
      <c r="AC95" s="11"/>
      <c r="AD95" s="11"/>
      <c r="AE95" s="105"/>
      <c r="AF95" s="110"/>
      <c r="AG95" s="110"/>
      <c r="AH95" s="105"/>
      <c r="AI95" s="105"/>
      <c r="AJ95" s="105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</row>
    <row r="96" spans="2:89" ht="12.75" customHeight="1">
      <c r="B96" s="1624" t="str">
        <f>'7-11л. МЕНЮ '!J349</f>
        <v>Пром.пр.</v>
      </c>
      <c r="C96" s="269" t="str">
        <f>'7-11л. МЕНЮ '!C349</f>
        <v>Хлеб ржаной</v>
      </c>
      <c r="D96" s="175">
        <f>'7-11л. МЕНЮ '!D349</f>
        <v>20</v>
      </c>
      <c r="F96" s="3230" t="str">
        <f>'7-11л. МЕНЮ '!J406</f>
        <v>791 /22</v>
      </c>
      <c r="G96" s="261" t="str">
        <f>'7-11л. МЕНЮ '!C406</f>
        <v>Кисель фруктовый (малиновый)</v>
      </c>
      <c r="H96" s="678">
        <f>'7-11л. МЕНЮ '!D406</f>
        <v>190</v>
      </c>
      <c r="I96" s="105"/>
      <c r="J96" s="95"/>
      <c r="Y96" s="142"/>
      <c r="Z96" s="182"/>
      <c r="AA96" s="92"/>
      <c r="AB96" s="130"/>
      <c r="AC96" s="11"/>
      <c r="AD96" s="11"/>
      <c r="AE96" s="105"/>
      <c r="AF96" s="110"/>
      <c r="AG96" s="110"/>
      <c r="AH96" s="110"/>
      <c r="AI96" s="110"/>
      <c r="AJ96" s="130"/>
      <c r="AK96" s="108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</row>
    <row r="97" spans="2:89" ht="14.25" customHeight="1">
      <c r="B97" s="1949" t="str">
        <f>'7-11л. МЕНЮ '!J350</f>
        <v>749 / 22</v>
      </c>
      <c r="C97" s="252" t="str">
        <f>'7-11л. МЕНЮ '!C350</f>
        <v>Фрукты свежие (яблоко)</v>
      </c>
      <c r="D97" s="242">
        <f>'7-11л. МЕНЮ '!D350</f>
        <v>100</v>
      </c>
      <c r="F97" s="3231" t="str">
        <f>'7-11л. МЕНЮ '!J407</f>
        <v>Пром.пр.</v>
      </c>
      <c r="G97" s="261" t="str">
        <f>'7-11л. МЕНЮ '!C407</f>
        <v>Хлеб пшеничный</v>
      </c>
      <c r="H97" s="678">
        <f>'7-11л. МЕНЮ '!D407</f>
        <v>30</v>
      </c>
      <c r="I97" s="105"/>
      <c r="J97" s="95"/>
      <c r="Y97" s="148"/>
      <c r="Z97" s="182"/>
      <c r="AA97" s="92"/>
      <c r="AB97" s="130"/>
      <c r="AC97" s="11"/>
      <c r="AD97" s="11"/>
      <c r="AE97" s="111"/>
      <c r="AF97" s="110"/>
      <c r="AG97" s="110"/>
      <c r="AH97" s="110"/>
      <c r="AI97" s="110"/>
      <c r="AJ97" s="130"/>
      <c r="AK97" s="108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</row>
    <row r="98" spans="2:89" ht="15.75" thickBot="1">
      <c r="B98" s="1272" t="s">
        <v>280</v>
      </c>
      <c r="C98" s="1273"/>
      <c r="D98" s="1965">
        <f>'7-11л. МЕНЮ '!D351</f>
        <v>560</v>
      </c>
      <c r="F98" s="3231" t="str">
        <f>'7-11л. МЕНЮ '!J408</f>
        <v>Пром.пр.</v>
      </c>
      <c r="G98" s="261" t="str">
        <f>'7-11л. МЕНЮ '!C408</f>
        <v>Хлеб ржаной</v>
      </c>
      <c r="H98" s="678">
        <f>'7-11л. МЕНЮ '!D408</f>
        <v>20</v>
      </c>
      <c r="I98" s="105"/>
      <c r="J98" s="95"/>
      <c r="Y98" s="145"/>
      <c r="Z98" s="182"/>
      <c r="AA98" s="1210"/>
      <c r="AB98" s="118"/>
      <c r="AC98" s="3091"/>
      <c r="AD98" s="11"/>
      <c r="AE98" s="105"/>
      <c r="AF98" s="110"/>
      <c r="AG98" s="110"/>
      <c r="AH98" s="110"/>
      <c r="AI98" s="110"/>
      <c r="AJ98" s="13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</row>
    <row r="99" spans="2:89" ht="15" customHeight="1" thickBot="1">
      <c r="B99" s="610"/>
      <c r="C99" s="3444" t="s">
        <v>106</v>
      </c>
      <c r="D99" s="3433"/>
      <c r="F99" s="1272" t="s">
        <v>280</v>
      </c>
      <c r="G99" s="1273"/>
      <c r="H99" s="1815">
        <f>'7-11л. МЕНЮ '!D409</f>
        <v>580</v>
      </c>
      <c r="I99" s="105"/>
      <c r="J99" s="95"/>
      <c r="Y99" s="148"/>
      <c r="Z99" s="182"/>
      <c r="AA99" s="11"/>
      <c r="AB99" s="47"/>
      <c r="AC99" s="11"/>
      <c r="AD99" s="11"/>
      <c r="AE99" s="111"/>
      <c r="AF99" s="110"/>
      <c r="AG99" s="110"/>
      <c r="AH99" s="110"/>
      <c r="AI99" s="110"/>
      <c r="AJ99" s="138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</row>
    <row r="100" spans="2:89" ht="13.5" customHeight="1">
      <c r="B100" s="1733" t="str">
        <f>'7-11л. МЕНЮ '!J355</f>
        <v>68 /22</v>
      </c>
      <c r="C100" s="3436" t="str">
        <f>'7-11л. МЕНЮ '!C355</f>
        <v xml:space="preserve">Морковь по-корейски </v>
      </c>
      <c r="D100" s="3437">
        <f>'7-11л. МЕНЮ '!D355</f>
        <v>60</v>
      </c>
      <c r="F100" s="610"/>
      <c r="G100" s="343" t="s">
        <v>106</v>
      </c>
      <c r="H100" s="236"/>
      <c r="I100" s="209"/>
      <c r="J100" s="95"/>
      <c r="Y100" s="148"/>
      <c r="Z100" s="182"/>
      <c r="AA100" s="11"/>
      <c r="AB100" s="47"/>
      <c r="AC100" s="11"/>
      <c r="AD100" s="11"/>
      <c r="AE100" s="105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</row>
    <row r="101" spans="2:89" ht="15.75" customHeight="1">
      <c r="B101" s="3138" t="str">
        <f>'7-11л. МЕНЮ '!J356</f>
        <v>95 / 21</v>
      </c>
      <c r="C101" s="3436" t="str">
        <f>'7-11л. МЕНЮ '!C356</f>
        <v>Борщ с капустой и</v>
      </c>
      <c r="D101" s="3437">
        <f>'7-11л. МЕНЮ '!D356</f>
        <v>200</v>
      </c>
      <c r="F101" s="1733" t="str">
        <f>'7-11л. МЕНЮ '!J413</f>
        <v>52/22</v>
      </c>
      <c r="G101" s="269" t="str">
        <f>'7-11л. МЕНЮ '!C413</f>
        <v>Огурец с капустой</v>
      </c>
      <c r="H101" s="678">
        <f>'7-11л. МЕНЮ '!D413</f>
        <v>60</v>
      </c>
      <c r="I101" s="223"/>
      <c r="J101" s="95"/>
      <c r="Y101" s="148"/>
      <c r="Z101" s="182"/>
      <c r="AA101" s="11"/>
      <c r="AB101" s="47"/>
      <c r="AC101" s="11"/>
      <c r="AD101" s="11"/>
      <c r="AE101" s="105"/>
      <c r="AF101" s="110"/>
      <c r="AG101" s="110"/>
      <c r="AH101" s="110"/>
      <c r="AI101" s="110"/>
      <c r="AJ101" s="379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</row>
    <row r="102" spans="2:89" ht="12.75" customHeight="1">
      <c r="B102" s="1857">
        <f>'7-11л. МЕНЮ '!J357</f>
        <v>0</v>
      </c>
      <c r="C102" s="3442" t="str">
        <f>'7-11л. МЕНЮ '!C357</f>
        <v xml:space="preserve"> картофелем со сметаной</v>
      </c>
      <c r="D102" s="1910">
        <f>'7-11л. МЕНЮ '!D357</f>
        <v>0</v>
      </c>
      <c r="F102" s="1909" t="str">
        <f>'7-11л. МЕНЮ '!J414</f>
        <v>221 / 22</v>
      </c>
      <c r="G102" s="772" t="str">
        <f>'7-11л. МЕНЮ '!C414</f>
        <v>Солянка домашняя</v>
      </c>
      <c r="H102" s="1911">
        <f>'7-11л. МЕНЮ '!D414</f>
        <v>200</v>
      </c>
      <c r="I102" s="108"/>
      <c r="J102" s="95"/>
      <c r="Y102" s="148"/>
      <c r="Z102" s="182"/>
      <c r="AA102" s="5"/>
      <c r="AB102" s="47"/>
      <c r="AC102" s="125"/>
      <c r="AD102" s="11"/>
      <c r="AE102" s="105"/>
      <c r="AF102" s="110"/>
      <c r="AG102" s="110"/>
      <c r="AH102" s="110"/>
      <c r="AI102" s="110"/>
      <c r="AJ102" s="109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</row>
    <row r="103" spans="2:89" ht="12.75" customHeight="1">
      <c r="B103" s="1909" t="str">
        <f>'7-11л. МЕНЮ '!J358</f>
        <v>546/22</v>
      </c>
      <c r="C103" s="3442" t="str">
        <f>'7-11л. МЕНЮ '!C358</f>
        <v>Тефтели из говядины с соусом</v>
      </c>
      <c r="D103" s="1911">
        <f>'7-11л. МЕНЮ '!D358</f>
        <v>100</v>
      </c>
      <c r="F103" s="1733" t="str">
        <f>'7-11л. МЕНЮ '!J415</f>
        <v>488/22</v>
      </c>
      <c r="G103" s="269" t="str">
        <f>'7-11л. МЕНЮ '!C415</f>
        <v>Суфле из печени</v>
      </c>
      <c r="H103" s="678">
        <f>'7-11л. МЕНЮ '!D415</f>
        <v>100</v>
      </c>
      <c r="I103" s="105"/>
      <c r="J103" s="95"/>
      <c r="Y103" s="374"/>
      <c r="Z103" s="375"/>
      <c r="AA103" s="5"/>
      <c r="AB103" s="118"/>
      <c r="AC103" s="110"/>
      <c r="AD103" s="11"/>
      <c r="AE103" s="111"/>
      <c r="AF103" s="110"/>
      <c r="AG103" s="110"/>
      <c r="AH103" s="110"/>
      <c r="AI103" s="110"/>
      <c r="AJ103" s="104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</row>
    <row r="104" spans="2:89" ht="14.25" customHeight="1">
      <c r="B104" s="1733" t="str">
        <f>'7-11л. МЕНЮ '!J359</f>
        <v>103/17</v>
      </c>
      <c r="C104" s="3432" t="str">
        <f>'7-11л. МЕНЮ '!C359</f>
        <v>Каша вязкая (ячневая)</v>
      </c>
      <c r="D104" s="3437">
        <f>'7-11л. МЕНЮ '!D359</f>
        <v>150</v>
      </c>
      <c r="F104" s="3232" t="str">
        <f>'7-11л. МЕНЮ '!J416</f>
        <v>205/17</v>
      </c>
      <c r="G104" s="176" t="str">
        <f>'7-11л. МЕНЮ '!C416</f>
        <v>Макароны с овощами</v>
      </c>
      <c r="H104" s="1910">
        <f>'7-11л. МЕНЮ '!D416</f>
        <v>150</v>
      </c>
      <c r="I104" s="105"/>
      <c r="J104" s="95"/>
      <c r="Y104" s="374"/>
      <c r="Z104" s="182"/>
      <c r="AA104" s="11"/>
      <c r="AB104" s="47"/>
      <c r="AC104" s="11"/>
      <c r="AD104" s="11"/>
      <c r="AE104" s="110"/>
      <c r="AF104" s="110"/>
      <c r="AG104" s="110"/>
      <c r="AH104" s="110"/>
      <c r="AI104" s="110"/>
      <c r="AJ104" s="109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</row>
    <row r="105" spans="2:89" ht="15" customHeight="1">
      <c r="B105" s="1733" t="str">
        <f>'7-11л. МЕНЮ '!J360</f>
        <v>501 /21</v>
      </c>
      <c r="C105" s="3432" t="str">
        <f>'7-11л. МЕНЮ '!C360</f>
        <v>Сок фруктовый (персиковый)</v>
      </c>
      <c r="D105" s="3437">
        <f>'7-11л. МЕНЮ '!D360</f>
        <v>200</v>
      </c>
      <c r="F105" s="1909" t="str">
        <f>'7-11л. МЕНЮ '!J417</f>
        <v>465 / 21</v>
      </c>
      <c r="G105" s="772" t="str">
        <f>'7-11л. МЕНЮ '!C417</f>
        <v>Кофейный напиток с молоком</v>
      </c>
      <c r="H105" s="1911">
        <f>'7-11л. МЕНЮ '!D417</f>
        <v>190</v>
      </c>
      <c r="I105" s="111"/>
      <c r="J105" s="95"/>
      <c r="Y105" s="374"/>
      <c r="Z105" s="182"/>
      <c r="AA105" s="212"/>
      <c r="AB105" s="11"/>
      <c r="AC105" s="11"/>
      <c r="AD105" s="11"/>
      <c r="AE105" s="110"/>
      <c r="AF105" s="110"/>
      <c r="AG105" s="110"/>
      <c r="AH105" s="110"/>
      <c r="AI105" s="110"/>
      <c r="AJ105" s="109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</row>
    <row r="106" spans="2:89" ht="14.25" customHeight="1">
      <c r="B106" s="1733" t="str">
        <f>'7-11л. МЕНЮ '!J361</f>
        <v>Пром.пр.</v>
      </c>
      <c r="C106" s="3432" t="str">
        <f>'7-11л. МЕНЮ '!C361</f>
        <v>Хлеб пшеничный</v>
      </c>
      <c r="D106" s="3437">
        <f>'7-11л. МЕНЮ '!D361</f>
        <v>50</v>
      </c>
      <c r="F106" s="1733" t="str">
        <f>'7-11л. МЕНЮ '!J418</f>
        <v>Пром.пр.</v>
      </c>
      <c r="G106" s="269" t="str">
        <f>'7-11л. МЕНЮ '!C418</f>
        <v>Хлеб пшеничный</v>
      </c>
      <c r="H106" s="678">
        <f>'7-11л. МЕНЮ '!D418</f>
        <v>30</v>
      </c>
      <c r="I106" s="2460"/>
      <c r="J106" s="95"/>
      <c r="Y106" s="374"/>
      <c r="Z106" s="182"/>
      <c r="AA106" s="223"/>
      <c r="AB106" s="202"/>
      <c r="AC106" s="203"/>
      <c r="AD106" s="11"/>
      <c r="AE106" s="110"/>
      <c r="AF106" s="110"/>
      <c r="AG106" s="110"/>
      <c r="AH106" s="110"/>
      <c r="AI106" s="110"/>
      <c r="AJ106" s="109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</row>
    <row r="107" spans="2:89" ht="15" customHeight="1">
      <c r="B107" s="1709" t="str">
        <f>'7-11л. МЕНЮ '!J362</f>
        <v>Пром.пр.</v>
      </c>
      <c r="C107" s="3432" t="str">
        <f>'7-11л. МЕНЮ '!C362</f>
        <v>Хлеб ржаной</v>
      </c>
      <c r="D107" s="3437">
        <f>'7-11л. МЕНЮ '!D362</f>
        <v>30</v>
      </c>
      <c r="F107" s="1709" t="str">
        <f>'7-11л. МЕНЮ '!J419</f>
        <v>Пром.пр.</v>
      </c>
      <c r="G107" s="252" t="str">
        <f>'7-11л. МЕНЮ '!C419</f>
        <v>Хлеб ржаной</v>
      </c>
      <c r="H107" s="678">
        <f>'7-11л. МЕНЮ '!D419</f>
        <v>20</v>
      </c>
      <c r="I107" s="105"/>
      <c r="J107" s="95"/>
      <c r="Y107" s="374"/>
      <c r="Z107" s="182"/>
      <c r="AA107" s="108"/>
      <c r="AB107" s="213"/>
      <c r="AC107" s="136"/>
      <c r="AD107" s="11"/>
      <c r="AE107" s="110"/>
      <c r="AF107" s="110"/>
      <c r="AG107" s="110"/>
      <c r="AH107" s="110"/>
      <c r="AI107" s="110"/>
      <c r="AJ107" s="105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</row>
    <row r="108" spans="2:89" ht="15.75" thickBot="1">
      <c r="B108" s="1272" t="s">
        <v>281</v>
      </c>
      <c r="C108" s="3389"/>
      <c r="D108" s="3198">
        <f>SUM(D100:D107)</f>
        <v>790</v>
      </c>
      <c r="F108" s="1709" t="str">
        <f>'7-11л. МЕНЮ '!J420</f>
        <v>749 / 22</v>
      </c>
      <c r="G108" s="252" t="str">
        <f>'7-11л. МЕНЮ '!C420</f>
        <v xml:space="preserve">Плоды свежие (яблоко) </v>
      </c>
      <c r="H108" s="678">
        <f>'7-11л. МЕНЮ '!D420</f>
        <v>100</v>
      </c>
      <c r="I108" s="105"/>
      <c r="J108" s="95"/>
      <c r="Y108" s="374"/>
      <c r="Z108" s="182"/>
      <c r="AA108" s="108"/>
      <c r="AB108" s="213"/>
      <c r="AC108" s="136"/>
      <c r="AD108" s="11"/>
      <c r="AE108" s="110"/>
      <c r="AF108" s="110"/>
      <c r="AG108" s="109"/>
      <c r="AH108" s="110"/>
      <c r="AI108" s="110"/>
      <c r="AJ108" s="105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</row>
    <row r="109" spans="2:89" ht="14.25" customHeight="1" thickBot="1">
      <c r="B109" s="610"/>
      <c r="C109" s="3444" t="s">
        <v>196</v>
      </c>
      <c r="D109" s="680"/>
      <c r="F109" s="1272" t="s">
        <v>281</v>
      </c>
      <c r="G109" s="1261"/>
      <c r="H109" s="1950">
        <f>'7-11л. МЕНЮ '!D421</f>
        <v>850</v>
      </c>
      <c r="I109" s="111"/>
      <c r="J109" s="95"/>
      <c r="Y109" s="374"/>
      <c r="Z109" s="182"/>
      <c r="AA109" s="105"/>
      <c r="AB109" s="112"/>
      <c r="AC109" s="146"/>
      <c r="AD109" s="11"/>
      <c r="AE109" s="110"/>
      <c r="AF109" s="110"/>
      <c r="AG109" s="104"/>
      <c r="AH109" s="110"/>
      <c r="AI109" s="110"/>
      <c r="AJ109" s="105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</row>
    <row r="110" spans="2:89" ht="12.75" customHeight="1">
      <c r="B110" s="248" t="str">
        <f>'7-11л. МЕНЮ '!J367</f>
        <v>783 /22</v>
      </c>
      <c r="C110" s="250" t="str">
        <f>'7-11л. МЕНЮ '!C367</f>
        <v>Чай фруктовый</v>
      </c>
      <c r="D110" s="3430">
        <f>'7-11л. МЕНЮ '!D367</f>
        <v>180</v>
      </c>
      <c r="F110" s="610"/>
      <c r="G110" s="343" t="s">
        <v>196</v>
      </c>
      <c r="H110" s="680"/>
      <c r="I110" s="111"/>
      <c r="J110" s="95"/>
      <c r="Y110" s="374"/>
      <c r="Z110" s="182"/>
      <c r="AA110" s="105"/>
      <c r="AB110" s="104"/>
      <c r="AC110" s="136"/>
      <c r="AD110" s="11"/>
      <c r="AE110" s="110"/>
      <c r="AF110" s="110"/>
      <c r="AG110" s="104"/>
      <c r="AH110" s="110"/>
      <c r="AI110" s="110"/>
      <c r="AJ110" s="105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</row>
    <row r="111" spans="2:89" ht="11.25" customHeight="1">
      <c r="B111" s="248" t="str">
        <f>'7-11л. МЕНЮ '!J368</f>
        <v>3 / 17</v>
      </c>
      <c r="C111" s="3204" t="str">
        <f>'7-11л. МЕНЮ '!C368</f>
        <v>Бутерброд с сыром (сыр твердых сортов</v>
      </c>
      <c r="D111" s="3117">
        <f>'7-11л. МЕНЮ '!D368</f>
        <v>10</v>
      </c>
      <c r="F111" s="1733" t="str">
        <f>'7-11л. МЕНЮ '!J425</f>
        <v>470 / 21</v>
      </c>
      <c r="G111" s="269" t="str">
        <f>'7-11л. МЕНЮ '!C425</f>
        <v>Кисломолочный напиток</v>
      </c>
      <c r="H111" s="2506">
        <f>'7-11л. МЕНЮ '!D425</f>
        <v>0</v>
      </c>
      <c r="I111" s="105"/>
      <c r="J111" s="95"/>
      <c r="Y111" s="374"/>
      <c r="Z111" s="182"/>
      <c r="AA111" s="11"/>
      <c r="AB111" s="47"/>
      <c r="AC111" s="11"/>
      <c r="AD111" s="11"/>
      <c r="AE111" s="115"/>
      <c r="AF111" s="110"/>
      <c r="AG111" s="110"/>
      <c r="AH111" s="110"/>
      <c r="AI111" s="110"/>
      <c r="AJ111" s="105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</row>
    <row r="112" spans="2:89" ht="13.5" customHeight="1">
      <c r="B112" s="3203">
        <f>'7-11л. МЕНЮ '!J370</f>
        <v>0</v>
      </c>
      <c r="C112" s="3205" t="str">
        <f>'7-11л. МЕНЮ '!C369</f>
        <v>масло сливочное</v>
      </c>
      <c r="D112" s="3207">
        <f>'7-11л. МЕНЮ '!D369</f>
        <v>5</v>
      </c>
      <c r="F112" s="3232">
        <f>'7-11л. МЕНЮ '!J426</f>
        <v>0</v>
      </c>
      <c r="G112" s="176" t="str">
        <f>'7-11л. МЕНЮ '!C426</f>
        <v>Кефир  (м. д. ж. 2,5% )</v>
      </c>
      <c r="H112" s="1910">
        <f>'7-11л. МЕНЮ '!D426</f>
        <v>200</v>
      </c>
      <c r="I112" s="110"/>
      <c r="J112" s="95"/>
      <c r="Y112" s="374"/>
      <c r="Z112" s="182"/>
      <c r="AA112" s="11"/>
      <c r="AB112" s="47"/>
      <c r="AC112" s="11"/>
      <c r="AD112" s="11"/>
      <c r="AE112" s="110"/>
      <c r="AF112" s="110"/>
      <c r="AG112" s="110"/>
      <c r="AH112" s="110"/>
      <c r="AI112" s="110"/>
      <c r="AJ112" s="105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</row>
    <row r="113" spans="2:89" ht="12" customHeight="1">
      <c r="B113" s="3421"/>
      <c r="C113" s="3206" t="str">
        <f>'7-11л. МЕНЮ '!C370</f>
        <v>хлеб пшеничный)</v>
      </c>
      <c r="D113" s="3103">
        <f>'7-11л. МЕНЮ '!D370</f>
        <v>20</v>
      </c>
      <c r="F113" s="1909" t="str">
        <f>'7-11л. МЕНЮ '!J427</f>
        <v>149/17</v>
      </c>
      <c r="G113" s="772" t="str">
        <f>'7-11л. МЕНЮ '!C427</f>
        <v>Котлеты картофельные с творогом</v>
      </c>
      <c r="H113" s="1911">
        <f>'7-11л. МЕНЮ '!D427</f>
        <v>105</v>
      </c>
      <c r="I113" s="110"/>
      <c r="J113" s="95"/>
      <c r="Y113" s="374"/>
      <c r="Z113" s="182"/>
      <c r="AA113" s="11"/>
      <c r="AB113" s="47"/>
      <c r="AC113" s="11"/>
      <c r="AD113" s="11"/>
      <c r="AE113" s="110"/>
      <c r="AF113" s="110"/>
      <c r="AG113" s="110"/>
      <c r="AH113" s="110"/>
      <c r="AI113" s="110"/>
      <c r="AJ113" s="105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</row>
    <row r="114" spans="2:89" ht="12.75" customHeight="1">
      <c r="B114" s="2263" t="str">
        <f>'7-11л. МЕНЮ '!J371</f>
        <v>Пром.пр.</v>
      </c>
      <c r="C114" s="772" t="str">
        <f>'7-11л. МЕНЮ '!C371</f>
        <v>Кондитерское изделие (печенье)</v>
      </c>
      <c r="D114" s="1820">
        <f>'7-11л. МЕНЮ '!D371</f>
        <v>10</v>
      </c>
      <c r="F114" s="1709" t="str">
        <f>'7-11л. МЕНЮ '!J428</f>
        <v>Пром.пр.</v>
      </c>
      <c r="G114" s="252" t="str">
        <f>'7-11л. МЕНЮ '!C428</f>
        <v xml:space="preserve">Хлеб пш. (батон ) </v>
      </c>
      <c r="H114" s="678">
        <f>'7-11л. МЕНЮ '!D428</f>
        <v>20</v>
      </c>
      <c r="I114" s="110"/>
      <c r="J114" s="95"/>
      <c r="Y114" s="109"/>
      <c r="Z114" s="110"/>
      <c r="AA114" s="11"/>
      <c r="AB114" s="47"/>
      <c r="AC114" s="11"/>
      <c r="AD114" s="11"/>
      <c r="AE114" s="110"/>
      <c r="AF114" s="110"/>
      <c r="AG114" s="110"/>
      <c r="AH114" s="110"/>
      <c r="AI114" s="110"/>
      <c r="AJ114" s="105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</row>
    <row r="115" spans="2:89" ht="12" customHeight="1" thickBot="1">
      <c r="B115" s="248" t="str">
        <f>'7-11л. МЕНЮ '!J372</f>
        <v>749 / 22</v>
      </c>
      <c r="C115" s="3436" t="str">
        <f>'7-11л. МЕНЮ '!C372</f>
        <v>Фрукты свежие (яблоко)</v>
      </c>
      <c r="D115" s="3430">
        <f>'7-11л. МЕНЮ '!D372</f>
        <v>100</v>
      </c>
      <c r="F115" s="1272" t="s">
        <v>282</v>
      </c>
      <c r="G115" s="1273"/>
      <c r="H115" s="1815">
        <f>'7-11л. МЕНЮ '!D429</f>
        <v>325</v>
      </c>
      <c r="I115" s="110"/>
      <c r="J115" s="95"/>
      <c r="Y115" s="104"/>
      <c r="Z115" s="110"/>
      <c r="AA115" s="11"/>
      <c r="AB115" s="47"/>
      <c r="AC115" s="11"/>
      <c r="AD115" s="11"/>
      <c r="AE115" s="110"/>
      <c r="AF115" s="110"/>
      <c r="AG115" s="110"/>
      <c r="AH115" s="110"/>
      <c r="AI115" s="110"/>
      <c r="AJ115" s="105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</row>
    <row r="116" spans="2:89" ht="16.5" customHeight="1" thickBot="1">
      <c r="B116" s="1751" t="s">
        <v>282</v>
      </c>
      <c r="C116" s="1752"/>
      <c r="D116" s="1822">
        <f>'7-11л. МЕНЮ '!D373</f>
        <v>325</v>
      </c>
      <c r="J116" s="95"/>
      <c r="S116" s="11"/>
      <c r="T116" s="552"/>
      <c r="U116" s="551"/>
      <c r="V116" s="110"/>
      <c r="W116" s="108"/>
      <c r="X116" s="192"/>
      <c r="Y116" s="214"/>
      <c r="Z116" s="110"/>
      <c r="AA116" s="11"/>
      <c r="AB116" s="47"/>
      <c r="AC116" s="11"/>
      <c r="AD116" s="11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</row>
    <row r="117" spans="2:89" ht="14.25" customHeight="1">
      <c r="J117" s="339"/>
      <c r="K117" s="339"/>
      <c r="L117" s="110"/>
      <c r="M117" s="125"/>
      <c r="S117" s="118"/>
      <c r="T117" s="552"/>
      <c r="U117" s="551"/>
      <c r="V117" s="110"/>
      <c r="W117" s="110"/>
      <c r="X117" s="105"/>
      <c r="Y117" s="265"/>
      <c r="Z117" s="110"/>
      <c r="AA117" s="11"/>
      <c r="AB117" s="47"/>
      <c r="AC117" s="11"/>
      <c r="AD117" s="11"/>
      <c r="AE117" s="110"/>
      <c r="AF117" s="110"/>
      <c r="AG117" s="110"/>
      <c r="AH117" s="111"/>
      <c r="AI117" s="105"/>
      <c r="AJ117" s="105"/>
      <c r="AK117" s="105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</row>
    <row r="118" spans="2:89" ht="15.75" customHeight="1">
      <c r="J118" s="533"/>
      <c r="K118" s="477"/>
      <c r="S118" s="118"/>
      <c r="T118" s="11"/>
      <c r="U118" s="11"/>
      <c r="V118" s="110"/>
      <c r="W118" s="110"/>
      <c r="X118" s="105"/>
      <c r="Y118" s="148"/>
      <c r="Z118" s="110"/>
      <c r="AA118" s="11"/>
      <c r="AB118" s="47"/>
      <c r="AC118" s="11"/>
      <c r="AD118" s="11"/>
      <c r="AE118" s="110"/>
      <c r="AF118" s="110"/>
      <c r="AG118" s="110"/>
      <c r="AH118" s="110"/>
      <c r="AI118" s="110"/>
      <c r="AJ118" s="105"/>
      <c r="AK118" s="105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</row>
    <row r="119" spans="2:89" ht="15" customHeight="1">
      <c r="B119" s="179" t="s">
        <v>202</v>
      </c>
      <c r="G119" s="2"/>
      <c r="H119" s="2"/>
      <c r="I119" s="574"/>
      <c r="J119" s="487"/>
      <c r="K119" s="487"/>
      <c r="Q119" s="120"/>
      <c r="R119" s="11"/>
      <c r="S119" s="118"/>
      <c r="T119" s="11"/>
      <c r="U119" s="110"/>
      <c r="V119" s="110"/>
      <c r="W119" s="110"/>
      <c r="X119" s="213"/>
      <c r="Y119" s="148"/>
      <c r="Z119" s="110"/>
      <c r="AA119" s="11"/>
      <c r="AB119" s="47"/>
      <c r="AC119" s="11"/>
      <c r="AD119" s="11"/>
      <c r="AE119" s="110"/>
      <c r="AF119" s="110"/>
      <c r="AG119" s="110"/>
      <c r="AH119" s="110"/>
      <c r="AI119" s="110"/>
      <c r="AJ119" s="105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</row>
    <row r="120" spans="2:89" ht="15" customHeight="1" thickBot="1">
      <c r="B120" s="103" t="s">
        <v>436</v>
      </c>
      <c r="E120" s="385" t="s">
        <v>121</v>
      </c>
      <c r="F120" s="83"/>
      <c r="G120" t="str">
        <f>G3</f>
        <v>ЗИМА - ВЕСНА    2025 г.</v>
      </c>
      <c r="I120" s="555"/>
      <c r="J120" s="125"/>
      <c r="K120" s="125"/>
      <c r="Q120" s="583"/>
      <c r="R120" s="11"/>
      <c r="S120" s="118"/>
      <c r="T120" s="11"/>
      <c r="U120" s="110"/>
      <c r="V120" s="110"/>
      <c r="W120" s="110"/>
      <c r="X120" s="264"/>
      <c r="Y120" s="110"/>
      <c r="Z120" s="110"/>
      <c r="AA120" s="11"/>
      <c r="AB120" s="47"/>
      <c r="AC120" s="11"/>
      <c r="AD120" s="11"/>
      <c r="AE120" s="110"/>
      <c r="AF120" s="110"/>
      <c r="AG120" s="110"/>
      <c r="AH120" s="110"/>
      <c r="AI120" s="110"/>
      <c r="AJ120" s="105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</row>
    <row r="121" spans="2:89" ht="14.25" customHeight="1">
      <c r="B121" s="34" t="s">
        <v>1</v>
      </c>
      <c r="C121" s="84" t="s">
        <v>2</v>
      </c>
      <c r="D121" s="253" t="s">
        <v>3</v>
      </c>
      <c r="F121" s="34" t="s">
        <v>1</v>
      </c>
      <c r="G121" s="84" t="s">
        <v>2</v>
      </c>
      <c r="H121" s="253" t="s">
        <v>3</v>
      </c>
      <c r="I121" s="555"/>
      <c r="J121" s="95"/>
      <c r="Q121" s="585"/>
      <c r="R121" s="11"/>
      <c r="S121" s="47"/>
      <c r="T121" s="11"/>
      <c r="U121" s="110"/>
      <c r="V121" s="110"/>
      <c r="W121" s="110"/>
      <c r="X121" s="104"/>
      <c r="Y121" s="280"/>
      <c r="Z121" s="202"/>
      <c r="AA121" s="11"/>
      <c r="AB121" s="47"/>
      <c r="AC121" s="11"/>
      <c r="AD121" s="11"/>
      <c r="AE121" s="198"/>
      <c r="AF121" s="110"/>
      <c r="AG121" s="110"/>
      <c r="AH121" s="110"/>
      <c r="AI121" s="110"/>
      <c r="AJ121" s="105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</row>
    <row r="122" spans="2:89" ht="14.25" customHeight="1" thickBot="1">
      <c r="B122" s="262" t="s">
        <v>4</v>
      </c>
      <c r="C122"/>
      <c r="D122" s="273" t="s">
        <v>58</v>
      </c>
      <c r="E122" s="25"/>
      <c r="F122" s="262" t="s">
        <v>4</v>
      </c>
      <c r="H122" s="273" t="s">
        <v>58</v>
      </c>
      <c r="I122" s="125"/>
      <c r="J122" s="95"/>
      <c r="Q122" s="120"/>
      <c r="R122" s="11"/>
      <c r="S122" s="482"/>
      <c r="T122" s="11"/>
      <c r="U122" s="110"/>
      <c r="V122" s="110"/>
      <c r="W122" s="110"/>
      <c r="X122" s="104"/>
      <c r="Y122" s="142"/>
      <c r="Z122" s="375"/>
      <c r="AA122" s="11"/>
      <c r="AB122" s="47"/>
      <c r="AC122" s="11"/>
      <c r="AD122" s="11"/>
      <c r="AE122" s="110"/>
      <c r="AF122" s="110"/>
      <c r="AG122" s="110"/>
      <c r="AH122" s="110"/>
      <c r="AI122" s="110"/>
      <c r="AJ122" s="105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</row>
    <row r="123" spans="2:89" ht="14.25" customHeight="1" thickBot="1">
      <c r="B123" s="1730" t="s">
        <v>362</v>
      </c>
      <c r="C123" s="1750"/>
      <c r="D123" s="1622"/>
      <c r="F123" s="1711" t="s">
        <v>410</v>
      </c>
      <c r="G123" s="116"/>
      <c r="H123" s="1622"/>
      <c r="I123" s="110"/>
      <c r="J123" s="95"/>
      <c r="Q123" s="120"/>
      <c r="R123" s="11"/>
      <c r="S123" s="11"/>
      <c r="T123" s="89"/>
      <c r="U123" s="102"/>
      <c r="V123" s="110"/>
      <c r="W123" s="110"/>
      <c r="X123" s="164"/>
      <c r="Y123" s="142"/>
      <c r="Z123" s="182"/>
      <c r="AA123" s="11"/>
      <c r="AB123" s="47"/>
      <c r="AC123" s="11"/>
      <c r="AD123" s="11"/>
      <c r="AE123" s="110"/>
      <c r="AF123" s="110"/>
      <c r="AG123" s="110"/>
      <c r="AH123" s="110"/>
      <c r="AI123" s="110"/>
      <c r="AJ123" s="110"/>
      <c r="AK123" s="110"/>
      <c r="AL123" s="110"/>
      <c r="AM123" s="274"/>
      <c r="AN123" s="110"/>
      <c r="AO123" s="131"/>
      <c r="AP123" s="110"/>
      <c r="AQ123" s="110"/>
      <c r="AR123" s="110"/>
      <c r="AS123" s="144"/>
      <c r="AT123" s="108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</row>
    <row r="124" spans="2:89" ht="14.25" customHeight="1">
      <c r="B124" s="245"/>
      <c r="C124" s="343" t="s">
        <v>129</v>
      </c>
      <c r="D124" s="236"/>
      <c r="F124" s="245"/>
      <c r="G124" s="343" t="s">
        <v>129</v>
      </c>
      <c r="H124" s="236"/>
      <c r="I124" s="144"/>
      <c r="J124" s="95"/>
      <c r="Q124" s="120"/>
      <c r="R124" s="3"/>
      <c r="S124" s="3"/>
      <c r="T124" s="483"/>
      <c r="U124" s="108"/>
      <c r="V124" s="110"/>
      <c r="W124" s="110"/>
      <c r="X124" s="202"/>
      <c r="Y124" s="142"/>
      <c r="Z124" s="182"/>
      <c r="AA124" s="11"/>
      <c r="AB124" s="47"/>
      <c r="AC124" s="11"/>
      <c r="AD124" s="11"/>
      <c r="AE124" s="110"/>
      <c r="AF124" s="110"/>
      <c r="AG124" s="110"/>
      <c r="AH124" s="110"/>
      <c r="AI124" s="110"/>
      <c r="AJ124" s="123"/>
      <c r="AK124" s="105"/>
      <c r="AL124" s="104"/>
      <c r="AM124" s="105"/>
      <c r="AN124" s="105"/>
      <c r="AO124" s="111"/>
      <c r="AP124" s="111"/>
      <c r="AQ124" s="380"/>
      <c r="AR124" s="380"/>
      <c r="AS124" s="105"/>
      <c r="AT124" s="105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</row>
    <row r="125" spans="2:89" ht="15.75" customHeight="1">
      <c r="B125" s="1701" t="str">
        <f>'7-11л. МЕНЮ '!J459</f>
        <v>182 / 17</v>
      </c>
      <c r="C125" s="269" t="str">
        <f>'7-11л. МЕНЮ '!C459</f>
        <v>Каша рисовая молочная жидкая</v>
      </c>
      <c r="D125" s="175">
        <f>'7-11л. МЕНЮ '!D459</f>
        <v>210</v>
      </c>
      <c r="F125" s="388" t="str">
        <f>'7-11л. МЕНЮ '!J514</f>
        <v>555/22</v>
      </c>
      <c r="G125" s="342" t="str">
        <f>'7-11л. МЕНЮ '!C514</f>
        <v>Чиполлети из говядины</v>
      </c>
      <c r="H125" s="349">
        <f>'7-11л. МЕНЮ '!D514</f>
        <v>90</v>
      </c>
      <c r="I125" s="168"/>
      <c r="Q125" s="120"/>
      <c r="R125" s="40"/>
      <c r="S125" s="7"/>
      <c r="T125" s="14"/>
      <c r="U125" s="108"/>
      <c r="V125" s="110"/>
      <c r="W125" s="110"/>
      <c r="X125" s="104"/>
      <c r="Y125" s="148"/>
      <c r="Z125" s="182"/>
      <c r="AA125" s="11"/>
      <c r="AB125" s="47"/>
      <c r="AC125" s="11"/>
      <c r="AD125" s="11"/>
      <c r="AE125" s="110"/>
      <c r="AF125" s="110"/>
      <c r="AG125" s="110"/>
      <c r="AH125" s="110"/>
      <c r="AI125" s="110"/>
      <c r="AJ125" s="110"/>
      <c r="AK125" s="105"/>
      <c r="AL125" s="104"/>
      <c r="AM125" s="105"/>
      <c r="AN125" s="105"/>
      <c r="AO125" s="111"/>
      <c r="AP125" s="381"/>
      <c r="AQ125" s="380"/>
      <c r="AR125" s="380"/>
      <c r="AS125" s="105"/>
      <c r="AT125" s="105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</row>
    <row r="126" spans="2:89" ht="16.5" customHeight="1">
      <c r="B126" s="1701" t="str">
        <f>'7-11л. МЕНЮ '!J460</f>
        <v>457 / 21</v>
      </c>
      <c r="C126" s="269" t="str">
        <f>'7-11л. МЕНЮ '!C460</f>
        <v>Чай с сахаром</v>
      </c>
      <c r="D126" s="175">
        <f>'7-11л. МЕНЮ '!D460</f>
        <v>180</v>
      </c>
      <c r="F126" s="388" t="str">
        <f>'7-11л. МЕНЮ '!J515</f>
        <v>321 / 17</v>
      </c>
      <c r="G126" s="342" t="str">
        <f>'7-11л. МЕНЮ '!C515</f>
        <v xml:space="preserve">Капуста  тушёная </v>
      </c>
      <c r="H126" s="349">
        <f>'7-11л. МЕНЮ '!D515</f>
        <v>160</v>
      </c>
      <c r="I126" s="105"/>
      <c r="Q126" s="1373"/>
      <c r="R126" s="40"/>
      <c r="S126" s="11"/>
      <c r="T126" s="14"/>
      <c r="U126" s="108"/>
      <c r="V126" s="110"/>
      <c r="W126" s="110"/>
      <c r="X126" s="104"/>
      <c r="Y126" s="142"/>
      <c r="Z126" s="182"/>
      <c r="AA126" s="11"/>
      <c r="AB126" s="47"/>
      <c r="AC126" s="11"/>
      <c r="AD126" s="11"/>
      <c r="AE126" s="110"/>
      <c r="AF126" s="110"/>
      <c r="AG126" s="110"/>
      <c r="AH126" s="110"/>
      <c r="AI126" s="110"/>
      <c r="AJ126" s="110"/>
      <c r="AK126" s="105"/>
      <c r="AL126" s="104"/>
      <c r="AM126" s="105"/>
      <c r="AN126" s="105"/>
      <c r="AO126" s="111"/>
      <c r="AP126" s="111"/>
      <c r="AQ126" s="380"/>
      <c r="AR126" s="380"/>
      <c r="AS126" s="105"/>
      <c r="AT126" s="105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</row>
    <row r="127" spans="2:89" ht="15.75" customHeight="1">
      <c r="B127" s="1701" t="str">
        <f>'7-11л. МЕНЮ '!J461</f>
        <v>Пром.пр.</v>
      </c>
      <c r="C127" s="269" t="str">
        <f>'7-11л. МЕНЮ '!C461</f>
        <v>Кондитерское изделие (вафли)</v>
      </c>
      <c r="D127" s="175">
        <f>'7-11л. МЕНЮ '!D461</f>
        <v>25</v>
      </c>
      <c r="F127" s="388" t="str">
        <f>'7-11л. МЕНЮ '!J516</f>
        <v>54-1хн/22</v>
      </c>
      <c r="G127" s="342" t="str">
        <f>'7-11л. МЕНЮ '!C516</f>
        <v>Компот из смеси сухофруктов</v>
      </c>
      <c r="H127" s="349">
        <f>'7-11л. МЕНЮ '!D516</f>
        <v>200</v>
      </c>
      <c r="I127" s="105"/>
      <c r="Q127" s="110"/>
      <c r="R127" s="11"/>
      <c r="S127" s="11"/>
      <c r="T127" s="11"/>
      <c r="U127" s="105"/>
      <c r="V127" s="218"/>
      <c r="W127" s="110"/>
      <c r="X127" s="110"/>
      <c r="Y127" s="110"/>
      <c r="Z127" s="110"/>
      <c r="AA127" s="11"/>
      <c r="AB127" s="47"/>
      <c r="AC127" s="11"/>
      <c r="AD127" s="11"/>
      <c r="AE127" s="110"/>
      <c r="AF127" s="110"/>
      <c r="AG127" s="110"/>
      <c r="AH127" s="110"/>
      <c r="AI127" s="110"/>
      <c r="AJ127" s="110"/>
      <c r="AK127" s="105"/>
      <c r="AL127" s="108"/>
      <c r="AM127" s="105"/>
      <c r="AN127" s="105"/>
      <c r="AO127" s="111"/>
      <c r="AP127" s="111"/>
      <c r="AQ127" s="380"/>
      <c r="AR127" s="38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</row>
    <row r="128" spans="2:89" ht="15" customHeight="1">
      <c r="B128" s="1701" t="str">
        <f>'7-11л. МЕНЮ '!J462</f>
        <v>Пром.пр.</v>
      </c>
      <c r="C128" s="269" t="str">
        <f>'7-11л. МЕНЮ '!C462</f>
        <v>Хлеб пшеничный</v>
      </c>
      <c r="D128" s="175">
        <f>'7-11л. МЕНЮ '!D462</f>
        <v>30</v>
      </c>
      <c r="F128" s="388" t="str">
        <f>'7-11л. МЕНЮ '!J517</f>
        <v>Пром.пр.</v>
      </c>
      <c r="G128" s="342" t="str">
        <f>'7-11л. МЕНЮ '!C517</f>
        <v>Хлеб пшеничный</v>
      </c>
      <c r="H128" s="349">
        <f>'7-11л. МЕНЮ '!D517</f>
        <v>36</v>
      </c>
      <c r="I128" s="105"/>
      <c r="Q128" s="110"/>
      <c r="R128" s="11"/>
      <c r="S128" s="11"/>
      <c r="T128" s="11"/>
      <c r="U128" s="105"/>
      <c r="V128" s="220"/>
      <c r="W128" s="110"/>
      <c r="X128" s="110"/>
      <c r="Y128" s="110"/>
      <c r="Z128" s="279"/>
      <c r="AA128" s="11"/>
      <c r="AB128" s="47"/>
      <c r="AC128" s="11"/>
      <c r="AD128" s="11"/>
      <c r="AE128" s="110"/>
      <c r="AF128" s="110"/>
      <c r="AG128" s="110"/>
      <c r="AH128" s="110"/>
      <c r="AI128" s="110"/>
      <c r="AJ128" s="110"/>
      <c r="AK128" s="105"/>
      <c r="AL128" s="104"/>
      <c r="AM128" s="105"/>
      <c r="AN128" s="105"/>
      <c r="AO128" s="111"/>
      <c r="AP128" s="111"/>
      <c r="AQ128" s="380"/>
      <c r="AR128" s="38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</row>
    <row r="129" spans="2:89" ht="15" customHeight="1">
      <c r="B129" s="1701" t="str">
        <f>'7-11л. МЕНЮ '!J463</f>
        <v>Пром.пр.</v>
      </c>
      <c r="C129" s="252" t="str">
        <f>'7-11л. МЕНЮ '!C463</f>
        <v>Хлеб ржаной</v>
      </c>
      <c r="D129" s="175">
        <f>'7-11л. МЕНЮ '!D463</f>
        <v>20</v>
      </c>
      <c r="F129" s="388" t="str">
        <f>'7-11л. МЕНЮ '!J518</f>
        <v>Пром.пр.</v>
      </c>
      <c r="G129" s="342" t="str">
        <f>'7-11л. МЕНЮ '!C518</f>
        <v>Хлеб ржаной</v>
      </c>
      <c r="H129" s="349">
        <f>'7-11л. МЕНЮ '!D518</f>
        <v>30</v>
      </c>
      <c r="I129" s="105"/>
      <c r="Q129" s="110"/>
      <c r="R129" s="11"/>
      <c r="S129" s="11"/>
      <c r="T129" s="11"/>
      <c r="U129" s="105"/>
      <c r="V129" s="110"/>
      <c r="W129" s="110"/>
      <c r="X129" s="110"/>
      <c r="Y129" s="223"/>
      <c r="Z129" s="202"/>
      <c r="AA129" s="11"/>
      <c r="AB129" s="47"/>
      <c r="AC129" s="11"/>
      <c r="AD129" s="11"/>
      <c r="AE129" s="110"/>
      <c r="AF129" s="110"/>
      <c r="AG129" s="110"/>
      <c r="AH129" s="110"/>
      <c r="AI129" s="110"/>
      <c r="AJ129" s="102"/>
      <c r="AK129" s="105"/>
      <c r="AL129" s="104"/>
      <c r="AM129" s="108"/>
      <c r="AN129" s="108"/>
      <c r="AO129" s="111"/>
      <c r="AP129" s="111"/>
      <c r="AQ129" s="380"/>
      <c r="AR129" s="382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</row>
    <row r="130" spans="2:89" ht="12.75" customHeight="1" thickBot="1">
      <c r="B130" s="1701" t="str">
        <f>'7-11л. МЕНЮ '!J464</f>
        <v>749 / 22</v>
      </c>
      <c r="C130" s="252" t="str">
        <f>'7-11л. МЕНЮ '!C464</f>
        <v xml:space="preserve">Плоды свежие (яблоко) </v>
      </c>
      <c r="D130" s="175">
        <f>'7-11л. МЕНЮ '!D464</f>
        <v>100</v>
      </c>
      <c r="F130" s="1751" t="s">
        <v>280</v>
      </c>
      <c r="G130" s="2027"/>
      <c r="H130" s="2488">
        <f>'7-11л. МЕНЮ '!D519</f>
        <v>516</v>
      </c>
      <c r="I130" s="209"/>
      <c r="Q130" s="110"/>
      <c r="R130" s="11"/>
      <c r="S130" s="11"/>
      <c r="T130" s="11"/>
      <c r="U130" s="105"/>
      <c r="V130" s="110"/>
      <c r="W130" s="110"/>
      <c r="X130" s="110"/>
      <c r="Y130" s="105"/>
      <c r="Z130" s="113"/>
      <c r="AA130" s="11"/>
      <c r="AB130" s="47"/>
      <c r="AC130" s="11"/>
      <c r="AD130" s="11"/>
      <c r="AE130" s="110"/>
      <c r="AF130" s="110"/>
      <c r="AG130" s="110"/>
      <c r="AH130" s="110"/>
      <c r="AI130" s="110"/>
      <c r="AJ130" s="110"/>
      <c r="AK130" s="110"/>
      <c r="AL130" s="118"/>
      <c r="AM130" s="105"/>
      <c r="AN130" s="105"/>
      <c r="AO130" s="105"/>
      <c r="AP130" s="105"/>
      <c r="AQ130" s="110"/>
      <c r="AR130" s="110"/>
      <c r="AS130" s="207"/>
      <c r="AT130" s="108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</row>
    <row r="131" spans="2:89" ht="17.25" customHeight="1" thickBot="1">
      <c r="B131" s="1751" t="s">
        <v>280</v>
      </c>
      <c r="C131" s="1752"/>
      <c r="D131" s="1814">
        <f>'7-11л. МЕНЮ '!D465</f>
        <v>565</v>
      </c>
      <c r="F131" s="610"/>
      <c r="G131" s="3444" t="s">
        <v>106</v>
      </c>
      <c r="H131" s="3433"/>
      <c r="I131" s="223"/>
      <c r="Q131" s="110"/>
      <c r="R131" s="11"/>
      <c r="S131" s="11"/>
      <c r="T131" s="11"/>
      <c r="U131" s="105"/>
      <c r="V131" s="110"/>
      <c r="W131" s="110"/>
      <c r="X131" s="110"/>
      <c r="Y131" s="105"/>
      <c r="Z131" s="104"/>
      <c r="AA131" s="11"/>
      <c r="AB131" s="47"/>
      <c r="AC131" s="11"/>
      <c r="AD131" s="11"/>
      <c r="AE131" s="110"/>
      <c r="AF131" s="110"/>
      <c r="AG131" s="110"/>
      <c r="AH131" s="110"/>
      <c r="AI131" s="110"/>
      <c r="AJ131" s="110"/>
      <c r="AK131" s="110"/>
      <c r="AL131" s="110"/>
      <c r="AM131" s="105"/>
      <c r="AN131" s="105"/>
      <c r="AO131" s="110"/>
      <c r="AP131" s="110"/>
      <c r="AQ131" s="110"/>
      <c r="AR131" s="110"/>
      <c r="AS131" s="108"/>
      <c r="AT131" s="383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</row>
    <row r="132" spans="2:89" ht="14.25" customHeight="1">
      <c r="B132" s="610"/>
      <c r="C132" s="343" t="s">
        <v>106</v>
      </c>
      <c r="D132" s="236"/>
      <c r="F132" s="1854" t="str">
        <f>'7-11л. МЕНЮ '!J523</f>
        <v>150/ 21</v>
      </c>
      <c r="G132" s="1504" t="str">
        <f>'7-11л. МЕНЮ '!C523</f>
        <v>Икра кабачковая  (Пром.производства)</v>
      </c>
      <c r="H132" s="1625">
        <f>'7-11л. МЕНЮ '!D523</f>
        <v>60</v>
      </c>
      <c r="I132" s="108"/>
      <c r="Q132" s="110"/>
      <c r="R132" s="11"/>
      <c r="S132" s="11"/>
      <c r="T132" s="11"/>
      <c r="U132" s="105"/>
      <c r="V132" s="110"/>
      <c r="W132" s="110"/>
      <c r="X132" s="110"/>
      <c r="Y132" s="105"/>
      <c r="Z132" s="104"/>
      <c r="AA132" s="11"/>
      <c r="AB132" s="47"/>
      <c r="AC132" s="11"/>
      <c r="AD132" s="11"/>
      <c r="AE132" s="110"/>
      <c r="AF132" s="110"/>
      <c r="AG132" s="110"/>
      <c r="AH132" s="110"/>
      <c r="AI132" s="110"/>
      <c r="AJ132" s="105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</row>
    <row r="133" spans="2:89" ht="14.25" customHeight="1">
      <c r="B133" s="1733" t="str">
        <f>'7-11л. МЕНЮ '!J469</f>
        <v>53 / 21</v>
      </c>
      <c r="C133" s="269" t="str">
        <f>'7-11л. МЕНЮ '!C469</f>
        <v xml:space="preserve">Икра свекольная </v>
      </c>
      <c r="D133" s="678">
        <f>'7-11л. МЕНЮ '!D469</f>
        <v>60</v>
      </c>
      <c r="F133" s="1854" t="str">
        <f>'7-11л. МЕНЮ '!J524</f>
        <v>98 /21</v>
      </c>
      <c r="G133" s="1504" t="str">
        <f>'7-11л. МЕНЮ '!C524</f>
        <v>Свекольник со сметаной</v>
      </c>
      <c r="H133" s="1625">
        <f>'7-11л. МЕНЮ '!D524</f>
        <v>200</v>
      </c>
      <c r="I133" s="279"/>
      <c r="Q133" s="110"/>
      <c r="R133" s="11"/>
      <c r="S133" s="11"/>
      <c r="T133" s="11"/>
      <c r="U133" s="131"/>
      <c r="V133" s="110"/>
      <c r="W133" s="168"/>
      <c r="X133" s="110"/>
      <c r="Y133" s="105"/>
      <c r="Z133" s="104"/>
      <c r="AA133" s="11"/>
      <c r="AB133" s="47"/>
      <c r="AC133" s="11"/>
      <c r="AD133" s="11"/>
      <c r="AE133" s="110"/>
      <c r="AF133" s="110"/>
      <c r="AG133" s="110"/>
      <c r="AH133" s="111"/>
      <c r="AI133" s="105"/>
      <c r="AJ133" s="105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</row>
    <row r="134" spans="2:89" ht="13.5" customHeight="1">
      <c r="B134" s="1733" t="str">
        <f>'7-11л. МЕНЮ '!J470</f>
        <v>121 /21</v>
      </c>
      <c r="C134" s="269" t="str">
        <f>'7-11л. МЕНЮ '!C470</f>
        <v>Уха с крупой</v>
      </c>
      <c r="D134" s="678">
        <f>'7-11л. МЕНЮ '!D470</f>
        <v>200</v>
      </c>
      <c r="F134" s="1854" t="str">
        <f>'7-11л. МЕНЮ '!J525</f>
        <v>291/17</v>
      </c>
      <c r="G134" s="1504" t="str">
        <f>'7-11л. МЕНЮ '!C525</f>
        <v>Плов из птицы</v>
      </c>
      <c r="H134" s="1625">
        <f>'7-11л. МЕНЮ '!D525</f>
        <v>180</v>
      </c>
      <c r="I134" s="223"/>
      <c r="Q134" s="110"/>
      <c r="R134" s="11"/>
      <c r="S134" s="11"/>
      <c r="T134" s="11"/>
      <c r="U134" s="105"/>
      <c r="V134" s="110"/>
      <c r="W134" s="105"/>
      <c r="X134" s="110"/>
      <c r="Y134" s="110"/>
      <c r="Z134" s="110"/>
      <c r="AA134" s="11"/>
      <c r="AB134" s="47"/>
      <c r="AC134" s="11"/>
      <c r="AD134" s="11"/>
      <c r="AE134" s="110"/>
      <c r="AF134" s="110"/>
      <c r="AG134" s="110"/>
      <c r="AH134" s="111"/>
      <c r="AI134" s="105"/>
      <c r="AJ134" s="105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</row>
    <row r="135" spans="2:89" ht="12.75" customHeight="1">
      <c r="B135" s="1733" t="str">
        <f>'7-11л. МЕНЮ '!J471</f>
        <v>259 / 17</v>
      </c>
      <c r="C135" s="269" t="str">
        <f>'7-11л. МЕНЮ '!C471</f>
        <v>Жаркое по-домашнему</v>
      </c>
      <c r="D135" s="678">
        <f>'7-11л. МЕНЮ '!D471</f>
        <v>190</v>
      </c>
      <c r="F135" s="1854" t="str">
        <f>'7-11л. МЕНЮ '!J526</f>
        <v>460 / 21</v>
      </c>
      <c r="G135" s="1504" t="str">
        <f>'7-11л. МЕНЮ '!C526</f>
        <v>Чай с молоком</v>
      </c>
      <c r="H135" s="1625">
        <f>'7-11л. МЕНЮ '!D526</f>
        <v>190</v>
      </c>
      <c r="I135" s="105"/>
      <c r="J135" s="95"/>
      <c r="Q135" s="485"/>
      <c r="R135" s="11"/>
      <c r="S135" s="11"/>
      <c r="T135" s="11"/>
      <c r="U135" s="110"/>
      <c r="V135" s="110"/>
      <c r="W135" s="225"/>
      <c r="X135" s="110"/>
      <c r="Y135" s="110"/>
      <c r="Z135" s="110"/>
      <c r="AA135" s="11"/>
      <c r="AB135" s="47"/>
      <c r="AC135" s="11"/>
      <c r="AD135" s="11"/>
      <c r="AE135" s="110"/>
      <c r="AF135" s="110"/>
      <c r="AG135" s="110"/>
      <c r="AH135" s="111"/>
      <c r="AI135" s="105"/>
      <c r="AJ135" s="105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</row>
    <row r="136" spans="2:89" ht="14.25" customHeight="1">
      <c r="B136" s="1733" t="str">
        <f>'7-11л. МЕНЮ '!J472</f>
        <v>501 /21</v>
      </c>
      <c r="C136" s="269" t="str">
        <f>'7-11л. МЕНЮ '!C472</f>
        <v>Сок фруктовый (абрикосовый)</v>
      </c>
      <c r="D136" s="678">
        <f>'7-11л. МЕНЮ '!D472</f>
        <v>200</v>
      </c>
      <c r="F136" s="1854" t="str">
        <f>'7-11л. МЕНЮ '!J527</f>
        <v>396/17</v>
      </c>
      <c r="G136" s="1504" t="str">
        <f>'7-11л. МЕНЮ '!C527</f>
        <v>Блины  / и</v>
      </c>
      <c r="H136" s="1625">
        <f>'7-11л. МЕНЮ '!D527</f>
        <v>60</v>
      </c>
      <c r="I136" s="105"/>
      <c r="J136" s="95"/>
      <c r="Q136" s="125"/>
      <c r="R136" s="11"/>
      <c r="S136" s="11"/>
      <c r="T136" s="11"/>
      <c r="U136" s="110"/>
      <c r="V136" s="110"/>
      <c r="W136" s="168"/>
      <c r="X136" s="369"/>
      <c r="Y136" s="222"/>
      <c r="Z136" s="136"/>
      <c r="AA136" s="11"/>
      <c r="AB136" s="47"/>
      <c r="AC136" s="11"/>
      <c r="AD136" s="11"/>
      <c r="AE136" s="110"/>
      <c r="AF136" s="110"/>
      <c r="AG136" s="110"/>
      <c r="AH136" s="110"/>
      <c r="AI136" s="110"/>
      <c r="AJ136" s="105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</row>
    <row r="137" spans="2:89" ht="13.5" customHeight="1">
      <c r="B137" s="1733" t="str">
        <f>'7-11л. МЕНЮ '!J473</f>
        <v>Пром.пр.</v>
      </c>
      <c r="C137" s="269" t="str">
        <f>'7-11л. МЕНЮ '!C473</f>
        <v>Хлеб пшеничный</v>
      </c>
      <c r="D137" s="678">
        <f>'7-11л. МЕНЮ '!D473</f>
        <v>60</v>
      </c>
      <c r="F137" s="2232" t="str">
        <f>'7-11л. МЕНЮ '!J528</f>
        <v>687 /22</v>
      </c>
      <c r="G137" s="1502" t="str">
        <f>'7-11л. МЕНЮ '!C528</f>
        <v>соус абрикосовый</v>
      </c>
      <c r="H137" s="2224">
        <f>'7-11л. МЕНЮ '!D528</f>
        <v>10</v>
      </c>
      <c r="I137" s="105"/>
      <c r="J137" s="95"/>
      <c r="Q137" s="581"/>
      <c r="R137" s="11"/>
      <c r="S137" s="11"/>
      <c r="T137" s="11"/>
      <c r="U137" s="110"/>
      <c r="V137" s="110"/>
      <c r="W137" s="138"/>
      <c r="X137" s="105"/>
      <c r="Y137" s="104"/>
      <c r="Z137" s="148"/>
      <c r="AA137" s="11"/>
      <c r="AB137" s="47"/>
      <c r="AC137" s="11"/>
      <c r="AD137" s="11"/>
      <c r="AE137" s="110"/>
      <c r="AF137" s="122"/>
      <c r="AG137" s="121"/>
      <c r="AH137" s="104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</row>
    <row r="138" spans="2:89" ht="17.25" customHeight="1">
      <c r="B138" s="1709" t="str">
        <f>'7-11л. МЕНЮ '!J474</f>
        <v>Пром.пр.</v>
      </c>
      <c r="C138" s="252" t="str">
        <f>'7-11л. МЕНЮ '!C474</f>
        <v>Хлеб ржаной</v>
      </c>
      <c r="D138" s="678">
        <f>'7-11л. МЕНЮ '!D474</f>
        <v>30</v>
      </c>
      <c r="F138" s="2231" t="str">
        <f>'7-11л. МЕНЮ '!J529</f>
        <v>Пром.пр.</v>
      </c>
      <c r="G138" s="1505" t="str">
        <f>'7-11л. МЕНЮ '!C529</f>
        <v>Хлеб пшеничный</v>
      </c>
      <c r="H138" s="1807">
        <f>'7-11л. МЕНЮ '!D529</f>
        <v>40</v>
      </c>
      <c r="I138" s="105"/>
      <c r="J138" s="95"/>
      <c r="Q138" s="186"/>
      <c r="R138" s="11"/>
      <c r="S138" s="11"/>
      <c r="T138" s="11"/>
      <c r="U138" s="105"/>
      <c r="V138" s="104"/>
      <c r="W138" s="110"/>
      <c r="X138" s="108"/>
      <c r="Y138" s="109"/>
      <c r="Z138" s="136"/>
      <c r="AA138" s="11"/>
      <c r="AB138" s="47"/>
      <c r="AC138" s="11"/>
      <c r="AD138" s="11"/>
      <c r="AE138" s="110"/>
      <c r="AF138" s="110"/>
      <c r="AG138" s="110"/>
      <c r="AH138" s="105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</row>
    <row r="139" spans="2:89" ht="18" customHeight="1" thickBot="1">
      <c r="B139" s="1272" t="s">
        <v>281</v>
      </c>
      <c r="C139" s="1261"/>
      <c r="D139" s="1950">
        <f>'7-11л. МЕНЮ '!D475</f>
        <v>740</v>
      </c>
      <c r="F139" s="2040" t="str">
        <f>'7-11л. МЕНЮ '!J530</f>
        <v>Пром.пр.</v>
      </c>
      <c r="G139" s="261" t="str">
        <f>'7-11л. МЕНЮ '!C530</f>
        <v>Хлеб ржаной</v>
      </c>
      <c r="H139" s="1625">
        <f>'7-11л. МЕНЮ '!D530</f>
        <v>30</v>
      </c>
      <c r="I139" s="111"/>
      <c r="J139" s="95"/>
      <c r="Q139" s="215"/>
      <c r="R139" s="11"/>
      <c r="S139" s="11"/>
      <c r="T139" s="11"/>
      <c r="U139" s="110"/>
      <c r="V139" s="110"/>
      <c r="W139" s="110"/>
      <c r="X139" s="108"/>
      <c r="Y139" s="128"/>
      <c r="Z139" s="148"/>
      <c r="AA139" s="11"/>
      <c r="AB139" s="47"/>
      <c r="AC139" s="11"/>
      <c r="AD139" s="11"/>
      <c r="AE139" s="110"/>
      <c r="AF139" s="105"/>
      <c r="AG139" s="105"/>
      <c r="AH139" s="110"/>
      <c r="AI139" s="198"/>
      <c r="AJ139" s="110"/>
      <c r="AK139" s="105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</row>
    <row r="140" spans="2:89" ht="18" customHeight="1">
      <c r="B140" s="610"/>
      <c r="C140" s="343" t="s">
        <v>196</v>
      </c>
      <c r="D140" s="680"/>
      <c r="F140" s="2040" t="str">
        <f>'7-11л. МЕНЮ '!J531</f>
        <v>749 / 22</v>
      </c>
      <c r="G140" s="261" t="str">
        <f>'7-11л. МЕНЮ '!C531</f>
        <v>Плоды свежие (яблоко)</v>
      </c>
      <c r="H140" s="1625">
        <f>'7-11л. МЕНЮ '!D531</f>
        <v>100</v>
      </c>
      <c r="I140" s="111"/>
      <c r="J140" s="95"/>
      <c r="Q140" s="102"/>
      <c r="R140" s="11"/>
      <c r="S140" s="11"/>
      <c r="T140" s="11"/>
      <c r="U140" s="110"/>
      <c r="V140" s="110"/>
      <c r="W140" s="110"/>
      <c r="X140" s="108"/>
      <c r="Y140" s="109"/>
      <c r="Z140" s="146"/>
      <c r="AA140" s="11"/>
      <c r="AB140" s="47"/>
      <c r="AC140" s="11"/>
      <c r="AD140" s="11"/>
      <c r="AE140" s="110"/>
      <c r="AF140" s="110"/>
      <c r="AG140" s="110"/>
      <c r="AH140" s="108"/>
      <c r="AI140" s="198"/>
      <c r="AJ140" s="110"/>
      <c r="AK140" s="105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</row>
    <row r="141" spans="2:89" ht="15" customHeight="1" thickBot="1">
      <c r="B141" s="169" t="str">
        <f>'7-11л. МЕНЮ '!J479</f>
        <v>465 / 21</v>
      </c>
      <c r="C141" s="269" t="str">
        <f>'7-11л. МЕНЮ '!C479</f>
        <v>Кофейный напиток с молоком</v>
      </c>
      <c r="D141" s="175">
        <f>'7-11л. МЕНЮ '!D479</f>
        <v>180</v>
      </c>
      <c r="F141" s="1272" t="s">
        <v>281</v>
      </c>
      <c r="G141" s="3443"/>
      <c r="H141" s="2487">
        <f>'7-11л. МЕНЮ '!D532</f>
        <v>870</v>
      </c>
      <c r="I141" s="105"/>
      <c r="J141" s="95"/>
      <c r="Q141" s="1686"/>
      <c r="R141" s="11"/>
      <c r="S141" s="11"/>
      <c r="T141" s="11"/>
      <c r="U141" s="110"/>
      <c r="V141" s="110"/>
      <c r="W141" s="110"/>
      <c r="X141" s="108"/>
      <c r="Y141" s="109"/>
      <c r="Z141" s="146"/>
      <c r="AA141" s="11"/>
      <c r="AB141" s="47"/>
      <c r="AC141" s="11"/>
      <c r="AD141" s="11"/>
      <c r="AE141" s="110"/>
      <c r="AF141" s="117"/>
      <c r="AG141" s="199"/>
      <c r="AH141" s="110"/>
      <c r="AI141" s="110"/>
      <c r="AJ141" s="110"/>
      <c r="AK141" s="131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</row>
    <row r="142" spans="2:89" ht="12.75" customHeight="1">
      <c r="B142" s="169" t="str">
        <f>'7-11л. МЕНЮ '!J480</f>
        <v>193 / 17</v>
      </c>
      <c r="C142" s="269" t="str">
        <f>'7-11л. МЕНЮ '!C480</f>
        <v>Биточек рисовый с морковью</v>
      </c>
      <c r="D142" s="175">
        <f>'7-11л. МЕНЮ '!D480</f>
        <v>90</v>
      </c>
      <c r="F142" s="610"/>
      <c r="G142" s="343" t="s">
        <v>196</v>
      </c>
      <c r="H142" s="680"/>
      <c r="I142" s="115"/>
      <c r="J142" s="95"/>
      <c r="Q142" s="102"/>
      <c r="R142" s="11"/>
      <c r="S142" s="11"/>
      <c r="T142" s="11"/>
      <c r="U142" s="110"/>
      <c r="V142" s="110"/>
      <c r="W142" s="110"/>
      <c r="X142" s="111"/>
      <c r="Y142" s="112"/>
      <c r="Z142" s="146"/>
      <c r="AA142" s="11"/>
      <c r="AB142" s="47"/>
      <c r="AC142" s="11"/>
      <c r="AD142" s="11"/>
      <c r="AE142" s="202"/>
      <c r="AF142" s="113"/>
      <c r="AG142" s="125"/>
      <c r="AH142" s="110"/>
      <c r="AI142" s="110"/>
      <c r="AJ142" s="110"/>
      <c r="AK142" s="108"/>
      <c r="AL142" s="109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</row>
    <row r="143" spans="2:89" ht="13.5" customHeight="1">
      <c r="B143" s="3184" t="str">
        <f>'7-11л. МЕНЮ '!J481</f>
        <v>692/22</v>
      </c>
      <c r="C143" s="176" t="str">
        <f>'7-11л. МЕНЮ '!C481</f>
        <v xml:space="preserve">и соус шоколадный </v>
      </c>
      <c r="D143" s="1742">
        <f>'7-11л. МЕНЮ '!D481</f>
        <v>20</v>
      </c>
      <c r="F143" s="1733" t="str">
        <f>'7-11л. МЕНЮ '!J536</f>
        <v>857/22</v>
      </c>
      <c r="G143" s="269" t="str">
        <f>'7-11л. МЕНЮ '!C536</f>
        <v>Отвар шиповника</v>
      </c>
      <c r="H143" s="678">
        <f>'7-11л. МЕНЮ '!D536</f>
        <v>190</v>
      </c>
      <c r="I143" s="267"/>
      <c r="J143" s="110"/>
      <c r="K143" s="125"/>
      <c r="L143" s="125"/>
      <c r="M143" s="125"/>
      <c r="Q143" s="102"/>
      <c r="R143" s="11"/>
      <c r="S143" s="11"/>
      <c r="T143" s="11"/>
      <c r="U143" s="110"/>
      <c r="V143" s="110"/>
      <c r="W143" s="110"/>
      <c r="X143" s="108"/>
      <c r="Y143" s="109"/>
      <c r="Z143" s="146"/>
      <c r="AA143" s="11"/>
      <c r="AB143" s="47"/>
      <c r="AC143" s="11"/>
      <c r="AD143" s="11"/>
      <c r="AE143" s="109"/>
      <c r="AF143" s="110"/>
      <c r="AG143" s="110"/>
      <c r="AH143" s="110"/>
      <c r="AI143" s="110"/>
      <c r="AJ143" s="109"/>
      <c r="AK143" s="108"/>
      <c r="AL143" s="108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</row>
    <row r="144" spans="2:89" ht="15" customHeight="1">
      <c r="B144" s="3233" t="str">
        <f>'7-11л. МЕНЮ '!J482</f>
        <v>Пром.пр.</v>
      </c>
      <c r="C144" s="176" t="str">
        <f>'7-11л. МЕНЮ '!C482</f>
        <v>Хлеб ржаной</v>
      </c>
      <c r="D144" s="1742">
        <f>'7-11л. МЕНЮ '!D482</f>
        <v>20</v>
      </c>
      <c r="F144" s="1819" t="str">
        <f>'7-11л. МЕНЮ '!J537</f>
        <v>276/17</v>
      </c>
      <c r="G144" s="269" t="str">
        <f>'7-11л. МЕНЮ '!C537</f>
        <v xml:space="preserve">Рулет с макаронами и / </v>
      </c>
      <c r="H144" s="1817">
        <f>'7-11л. МЕНЮ '!D537</f>
        <v>98</v>
      </c>
      <c r="I144" s="105"/>
      <c r="J144" s="165"/>
      <c r="K144" s="125"/>
      <c r="L144" s="125"/>
      <c r="M144" s="120"/>
      <c r="Q144" s="102"/>
      <c r="R144" s="11"/>
      <c r="S144" s="47"/>
      <c r="T144" s="11"/>
      <c r="U144" s="110"/>
      <c r="V144" s="110"/>
      <c r="W144" s="105"/>
      <c r="X144" s="105"/>
      <c r="Y144" s="104"/>
      <c r="Z144" s="148"/>
      <c r="AA144" s="11"/>
      <c r="AB144" s="47"/>
      <c r="AC144" s="11"/>
      <c r="AD144" s="11"/>
      <c r="AE144" s="104"/>
      <c r="AF144" s="110"/>
      <c r="AG144" s="110"/>
      <c r="AH144" s="110"/>
      <c r="AI144" s="110"/>
      <c r="AJ144" s="227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</row>
    <row r="145" spans="2:89" ht="15" customHeight="1" thickBot="1">
      <c r="B145" s="2024" t="s">
        <v>203</v>
      </c>
      <c r="C145" s="1273"/>
      <c r="D145" s="1814">
        <f>'7-11л. МЕНЮ '!D483</f>
        <v>310</v>
      </c>
      <c r="F145" s="2485" t="str">
        <f>'7-11л. МЕНЮ '!J538</f>
        <v>331/17</v>
      </c>
      <c r="G145" s="176" t="str">
        <f>'7-11л. МЕНЮ '!C538</f>
        <v>соус сметанный с томатом</v>
      </c>
      <c r="H145" s="2486">
        <f>'7-11л. МЕНЮ '!D538</f>
        <v>20</v>
      </c>
      <c r="I145" s="115"/>
      <c r="J145" s="119"/>
      <c r="K145" s="125"/>
      <c r="L145" s="125"/>
      <c r="M145" s="125"/>
      <c r="N145" s="110"/>
      <c r="O145" s="110"/>
      <c r="P145" s="110"/>
      <c r="Q145" s="102"/>
      <c r="R145" s="11"/>
      <c r="S145" s="47"/>
      <c r="T145" s="11"/>
      <c r="U145" s="110"/>
      <c r="V145" s="110"/>
      <c r="W145" s="110"/>
      <c r="X145" s="119"/>
      <c r="Y145" s="105"/>
      <c r="Z145" s="102"/>
      <c r="AA145" s="11"/>
      <c r="AB145" s="47"/>
      <c r="AC145" s="11"/>
      <c r="AD145" s="11"/>
      <c r="AE145" s="109"/>
      <c r="AF145" s="110"/>
      <c r="AG145" s="110"/>
      <c r="AH145" s="110"/>
      <c r="AI145" s="110"/>
      <c r="AJ145" s="109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</row>
    <row r="146" spans="2:89" ht="15" customHeight="1" thickBot="1">
      <c r="F146" s="1857" t="str">
        <f>'7-11л. МЕНЮ '!J539</f>
        <v>Пром.пр.</v>
      </c>
      <c r="G146" s="176" t="str">
        <f>'7-11л. МЕНЮ '!C539</f>
        <v>Хлеб ржаной</v>
      </c>
      <c r="H146" s="1911">
        <f>'7-11л. МЕНЮ '!D539</f>
        <v>20</v>
      </c>
      <c r="I146" s="105"/>
      <c r="J146" s="119"/>
      <c r="K146" s="125"/>
      <c r="L146" s="125"/>
      <c r="M146" s="125"/>
      <c r="N146" s="110"/>
      <c r="O146" s="110"/>
      <c r="P146" s="110"/>
      <c r="Q146" s="104"/>
      <c r="R146" s="11"/>
      <c r="S146" s="47"/>
      <c r="T146" s="11"/>
      <c r="U146" s="102"/>
      <c r="V146" s="110"/>
      <c r="W146" s="168"/>
      <c r="X146" s="131"/>
      <c r="Y146" s="110"/>
      <c r="Z146" s="110"/>
      <c r="AA146" s="11"/>
      <c r="AB146" s="47"/>
      <c r="AC146" s="11"/>
      <c r="AD146" s="11"/>
      <c r="AE146" s="109"/>
      <c r="AF146" s="104"/>
      <c r="AG146" s="142"/>
      <c r="AH146" s="110"/>
      <c r="AI146" s="110"/>
      <c r="AJ146" s="109"/>
      <c r="AK146" s="110"/>
      <c r="AL146" s="110"/>
      <c r="AM146" s="108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</row>
    <row r="147" spans="2:89" ht="12.75" customHeight="1" thickBot="1">
      <c r="B147" s="1711" t="s">
        <v>411</v>
      </c>
      <c r="C147" s="1621"/>
      <c r="D147" s="654"/>
      <c r="F147" s="1272" t="s">
        <v>282</v>
      </c>
      <c r="G147" s="702"/>
      <c r="H147" s="2487">
        <f>'7-11л. МЕНЮ '!D540</f>
        <v>328</v>
      </c>
      <c r="I147" s="115"/>
      <c r="J147" s="581"/>
      <c r="K147" s="585"/>
      <c r="L147" s="125"/>
      <c r="M147" s="125"/>
      <c r="N147" s="110"/>
      <c r="O147" s="110"/>
      <c r="P147" s="110"/>
      <c r="Q147" s="125"/>
      <c r="R147" s="11"/>
      <c r="S147" s="11"/>
      <c r="T147" s="11"/>
      <c r="U147" s="108"/>
      <c r="V147" s="110"/>
      <c r="W147" s="110"/>
      <c r="X147" s="105"/>
      <c r="Y147" s="104"/>
      <c r="Z147" s="148"/>
      <c r="AA147" s="11"/>
      <c r="AB147" s="47"/>
      <c r="AC147" s="11"/>
      <c r="AD147" s="11"/>
      <c r="AE147" s="109"/>
      <c r="AF147" s="104"/>
      <c r="AG147" s="142"/>
      <c r="AH147" s="110"/>
      <c r="AI147" s="110"/>
      <c r="AJ147" s="125"/>
      <c r="AK147" s="110"/>
      <c r="AL147" s="110"/>
      <c r="AM147" s="110"/>
      <c r="AN147" s="202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</row>
    <row r="148" spans="2:89" ht="12" customHeight="1">
      <c r="B148" s="245"/>
      <c r="C148" s="343" t="s">
        <v>129</v>
      </c>
      <c r="D148" s="236"/>
      <c r="I148" s="210"/>
      <c r="J148" s="584"/>
      <c r="K148" s="120"/>
      <c r="L148" s="125"/>
      <c r="M148" s="125"/>
      <c r="N148" s="540"/>
      <c r="O148" s="110"/>
      <c r="P148" s="110"/>
      <c r="Q148" s="164"/>
      <c r="R148" s="11"/>
      <c r="S148" s="11"/>
      <c r="T148" s="11"/>
      <c r="U148" s="108"/>
      <c r="V148" s="110"/>
      <c r="W148" s="110"/>
      <c r="X148" s="105"/>
      <c r="Y148" s="104"/>
      <c r="Z148" s="148"/>
      <c r="AA148" s="11"/>
      <c r="AB148" s="47"/>
      <c r="AC148" s="11"/>
      <c r="AD148" s="11"/>
      <c r="AE148" s="109"/>
      <c r="AF148" s="110"/>
      <c r="AG148" s="110"/>
      <c r="AH148" s="110"/>
      <c r="AI148" s="110"/>
      <c r="AJ148" s="110"/>
      <c r="AK148" s="110"/>
      <c r="AL148" s="110"/>
      <c r="AM148" s="121"/>
      <c r="AN148" s="108"/>
      <c r="AO148" s="108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</row>
    <row r="149" spans="2:89" ht="15" customHeight="1">
      <c r="B149" s="1733" t="str">
        <f>'7-11л. МЕНЮ '!J568</f>
        <v>523/22</v>
      </c>
      <c r="C149" s="269" t="str">
        <f>'7-11л. МЕНЮ '!C568</f>
        <v>Бифштекс по-домашнему</v>
      </c>
      <c r="D149" s="175">
        <f>'7-11л. МЕНЮ '!D568</f>
        <v>90</v>
      </c>
      <c r="E149" s="88"/>
      <c r="I149" s="581"/>
      <c r="J149" s="283"/>
      <c r="M149" s="125"/>
      <c r="N149" s="110"/>
      <c r="O149" s="110"/>
      <c r="P149" s="110"/>
      <c r="Q149" s="102"/>
      <c r="R149" s="11"/>
      <c r="S149" s="11"/>
      <c r="T149" s="11"/>
      <c r="U149" s="108"/>
      <c r="V149" s="110"/>
      <c r="W149" s="110"/>
      <c r="X149" s="105"/>
      <c r="Y149" s="104"/>
      <c r="Z149" s="148"/>
      <c r="AA149" s="11"/>
      <c r="AB149" s="47"/>
      <c r="AC149" s="11"/>
      <c r="AD149" s="11"/>
      <c r="AE149" s="104"/>
      <c r="AF149" s="110"/>
      <c r="AG149" s="110"/>
      <c r="AH149" s="110"/>
      <c r="AI149" s="110"/>
      <c r="AJ149" s="105"/>
      <c r="AK149" s="105"/>
      <c r="AL149" s="105"/>
      <c r="AM149" s="105"/>
      <c r="AN149" s="105"/>
      <c r="AO149" s="105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</row>
    <row r="150" spans="2:89" ht="12.75" customHeight="1">
      <c r="B150" s="1709" t="str">
        <f>'7-11л. МЕНЮ '!J569</f>
        <v>303/17</v>
      </c>
      <c r="C150" s="252" t="str">
        <f>'7-11л. МЕНЮ '!C569</f>
        <v>Каша вязкая гречневая</v>
      </c>
      <c r="D150" s="242">
        <f>'7-11л. МЕНЮ '!D569</f>
        <v>150</v>
      </c>
      <c r="E150" s="88"/>
      <c r="I150" s="186"/>
      <c r="J150" s="536"/>
      <c r="M150" s="125"/>
      <c r="N150" s="110"/>
      <c r="O150" s="110"/>
      <c r="P150" s="110"/>
      <c r="Q150" s="102"/>
      <c r="R150" s="11"/>
      <c r="S150" s="11"/>
      <c r="T150" s="11"/>
      <c r="U150" s="105"/>
      <c r="V150" s="110"/>
      <c r="W150" s="110"/>
      <c r="X150" s="105"/>
      <c r="Y150" s="104"/>
      <c r="Z150" s="148"/>
      <c r="AA150" s="11"/>
      <c r="AB150" s="47"/>
      <c r="AC150" s="11"/>
      <c r="AD150" s="11"/>
      <c r="AE150" s="110"/>
      <c r="AF150" s="263"/>
      <c r="AG150" s="142"/>
      <c r="AH150" s="110"/>
      <c r="AI150" s="110"/>
      <c r="AJ150" s="105"/>
      <c r="AK150" s="105"/>
      <c r="AL150" s="105"/>
      <c r="AM150" s="105"/>
      <c r="AN150" s="108"/>
      <c r="AO150" s="109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</row>
    <row r="151" spans="2:89" ht="12.75" customHeight="1">
      <c r="B151" s="1819" t="str">
        <f>'7-11л. МЕНЮ '!J570</f>
        <v>469 / 21</v>
      </c>
      <c r="C151" s="269" t="str">
        <f>'7-11л. МЕНЮ '!C570</f>
        <v>Молоко кипячёное</v>
      </c>
      <c r="D151" s="2025">
        <f>'7-11л. МЕНЮ '!D570</f>
        <v>200</v>
      </c>
      <c r="E151" s="11"/>
      <c r="I151" s="215"/>
      <c r="J151" s="536"/>
      <c r="M151" s="125"/>
      <c r="N151" s="110"/>
      <c r="O151" s="110"/>
      <c r="P151" s="110"/>
      <c r="Q151" s="102"/>
      <c r="R151" s="11"/>
      <c r="S151" s="47"/>
      <c r="T151" s="11"/>
      <c r="U151" s="105"/>
      <c r="V151" s="110"/>
      <c r="W151" s="110"/>
      <c r="X151" s="110"/>
      <c r="Y151" s="110"/>
      <c r="Z151" s="110"/>
      <c r="AA151" s="11"/>
      <c r="AB151" s="47"/>
      <c r="AC151" s="11"/>
      <c r="AD151" s="11"/>
      <c r="AE151" s="110"/>
      <c r="AF151" s="110"/>
      <c r="AG151" s="110"/>
      <c r="AH151" s="110"/>
      <c r="AI151" s="110"/>
      <c r="AJ151" s="111"/>
      <c r="AK151" s="111"/>
      <c r="AL151" s="105"/>
      <c r="AM151" s="105"/>
      <c r="AN151" s="105"/>
      <c r="AO151" s="104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</row>
    <row r="152" spans="2:89" ht="13.5" customHeight="1">
      <c r="B152" s="1823" t="str">
        <f>'7-11л. МЕНЮ '!J571</f>
        <v>Пром.пр.</v>
      </c>
      <c r="C152" s="252" t="str">
        <f>'7-11л. МЕНЮ '!C571</f>
        <v>Хлеб пшеничный</v>
      </c>
      <c r="D152" s="332">
        <f>'7-11л. МЕНЮ '!D571</f>
        <v>40</v>
      </c>
      <c r="E152" s="670"/>
      <c r="I152" s="185"/>
      <c r="J152" s="164"/>
      <c r="M152" s="125"/>
      <c r="N152" s="110"/>
      <c r="O152" s="110"/>
      <c r="P152" s="110"/>
      <c r="Q152" s="102"/>
      <c r="R152" s="11"/>
      <c r="S152" s="47"/>
      <c r="T152" s="11"/>
      <c r="U152" s="105"/>
      <c r="V152" s="110"/>
      <c r="W152" s="110"/>
      <c r="X152" s="202"/>
      <c r="Y152" s="280"/>
      <c r="Z152" s="202"/>
      <c r="AA152" s="11"/>
      <c r="AB152" s="47"/>
      <c r="AC152" s="11"/>
      <c r="AD152" s="11"/>
      <c r="AE152" s="110"/>
      <c r="AF152" s="110"/>
      <c r="AG152" s="110"/>
      <c r="AH152" s="110"/>
      <c r="AI152" s="110"/>
      <c r="AJ152" s="111"/>
      <c r="AK152" s="228"/>
      <c r="AL152" s="110"/>
      <c r="AM152" s="110"/>
      <c r="AN152" s="105"/>
      <c r="AO152" s="104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</row>
    <row r="153" spans="2:89" ht="12.75" customHeight="1">
      <c r="B153" s="1823" t="str">
        <f>'7-11л. МЕНЮ '!J572</f>
        <v>Пром.пр.</v>
      </c>
      <c r="C153" s="252" t="str">
        <f>'7-11л. МЕНЮ '!C572</f>
        <v>Хлеб ржаной</v>
      </c>
      <c r="D153" s="1626">
        <f>'7-11л. МЕНЮ '!D572</f>
        <v>30</v>
      </c>
      <c r="E153" s="344"/>
      <c r="I153" s="185"/>
      <c r="J153" s="536"/>
      <c r="M153" s="125"/>
      <c r="N153" s="125"/>
      <c r="O153" s="110"/>
      <c r="P153" s="110"/>
      <c r="Q153" s="102"/>
      <c r="R153" s="11"/>
      <c r="S153" s="47"/>
      <c r="T153" s="11"/>
      <c r="U153" s="105"/>
      <c r="V153" s="110"/>
      <c r="W153" s="105"/>
      <c r="X153" s="104"/>
      <c r="Y153" s="142"/>
      <c r="Z153" s="375"/>
      <c r="AA153" s="11"/>
      <c r="AB153" s="47"/>
      <c r="AC153" s="11"/>
      <c r="AD153" s="11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05"/>
      <c r="AO153" s="104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</row>
    <row r="154" spans="2:89" ht="13.5" customHeight="1" thickBot="1">
      <c r="B154" s="1272" t="s">
        <v>280</v>
      </c>
      <c r="C154" s="1273"/>
      <c r="D154" s="1814">
        <f>'7-11л. МЕНЮ '!D573</f>
        <v>510</v>
      </c>
      <c r="E154" s="7"/>
      <c r="I154" s="185"/>
      <c r="J154" s="536"/>
      <c r="O154" s="110"/>
      <c r="P154" s="120"/>
      <c r="Q154" s="120"/>
      <c r="R154" s="11"/>
      <c r="S154" s="47"/>
      <c r="T154" s="11"/>
      <c r="U154" s="105"/>
      <c r="V154" s="110"/>
      <c r="W154" s="105"/>
      <c r="X154" s="104"/>
      <c r="Y154" s="142"/>
      <c r="Z154" s="182"/>
      <c r="AA154" s="11"/>
      <c r="AB154" s="47"/>
      <c r="AC154" s="11"/>
      <c r="AD154" s="11"/>
      <c r="AE154" s="110"/>
      <c r="AF154" s="110"/>
      <c r="AG154" s="110"/>
      <c r="AH154" s="110"/>
      <c r="AI154" s="110"/>
      <c r="AJ154" s="110"/>
      <c r="AK154" s="115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</row>
    <row r="155" spans="2:89" ht="13.5" customHeight="1">
      <c r="B155" s="610"/>
      <c r="C155" s="343" t="s">
        <v>106</v>
      </c>
      <c r="D155" s="236"/>
      <c r="E155" s="7"/>
      <c r="I155" s="185"/>
      <c r="J155" s="536"/>
      <c r="O155" s="583"/>
      <c r="P155" s="583"/>
      <c r="Q155" s="186"/>
      <c r="R155" s="11"/>
      <c r="S155" s="47"/>
      <c r="T155" s="11"/>
      <c r="U155" s="105"/>
      <c r="V155" s="110"/>
      <c r="W155" s="105"/>
      <c r="X155" s="104"/>
      <c r="Y155" s="142"/>
      <c r="Z155" s="182"/>
      <c r="AA155" s="11"/>
      <c r="AB155" s="47"/>
      <c r="AC155" s="11"/>
      <c r="AD155" s="11"/>
      <c r="AE155" s="110"/>
      <c r="AF155" s="104"/>
      <c r="AG155" s="148"/>
      <c r="AH155" s="110"/>
      <c r="AI155" s="110"/>
      <c r="AJ155" s="104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</row>
    <row r="156" spans="2:89" ht="16.5" customHeight="1">
      <c r="B156" s="388" t="str">
        <f>'7-11л. МЕНЮ '!J577</f>
        <v>54-31з/22</v>
      </c>
      <c r="C156" s="1504" t="str">
        <f>'7-11л. МЕНЮ '!C577</f>
        <v xml:space="preserve">Капуста с </v>
      </c>
      <c r="D156" s="349">
        <f>'7-11л. МЕНЮ '!D577</f>
        <v>60</v>
      </c>
      <c r="E156" s="7"/>
      <c r="I156" s="185"/>
      <c r="J156" s="549"/>
      <c r="O156" s="585"/>
      <c r="P156" s="585"/>
      <c r="Q156" s="215"/>
      <c r="R156" s="11"/>
      <c r="S156" s="47"/>
      <c r="T156" s="11"/>
      <c r="U156" s="105"/>
      <c r="V156" s="110"/>
      <c r="W156" s="105"/>
      <c r="X156" s="284"/>
      <c r="Y156" s="285"/>
      <c r="Z156" s="182"/>
      <c r="AA156" s="11"/>
      <c r="AB156" s="47"/>
      <c r="AC156" s="11"/>
      <c r="AD156" s="11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</row>
    <row r="157" spans="2:89" ht="14.25" customHeight="1">
      <c r="B157" s="294" t="str">
        <f>'7-11л. МЕНЮ '!J578</f>
        <v>54-32з/22</v>
      </c>
      <c r="C157" s="1502" t="str">
        <f>'7-11л. МЕНЮ '!C578</f>
        <v>морковью в нарезке</v>
      </c>
      <c r="D157" s="76"/>
      <c r="E157" s="7"/>
      <c r="I157" s="185"/>
      <c r="J157" s="212"/>
      <c r="O157" s="120"/>
      <c r="P157" s="120"/>
      <c r="Q157" s="1212"/>
      <c r="R157" s="11"/>
      <c r="S157" s="47"/>
      <c r="T157" s="11"/>
      <c r="U157" s="105"/>
      <c r="V157" s="218"/>
      <c r="W157" s="105"/>
      <c r="X157" s="284"/>
      <c r="Y157" s="285"/>
      <c r="Z157" s="182"/>
      <c r="AA157" s="11"/>
      <c r="AB157" s="47"/>
      <c r="AC157" s="11"/>
      <c r="AD157" s="11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</row>
    <row r="158" spans="2:89" ht="15" customHeight="1">
      <c r="B158" s="2360" t="str">
        <f>'7-11л. МЕНЮ '!J579</f>
        <v>100 / 21</v>
      </c>
      <c r="C158" s="1505" t="str">
        <f>'7-11л. МЕНЮ '!C579</f>
        <v>Рассольник ленинградский</v>
      </c>
      <c r="D158" s="349">
        <f>'7-11л. МЕНЮ '!D579</f>
        <v>200</v>
      </c>
      <c r="E158" s="7"/>
      <c r="I158" s="185"/>
      <c r="J158" s="222"/>
      <c r="O158" s="110"/>
      <c r="P158" s="110"/>
      <c r="Q158" s="110"/>
      <c r="R158" s="11"/>
      <c r="S158" s="47"/>
      <c r="T158" s="11"/>
      <c r="U158" s="131"/>
      <c r="V158" s="110"/>
      <c r="W158" s="105"/>
      <c r="X158" s="263"/>
      <c r="Y158" s="142"/>
      <c r="Z158" s="182"/>
      <c r="AA158" s="11"/>
      <c r="AB158" s="47"/>
      <c r="AC158" s="11"/>
      <c r="AD158" s="11"/>
      <c r="AE158" s="110"/>
      <c r="AF158" s="112"/>
      <c r="AG158" s="146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</row>
    <row r="159" spans="2:89" ht="12" customHeight="1">
      <c r="B159" s="2240" t="str">
        <f>'7-11л. МЕНЮ '!J580</f>
        <v>334/22</v>
      </c>
      <c r="C159" s="261" t="str">
        <f>'7-11л. МЕНЮ '!C580</f>
        <v>Рагу из овощей</v>
      </c>
      <c r="D159" s="2241">
        <f>'7-11л. МЕНЮ '!D580</f>
        <v>150</v>
      </c>
      <c r="E159" s="7"/>
      <c r="I159" s="591"/>
      <c r="J159" s="125"/>
      <c r="O159" s="110"/>
      <c r="P159" s="110"/>
      <c r="Q159" s="125"/>
      <c r="R159" s="11"/>
      <c r="S159" s="47"/>
      <c r="T159" s="11"/>
      <c r="U159" s="110"/>
      <c r="V159" s="110"/>
      <c r="W159" s="105"/>
      <c r="X159" s="104"/>
      <c r="Y159" s="142"/>
      <c r="Z159" s="182"/>
      <c r="AA159" s="11"/>
      <c r="AB159" s="47"/>
      <c r="AC159" s="11"/>
      <c r="AD159" s="11"/>
      <c r="AE159" s="110"/>
      <c r="AF159" s="112"/>
      <c r="AG159" s="146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</row>
    <row r="160" spans="2:89" ht="12.75" customHeight="1">
      <c r="B160" s="294" t="str">
        <f>'7-11л. МЕНЮ '!J581</f>
        <v>466/22</v>
      </c>
      <c r="C160" s="1502" t="str">
        <f>'7-11л. МЕНЮ '!C581</f>
        <v xml:space="preserve">Шницель рыбный </v>
      </c>
      <c r="D160" s="2250">
        <f>'7-11л. МЕНЮ '!D581</f>
        <v>90</v>
      </c>
      <c r="E160" s="7"/>
      <c r="I160" s="125"/>
      <c r="J160" s="536"/>
      <c r="O160" s="110"/>
      <c r="P160" s="110"/>
      <c r="Q160" s="125"/>
      <c r="R160" s="11"/>
      <c r="S160" s="47"/>
      <c r="T160" s="11"/>
      <c r="U160" s="110"/>
      <c r="V160" s="110"/>
      <c r="W160" s="108"/>
      <c r="X160" s="104"/>
      <c r="Y160" s="136"/>
      <c r="Z160" s="182"/>
      <c r="AA160" s="11"/>
      <c r="AB160" s="47"/>
      <c r="AC160" s="11"/>
      <c r="AD160" s="11"/>
      <c r="AE160" s="110"/>
      <c r="AF160" s="110"/>
      <c r="AG160" s="105"/>
      <c r="AH160" s="104"/>
      <c r="AI160" s="105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</row>
    <row r="161" spans="2:89" ht="12.75" customHeight="1">
      <c r="B161" s="388" t="str">
        <f>'7-11л. МЕНЮ '!J582</f>
        <v>481/21</v>
      </c>
      <c r="C161" s="1504" t="str">
        <f>'7-11л. МЕНЮ '!C582</f>
        <v>Кисель   витаминный</v>
      </c>
      <c r="D161" s="349">
        <f>'7-11л. МЕНЮ '!D582</f>
        <v>190</v>
      </c>
      <c r="E161" s="88"/>
      <c r="I161" s="125"/>
      <c r="J161" s="536"/>
      <c r="O161" s="110"/>
      <c r="P161" s="110"/>
      <c r="Q161" s="110"/>
      <c r="R161" s="11"/>
      <c r="S161" s="47"/>
      <c r="T161" s="11"/>
      <c r="U161" s="110"/>
      <c r="V161" s="110"/>
      <c r="W161" s="105"/>
      <c r="X161" s="104"/>
      <c r="Y161" s="148"/>
      <c r="Z161" s="375"/>
      <c r="AA161" s="11"/>
      <c r="AB161" s="47"/>
      <c r="AC161" s="11"/>
      <c r="AD161" s="11"/>
      <c r="AE161" s="110"/>
      <c r="AF161" s="110"/>
      <c r="AG161" s="110"/>
      <c r="AH161" s="104"/>
      <c r="AI161" s="108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</row>
    <row r="162" spans="2:89" ht="11.25" customHeight="1">
      <c r="B162" s="2240" t="str">
        <f>'7-11л. МЕНЮ '!J583</f>
        <v>Пром.пр.</v>
      </c>
      <c r="C162" s="261" t="str">
        <f>'7-11л. МЕНЮ '!C583</f>
        <v>Хлеб пшеничный</v>
      </c>
      <c r="D162" s="2241">
        <f>'7-11л. МЕНЮ '!D583</f>
        <v>60</v>
      </c>
      <c r="I162" s="185"/>
      <c r="J162" s="536"/>
      <c r="M162" s="125"/>
      <c r="N162" s="125"/>
      <c r="O162" s="110"/>
      <c r="P162" s="110"/>
      <c r="Q162" s="125"/>
      <c r="R162" s="11"/>
      <c r="S162" s="47"/>
      <c r="T162" s="11"/>
      <c r="U162" s="110"/>
      <c r="V162" s="110"/>
      <c r="W162" s="105"/>
      <c r="X162" s="104"/>
      <c r="Y162" s="148"/>
      <c r="Z162" s="182"/>
      <c r="AA162" s="11"/>
      <c r="AB162" s="47"/>
      <c r="AC162" s="11"/>
      <c r="AD162" s="11"/>
      <c r="AE162" s="110"/>
      <c r="AF162" s="202"/>
      <c r="AG162" s="280"/>
      <c r="AH162" s="104"/>
      <c r="AI162" s="110"/>
      <c r="AJ162" s="110"/>
      <c r="AK162" s="200"/>
      <c r="AL162" s="20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</row>
    <row r="163" spans="2:89" ht="14.25" customHeight="1">
      <c r="B163" s="294" t="str">
        <f>'7-11л. МЕНЮ '!J584</f>
        <v>Пром.пр.</v>
      </c>
      <c r="C163" s="1502" t="str">
        <f>'7-11л. МЕНЮ '!C584</f>
        <v>Хлеб ржаной</v>
      </c>
      <c r="D163" s="2250">
        <f>'7-11л. МЕНЮ '!D584</f>
        <v>20</v>
      </c>
      <c r="I163" s="185"/>
      <c r="J163" s="536"/>
      <c r="M163" s="125"/>
      <c r="N163" s="105"/>
      <c r="O163" s="524"/>
      <c r="P163" s="125"/>
      <c r="Q163" s="125"/>
      <c r="R163" s="11"/>
      <c r="S163" s="47"/>
      <c r="T163" s="11"/>
      <c r="U163" s="105"/>
      <c r="V163" s="104"/>
      <c r="W163" s="105"/>
      <c r="X163" s="104"/>
      <c r="Y163" s="148"/>
      <c r="Z163" s="182"/>
      <c r="AA163" s="11"/>
      <c r="AB163" s="47"/>
      <c r="AC163" s="11"/>
      <c r="AD163" s="11"/>
      <c r="AE163" s="11"/>
      <c r="AF163" s="104"/>
      <c r="AG163" s="142"/>
      <c r="AH163" s="104"/>
      <c r="AI163" s="110"/>
      <c r="AJ163" s="110"/>
      <c r="AK163" s="200"/>
      <c r="AL163" s="20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</row>
    <row r="164" spans="2:89" ht="13.5" customHeight="1">
      <c r="B164" s="1797" t="str">
        <f>'7-11л. МЕНЮ '!J585</f>
        <v>749 / 22</v>
      </c>
      <c r="C164" s="261" t="str">
        <f>'7-11л. МЕНЮ '!C585</f>
        <v xml:space="preserve">Плоды свежие (яблоко) </v>
      </c>
      <c r="D164" s="349">
        <f>'7-11л. МЕНЮ '!D585</f>
        <v>100</v>
      </c>
      <c r="I164" s="185"/>
      <c r="J164" s="536"/>
      <c r="M164" s="478"/>
      <c r="N164" s="120"/>
      <c r="O164" s="120"/>
      <c r="P164" s="120"/>
      <c r="Q164" s="120"/>
      <c r="R164" s="11"/>
      <c r="S164" s="47"/>
      <c r="T164" s="11"/>
      <c r="U164" s="110"/>
      <c r="V164" s="110"/>
      <c r="W164" s="105"/>
      <c r="X164" s="109"/>
      <c r="Y164" s="136"/>
      <c r="Z164" s="182"/>
      <c r="AA164" s="11"/>
      <c r="AB164" s="47"/>
      <c r="AC164" s="11"/>
      <c r="AD164" s="11"/>
      <c r="AE164" s="85"/>
      <c r="AF164" s="110"/>
      <c r="AG164" s="110"/>
      <c r="AH164" s="105"/>
      <c r="AI164" s="105"/>
      <c r="AJ164" s="110"/>
      <c r="AK164" s="200"/>
      <c r="AL164" s="20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</row>
    <row r="165" spans="2:89" ht="13.5" customHeight="1" thickBot="1">
      <c r="B165" s="1272" t="s">
        <v>281</v>
      </c>
      <c r="C165" s="1273"/>
      <c r="D165" s="2028">
        <f>'7-11л. МЕНЮ '!D586</f>
        <v>870</v>
      </c>
      <c r="I165" s="185"/>
      <c r="J165" s="536"/>
      <c r="M165" s="125"/>
      <c r="N165" s="102"/>
      <c r="O165" s="339"/>
      <c r="P165" s="339"/>
      <c r="Q165" s="120"/>
      <c r="R165" s="11"/>
      <c r="S165" s="47"/>
      <c r="T165" s="11"/>
      <c r="U165" s="110"/>
      <c r="V165" s="110"/>
      <c r="W165" s="105"/>
      <c r="X165" s="226"/>
      <c r="Y165" s="286"/>
      <c r="Z165" s="182"/>
      <c r="AA165" s="11"/>
      <c r="AB165" s="47"/>
      <c r="AC165" s="11"/>
      <c r="AD165" s="11"/>
      <c r="AE165" s="11"/>
      <c r="AF165" s="110"/>
      <c r="AG165" s="110"/>
      <c r="AH165" s="105"/>
      <c r="AI165" s="105"/>
      <c r="AJ165" s="110"/>
      <c r="AK165" s="105"/>
      <c r="AL165" s="105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</row>
    <row r="166" spans="2:89" ht="12.75" customHeight="1">
      <c r="B166" s="1747"/>
      <c r="C166" s="1738" t="s">
        <v>196</v>
      </c>
      <c r="D166" s="1748"/>
      <c r="I166" s="185"/>
      <c r="J166" s="212"/>
      <c r="M166" s="120"/>
      <c r="N166" s="125"/>
      <c r="O166" s="499"/>
      <c r="P166" s="499"/>
      <c r="Q166" s="499"/>
      <c r="R166" s="11"/>
      <c r="S166" s="47"/>
      <c r="T166" s="11"/>
      <c r="U166" s="110"/>
      <c r="V166" s="110"/>
      <c r="W166" s="105"/>
      <c r="X166" s="192"/>
      <c r="Y166" s="374"/>
      <c r="Z166" s="182"/>
      <c r="AA166" s="11"/>
      <c r="AB166" s="47"/>
      <c r="AC166" s="11"/>
      <c r="AD166" s="11"/>
      <c r="AE166" s="104"/>
      <c r="AF166" s="110"/>
      <c r="AG166" s="110"/>
      <c r="AH166" s="188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</row>
    <row r="167" spans="2:89" ht="14.25" customHeight="1">
      <c r="B167" s="1251" t="str">
        <f>'7-11л. МЕНЮ '!J590</f>
        <v>783 /22</v>
      </c>
      <c r="C167" s="243" t="str">
        <f>'7-11л. МЕНЮ '!C590</f>
        <v>Чай фруктовый</v>
      </c>
      <c r="D167" s="260">
        <f>'7-11л. МЕНЮ '!D590</f>
        <v>180</v>
      </c>
      <c r="I167" s="185"/>
      <c r="J167" s="222"/>
      <c r="M167" s="125"/>
      <c r="N167" s="207"/>
      <c r="O167" s="1685"/>
      <c r="P167" s="1685"/>
      <c r="Q167" s="1685"/>
      <c r="R167" s="11"/>
      <c r="S167" s="47"/>
      <c r="T167" s="11"/>
      <c r="U167" s="110"/>
      <c r="V167" s="110"/>
      <c r="W167" s="108"/>
      <c r="X167" s="192"/>
      <c r="Y167" s="374"/>
      <c r="Z167" s="182"/>
      <c r="AA167" s="11"/>
      <c r="AB167" s="47"/>
      <c r="AC167" s="11"/>
      <c r="AD167" s="11"/>
      <c r="AE167" s="11"/>
      <c r="AF167" s="110"/>
      <c r="AG167" s="110"/>
      <c r="AH167" s="105"/>
      <c r="AI167" s="104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</row>
    <row r="168" spans="2:89" ht="14.25" customHeight="1">
      <c r="B168" s="1251" t="str">
        <f>'7-11л. МЕНЮ '!J591</f>
        <v>525 /22</v>
      </c>
      <c r="C168" s="243" t="str">
        <f>'7-11л. МЕНЮ '!C591</f>
        <v>Голубцы с соусом</v>
      </c>
      <c r="D168" s="260">
        <f>'7-11л. МЕНЮ '!D591</f>
        <v>95</v>
      </c>
      <c r="I168" s="592"/>
      <c r="J168" s="222"/>
      <c r="M168" s="11"/>
      <c r="N168" s="11"/>
      <c r="O168" s="47"/>
      <c r="P168" s="110"/>
      <c r="Q168" s="136"/>
      <c r="R168" s="11"/>
      <c r="S168" s="47"/>
      <c r="T168" s="11"/>
      <c r="U168" s="110"/>
      <c r="V168" s="110"/>
      <c r="W168" s="108"/>
      <c r="X168" s="192"/>
      <c r="Y168" s="374"/>
      <c r="Z168" s="182"/>
      <c r="AA168" s="11"/>
      <c r="AB168" s="47"/>
      <c r="AC168" s="11"/>
      <c r="AD168" s="11"/>
      <c r="AE168" s="109"/>
      <c r="AF168" s="104"/>
      <c r="AG168" s="205"/>
      <c r="AH168" s="105"/>
      <c r="AI168" s="104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</row>
    <row r="169" spans="2:89" ht="13.5" customHeight="1">
      <c r="B169" s="1251" t="str">
        <f>'7-11л. МЕНЮ '!J592</f>
        <v>Пром.пр.</v>
      </c>
      <c r="C169" s="243" t="str">
        <f>'7-11л. МЕНЮ '!C592</f>
        <v>Хлеб пшеничный</v>
      </c>
      <c r="D169" s="260">
        <f>'7-11л. МЕНЮ '!D592</f>
        <v>25</v>
      </c>
      <c r="I169" s="110"/>
      <c r="J169" s="125"/>
      <c r="M169" s="11"/>
      <c r="N169" s="11"/>
      <c r="O169" s="47"/>
      <c r="P169" s="110"/>
      <c r="Q169" s="148"/>
      <c r="R169" s="11"/>
      <c r="S169" s="482"/>
      <c r="T169" s="11"/>
      <c r="U169" s="110"/>
      <c r="V169" s="110"/>
      <c r="W169" s="108"/>
      <c r="X169" s="192"/>
      <c r="Y169" s="374"/>
      <c r="Z169" s="182"/>
      <c r="AA169" s="11"/>
      <c r="AB169" s="47"/>
      <c r="AC169" s="11"/>
      <c r="AD169" s="11"/>
      <c r="AE169" s="109"/>
      <c r="AF169" s="104"/>
      <c r="AG169" s="142"/>
      <c r="AH169" s="105"/>
      <c r="AI169" s="104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</row>
    <row r="170" spans="2:89" ht="13.5" customHeight="1" thickBot="1">
      <c r="B170" s="1272" t="s">
        <v>282</v>
      </c>
      <c r="C170" s="702"/>
      <c r="D170" s="1822">
        <f>'7-11л. МЕНЮ '!D593</f>
        <v>300</v>
      </c>
      <c r="E170" s="11"/>
      <c r="I170" s="362"/>
      <c r="J170" s="125"/>
      <c r="M170" s="11"/>
      <c r="N170" s="11"/>
      <c r="O170" s="47"/>
      <c r="P170" s="110"/>
      <c r="Q170" s="148"/>
      <c r="R170" s="11"/>
      <c r="S170" s="47"/>
      <c r="T170" s="11"/>
      <c r="U170" s="110"/>
      <c r="V170" s="110"/>
      <c r="W170" s="108"/>
      <c r="X170" s="192"/>
      <c r="Y170" s="374"/>
      <c r="Z170" s="182"/>
      <c r="AA170" s="11"/>
      <c r="AB170" s="47"/>
      <c r="AC170" s="11"/>
      <c r="AD170" s="11"/>
      <c r="AE170" s="109"/>
      <c r="AF170" s="110"/>
      <c r="AG170" s="110"/>
      <c r="AH170" s="105"/>
      <c r="AI170" s="104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</row>
    <row r="171" spans="2:89" ht="12.75" customHeight="1">
      <c r="E171" s="11"/>
      <c r="I171" s="125"/>
      <c r="J171" s="1230"/>
      <c r="M171" s="11"/>
      <c r="N171" s="11"/>
      <c r="O171" s="47"/>
      <c r="P171" s="110"/>
      <c r="Q171" s="204"/>
      <c r="R171" s="11"/>
      <c r="S171" s="47"/>
      <c r="T171" s="476"/>
      <c r="U171" s="110"/>
      <c r="V171" s="110"/>
      <c r="W171" s="108"/>
      <c r="X171" s="192"/>
      <c r="Y171" s="374"/>
      <c r="Z171" s="182"/>
      <c r="AA171" s="11"/>
      <c r="AB171" s="11"/>
      <c r="AC171" s="11"/>
      <c r="AD171" s="11"/>
      <c r="AE171" s="104"/>
      <c r="AF171" s="104"/>
      <c r="AG171" s="104"/>
      <c r="AH171" s="111"/>
      <c r="AI171" s="112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</row>
    <row r="172" spans="2:89" ht="15" customHeight="1">
      <c r="E172" s="11"/>
      <c r="I172" s="125"/>
      <c r="J172" s="161"/>
      <c r="K172" s="110"/>
      <c r="M172" s="11"/>
      <c r="N172" s="11"/>
      <c r="O172" s="47"/>
      <c r="P172" s="110"/>
      <c r="Q172" s="146"/>
      <c r="R172" s="11"/>
      <c r="S172" s="47"/>
      <c r="T172" s="11"/>
      <c r="U172" s="110"/>
      <c r="V172" s="110"/>
      <c r="W172" s="108"/>
      <c r="X172" s="109"/>
      <c r="Y172" s="136"/>
      <c r="Z172" s="108"/>
      <c r="AA172" s="11"/>
      <c r="AB172" s="11"/>
      <c r="AC172" s="11"/>
      <c r="AD172" s="11"/>
      <c r="AE172" s="11"/>
      <c r="AF172" s="110"/>
      <c r="AG172" s="109"/>
      <c r="AH172" s="111"/>
      <c r="AI172" s="112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</row>
    <row r="173" spans="2:89" ht="12.75" customHeight="1">
      <c r="E173" s="11"/>
      <c r="I173" s="574"/>
      <c r="J173" s="110"/>
      <c r="K173" s="110"/>
      <c r="M173" s="11"/>
      <c r="N173" s="11"/>
      <c r="O173" s="47"/>
      <c r="P173" s="110"/>
      <c r="Q173" s="148"/>
      <c r="R173" s="3"/>
      <c r="S173" s="3"/>
      <c r="T173" s="483"/>
      <c r="U173" s="110"/>
      <c r="V173" s="110"/>
      <c r="W173" s="108"/>
      <c r="X173" s="109"/>
      <c r="Y173" s="136"/>
      <c r="Z173" s="108"/>
      <c r="AA173" s="11"/>
      <c r="AB173" s="11"/>
      <c r="AC173" s="11"/>
      <c r="AD173" s="11"/>
      <c r="AE173" s="11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</row>
    <row r="174" spans="2:89" ht="15" customHeight="1">
      <c r="E174" s="11"/>
      <c r="I174" s="574"/>
      <c r="J174" s="110"/>
      <c r="K174" s="110"/>
      <c r="M174" s="11"/>
      <c r="N174" s="11"/>
      <c r="O174" s="47"/>
      <c r="P174" s="110"/>
      <c r="Q174" s="148"/>
      <c r="R174" s="11"/>
      <c r="S174" s="47"/>
      <c r="T174" s="11"/>
      <c r="U174" s="110"/>
      <c r="V174" s="110"/>
      <c r="W174" s="108"/>
      <c r="X174" s="109"/>
      <c r="Y174" s="136"/>
      <c r="Z174" s="108"/>
      <c r="AA174" s="11"/>
      <c r="AB174" s="11"/>
      <c r="AC174" s="11"/>
      <c r="AD174" s="11"/>
      <c r="AE174" s="11"/>
      <c r="AF174" s="202"/>
      <c r="AG174" s="28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</row>
    <row r="175" spans="2:89" ht="14.25" customHeight="1">
      <c r="E175" s="125"/>
      <c r="I175" s="110"/>
      <c r="J175" s="110"/>
      <c r="K175" s="110"/>
      <c r="M175" s="11"/>
      <c r="N175" s="11"/>
      <c r="O175" s="47"/>
      <c r="P175" s="117"/>
      <c r="Q175" s="148"/>
      <c r="R175" s="40"/>
      <c r="S175" s="105"/>
      <c r="T175" s="14"/>
      <c r="U175" s="110"/>
      <c r="V175" s="110"/>
      <c r="W175" s="108"/>
      <c r="X175" s="109"/>
      <c r="Y175" s="136"/>
      <c r="Z175" s="110"/>
      <c r="AA175" s="11"/>
      <c r="AB175" s="11"/>
      <c r="AC175" s="11"/>
      <c r="AD175" s="11"/>
      <c r="AE175" s="11"/>
      <c r="AF175" s="104"/>
      <c r="AG175" s="142"/>
      <c r="AH175" s="119"/>
      <c r="AI175" s="105"/>
      <c r="AJ175" s="102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</row>
    <row r="176" spans="2:89" ht="17.25" customHeight="1">
      <c r="E176" s="125"/>
      <c r="I176" s="110"/>
      <c r="J176" s="110"/>
      <c r="K176" s="110"/>
      <c r="M176" s="11"/>
      <c r="N176" s="11"/>
      <c r="O176" s="47"/>
      <c r="P176" s="104"/>
      <c r="Q176" s="204"/>
      <c r="R176" s="40"/>
      <c r="S176" s="110"/>
      <c r="T176" s="14"/>
      <c r="U176" s="110"/>
      <c r="V176" s="110"/>
      <c r="W176" s="105"/>
      <c r="X176" s="109"/>
      <c r="Y176" s="136"/>
      <c r="Z176" s="209"/>
      <c r="AA176" s="11"/>
      <c r="AB176" s="11"/>
      <c r="AC176" s="11"/>
      <c r="AD176" s="11"/>
      <c r="AE176" s="11"/>
      <c r="AF176" s="104"/>
      <c r="AG176" s="148"/>
      <c r="AH176" s="121"/>
      <c r="AI176" s="105"/>
      <c r="AJ176" s="164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</row>
    <row r="177" spans="2:89">
      <c r="E177" s="125"/>
      <c r="F177" s="125"/>
      <c r="G177" s="110"/>
      <c r="H177" s="110"/>
      <c r="I177" s="110"/>
      <c r="J177" s="95"/>
      <c r="N177" s="11"/>
      <c r="O177" s="47"/>
      <c r="P177" s="104"/>
      <c r="Q177" s="148"/>
      <c r="R177" s="11"/>
      <c r="S177" s="11"/>
      <c r="T177" s="11"/>
      <c r="U177" s="102"/>
      <c r="V177" s="110"/>
      <c r="W177" s="111"/>
      <c r="X177" s="112"/>
      <c r="Y177" s="146"/>
      <c r="Z177" s="168"/>
      <c r="AA177" s="11"/>
      <c r="AB177" s="11"/>
      <c r="AC177" s="11"/>
      <c r="AD177" s="11"/>
      <c r="AE177" s="11"/>
      <c r="AF177" s="104"/>
      <c r="AG177" s="148"/>
      <c r="AH177" s="105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</row>
    <row r="178" spans="2:89" ht="12.75" customHeight="1">
      <c r="B178" s="1"/>
      <c r="C178" s="1"/>
      <c r="D178" s="1"/>
      <c r="E178" s="125"/>
      <c r="F178" s="125"/>
      <c r="G178" s="110"/>
      <c r="H178" s="110"/>
      <c r="I178" s="110"/>
      <c r="J178" s="95"/>
      <c r="N178" s="11"/>
      <c r="O178" s="47"/>
      <c r="P178" s="104"/>
      <c r="Q178" s="110"/>
      <c r="R178" s="11"/>
      <c r="S178" s="11"/>
      <c r="T178" s="11"/>
      <c r="U178" s="108"/>
      <c r="V178" s="110"/>
      <c r="W178" s="105"/>
      <c r="X178" s="104"/>
      <c r="Y178" s="142"/>
      <c r="Z178" s="108"/>
      <c r="AA178" s="11"/>
      <c r="AB178" s="11"/>
      <c r="AC178" s="11"/>
      <c r="AD178" s="11"/>
      <c r="AE178" s="11"/>
      <c r="AF178" s="104"/>
      <c r="AG178" s="148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</row>
    <row r="179" spans="2:89" ht="15" customHeight="1">
      <c r="I179" s="110"/>
      <c r="J179" s="95"/>
      <c r="N179" s="11"/>
      <c r="O179" s="47"/>
      <c r="P179" s="104"/>
      <c r="Q179" s="203"/>
      <c r="R179" s="11"/>
      <c r="S179" s="11"/>
      <c r="T179" s="11"/>
      <c r="U179" s="108"/>
      <c r="V179" s="110"/>
      <c r="W179" s="110"/>
      <c r="X179" s="110"/>
      <c r="Y179" s="110"/>
      <c r="Z179" s="108"/>
      <c r="AA179" s="11"/>
      <c r="AB179" s="11"/>
      <c r="AC179" s="11"/>
      <c r="AD179" s="11"/>
      <c r="AE179" s="11"/>
      <c r="AF179" s="104"/>
      <c r="AG179" s="142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</row>
    <row r="180" spans="2:89" ht="15.75" customHeight="1">
      <c r="I180" s="110"/>
      <c r="J180" s="95"/>
      <c r="N180" s="11"/>
      <c r="O180" s="47"/>
      <c r="P180" s="110"/>
      <c r="Q180" s="110"/>
      <c r="R180" s="11"/>
      <c r="S180" s="11"/>
      <c r="T180" s="11"/>
      <c r="U180" s="108"/>
      <c r="V180" s="110"/>
      <c r="W180" s="108"/>
      <c r="X180" s="109"/>
      <c r="Y180" s="136"/>
      <c r="Z180" s="110"/>
      <c r="AA180" s="11"/>
      <c r="AB180" s="11"/>
      <c r="AC180" s="11"/>
      <c r="AD180" s="11"/>
      <c r="AE180" s="11"/>
      <c r="AF180" s="104"/>
      <c r="AG180" s="205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</row>
    <row r="181" spans="2:89" ht="15" customHeight="1">
      <c r="I181" s="110"/>
      <c r="J181" s="95"/>
      <c r="N181" s="11"/>
      <c r="O181" s="47"/>
      <c r="P181" s="110"/>
      <c r="Q181" s="110"/>
      <c r="R181" s="11"/>
      <c r="S181" s="11"/>
      <c r="T181" s="11"/>
      <c r="U181" s="105"/>
      <c r="V181" s="110"/>
      <c r="W181" s="108"/>
      <c r="X181" s="109"/>
      <c r="Y181" s="136"/>
      <c r="Z181" s="110"/>
      <c r="AA181" s="11"/>
      <c r="AB181" s="11"/>
      <c r="AC181" s="11"/>
      <c r="AD181" s="11"/>
      <c r="AE181" s="11"/>
      <c r="AF181" s="104"/>
      <c r="AG181" s="142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</row>
    <row r="182" spans="2:89" ht="15.75" customHeight="1">
      <c r="I182" s="110"/>
      <c r="J182" s="95"/>
      <c r="N182" s="11"/>
      <c r="O182" s="47"/>
      <c r="P182" s="100"/>
      <c r="Q182" s="110"/>
      <c r="R182" s="11"/>
      <c r="S182" s="11"/>
      <c r="T182" s="11"/>
      <c r="U182" s="105"/>
      <c r="V182" s="110"/>
      <c r="W182" s="108"/>
      <c r="X182" s="109"/>
      <c r="Y182" s="136"/>
      <c r="Z182" s="110"/>
      <c r="AA182" s="11"/>
      <c r="AB182" s="11"/>
      <c r="AC182" s="11"/>
      <c r="AD182" s="11"/>
      <c r="AE182" s="11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</row>
    <row r="183" spans="2:89">
      <c r="I183" s="110"/>
      <c r="J183" s="95"/>
      <c r="N183" s="11"/>
      <c r="O183" s="47"/>
      <c r="P183" s="100"/>
      <c r="Q183" s="110"/>
      <c r="R183" s="11"/>
      <c r="S183" s="11"/>
      <c r="T183" s="11"/>
      <c r="U183" s="105"/>
      <c r="V183" s="110"/>
      <c r="W183" s="108"/>
      <c r="X183" s="109"/>
      <c r="Y183" s="136"/>
      <c r="Z183" s="110"/>
      <c r="AA183" s="11"/>
      <c r="AB183" s="11"/>
      <c r="AC183" s="11"/>
      <c r="AD183" s="11"/>
      <c r="AE183" s="11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</row>
    <row r="184" spans="2:89" ht="12.75" customHeight="1">
      <c r="I184" s="110"/>
      <c r="J184" s="95"/>
      <c r="N184" s="11"/>
      <c r="O184" s="47"/>
      <c r="P184" s="102"/>
      <c r="Q184" s="110"/>
      <c r="R184" s="11"/>
      <c r="S184" s="11"/>
      <c r="T184" s="11"/>
      <c r="U184" s="105"/>
      <c r="V184" s="110"/>
      <c r="W184" s="105"/>
      <c r="X184" s="109"/>
      <c r="Y184" s="136"/>
      <c r="Z184" s="110"/>
      <c r="AA184" s="11"/>
      <c r="AB184" s="11"/>
      <c r="AC184" s="11"/>
      <c r="AD184" s="11"/>
      <c r="AE184" s="11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</row>
    <row r="185" spans="2:89" ht="15.75" customHeight="1">
      <c r="I185" s="110"/>
      <c r="J185" s="95"/>
      <c r="N185" s="11"/>
      <c r="O185" s="47"/>
      <c r="P185" s="110"/>
      <c r="Q185" s="110"/>
      <c r="R185" s="11"/>
      <c r="S185" s="11"/>
      <c r="T185" s="11"/>
      <c r="U185" s="105"/>
      <c r="V185" s="110"/>
      <c r="W185" s="111"/>
      <c r="X185" s="112"/>
      <c r="Y185" s="146"/>
      <c r="Z185" s="110"/>
      <c r="AA185" s="11"/>
      <c r="AB185" s="11"/>
      <c r="AC185" s="11"/>
      <c r="AD185" s="11"/>
      <c r="AE185" s="11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</row>
    <row r="186" spans="2:89" ht="13.5" customHeight="1">
      <c r="I186" s="110"/>
      <c r="J186" s="95"/>
      <c r="N186" s="11"/>
      <c r="O186" s="47"/>
      <c r="P186" s="110"/>
      <c r="Q186" s="110"/>
      <c r="R186" s="11"/>
      <c r="S186" s="11"/>
      <c r="T186" s="11"/>
      <c r="U186" s="105"/>
      <c r="V186" s="110"/>
      <c r="W186" s="105"/>
      <c r="X186" s="104"/>
      <c r="Y186" s="142"/>
      <c r="Z186" s="110"/>
      <c r="AA186" s="11"/>
      <c r="AB186" s="11"/>
      <c r="AC186" s="11"/>
      <c r="AD186" s="11"/>
      <c r="AE186" s="11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</row>
    <row r="187" spans="2:89" ht="13.5" customHeight="1">
      <c r="I187" s="223"/>
      <c r="J187" s="95"/>
      <c r="N187" s="11"/>
      <c r="O187" s="47"/>
      <c r="P187" s="110"/>
      <c r="Q187" s="110"/>
      <c r="R187" s="11"/>
      <c r="S187" s="11"/>
      <c r="T187" s="11"/>
      <c r="U187" s="105"/>
      <c r="V187" s="110"/>
      <c r="W187" s="108"/>
      <c r="X187" s="100"/>
      <c r="Y187" s="110"/>
      <c r="Z187" s="108"/>
      <c r="AA187" s="11"/>
      <c r="AB187" s="11"/>
      <c r="AC187" s="11"/>
      <c r="AD187" s="11"/>
      <c r="AE187" s="11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</row>
    <row r="188" spans="2:89" ht="13.5" customHeight="1">
      <c r="I188" s="105"/>
      <c r="J188" s="95"/>
      <c r="N188" s="11"/>
      <c r="O188" s="118"/>
      <c r="P188" s="110"/>
      <c r="Q188" s="110"/>
      <c r="R188" s="11"/>
      <c r="S188" s="11"/>
      <c r="T188" s="11"/>
      <c r="U188" s="105"/>
      <c r="V188" s="218"/>
      <c r="W188" s="108"/>
      <c r="X188" s="109"/>
      <c r="Y188" s="136"/>
      <c r="Z188" s="110"/>
      <c r="AA188" s="11"/>
      <c r="AB188" s="11"/>
      <c r="AC188" s="11"/>
      <c r="AD188" s="11"/>
      <c r="AE188" s="11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</row>
    <row r="189" spans="2:89" ht="13.5" customHeight="1">
      <c r="I189" s="105"/>
      <c r="J189" s="95"/>
      <c r="N189" s="11"/>
      <c r="O189" s="118"/>
      <c r="P189" s="110"/>
      <c r="Q189" s="110"/>
      <c r="R189" s="11"/>
      <c r="S189" s="11"/>
      <c r="T189" s="11"/>
      <c r="U189" s="131"/>
      <c r="V189" s="110"/>
      <c r="W189" s="108"/>
      <c r="X189" s="109"/>
      <c r="Y189" s="136"/>
      <c r="Z189" s="110"/>
      <c r="AA189" s="11"/>
      <c r="AB189" s="11"/>
      <c r="AC189" s="11"/>
      <c r="AD189" s="11"/>
      <c r="AE189" s="11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</row>
    <row r="190" spans="2:89" ht="13.5" customHeight="1">
      <c r="I190" s="105"/>
      <c r="J190" s="95"/>
      <c r="N190" s="11"/>
      <c r="O190" s="118"/>
      <c r="P190" s="110"/>
      <c r="Q190" s="110"/>
      <c r="R190" s="11"/>
      <c r="S190" s="11"/>
      <c r="T190" s="11"/>
      <c r="U190" s="110"/>
      <c r="V190" s="110"/>
      <c r="W190" s="105"/>
      <c r="X190" s="104"/>
      <c r="Y190" s="125"/>
      <c r="Z190" s="110"/>
      <c r="AA190" s="11"/>
      <c r="AB190" s="11"/>
      <c r="AC190" s="11"/>
      <c r="AD190" s="11"/>
      <c r="AE190" s="11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</row>
    <row r="191" spans="2:89" ht="12.75" customHeight="1">
      <c r="I191" s="105"/>
      <c r="J191" s="95"/>
      <c r="N191" s="11"/>
      <c r="O191" s="118"/>
      <c r="P191" s="104"/>
      <c r="Q191" s="110"/>
      <c r="R191" s="11"/>
      <c r="S191" s="11"/>
      <c r="T191" s="11"/>
      <c r="U191" s="110"/>
      <c r="V191" s="110"/>
      <c r="W191" s="105"/>
      <c r="X191" s="104"/>
      <c r="Y191" s="125"/>
      <c r="Z191" s="110"/>
      <c r="AA191" s="11"/>
      <c r="AB191" s="11"/>
      <c r="AC191" s="11"/>
      <c r="AD191" s="11"/>
      <c r="AE191" s="11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</row>
    <row r="192" spans="2:89" ht="15" customHeight="1">
      <c r="I192" s="111"/>
      <c r="J192" s="95"/>
      <c r="N192" s="11"/>
      <c r="O192" s="47"/>
      <c r="P192" s="104"/>
      <c r="Q192" s="110"/>
      <c r="R192" s="11"/>
      <c r="S192" s="11"/>
      <c r="T192" s="11"/>
      <c r="U192" s="110"/>
      <c r="V192" s="110"/>
      <c r="W192" s="105"/>
      <c r="X192" s="104"/>
      <c r="Y192" s="125"/>
      <c r="Z192" s="110"/>
      <c r="AA192" s="11"/>
      <c r="AB192" s="11"/>
      <c r="AC192" s="11"/>
      <c r="AD192" s="11"/>
      <c r="AE192" s="11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</row>
    <row r="193" spans="1:89" ht="15.75" customHeight="1">
      <c r="I193" s="111"/>
      <c r="J193" s="110"/>
      <c r="K193" s="47"/>
      <c r="L193" s="11"/>
      <c r="N193" s="11"/>
      <c r="O193" s="47"/>
      <c r="P193" s="118"/>
      <c r="Q193" s="110"/>
      <c r="R193" s="11"/>
      <c r="S193" s="11"/>
      <c r="T193" s="11"/>
      <c r="U193" s="110"/>
      <c r="V193" s="110"/>
      <c r="W193" s="110"/>
      <c r="X193" s="110"/>
      <c r="Y193" s="110"/>
      <c r="Z193" s="110"/>
      <c r="AA193" s="11"/>
      <c r="AB193" s="11"/>
      <c r="AC193" s="11"/>
      <c r="AD193" s="11"/>
      <c r="AE193" s="11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</row>
    <row r="194" spans="1:89" ht="13.5" customHeight="1">
      <c r="I194" s="111"/>
      <c r="J194" s="1375"/>
      <c r="K194" s="47"/>
      <c r="L194" s="11"/>
      <c r="N194" s="11"/>
      <c r="O194" s="47"/>
      <c r="P194" s="110"/>
      <c r="Q194" s="110"/>
      <c r="R194" s="11"/>
      <c r="S194" s="11"/>
      <c r="T194" s="11"/>
      <c r="U194" s="105"/>
      <c r="V194" s="104"/>
      <c r="W194" s="168"/>
      <c r="X194" s="202"/>
      <c r="Y194" s="203"/>
      <c r="Z194" s="110"/>
      <c r="AA194" s="11"/>
      <c r="AB194" s="11"/>
      <c r="AC194" s="11"/>
      <c r="AD194" s="11"/>
      <c r="AE194" s="11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</row>
    <row r="195" spans="1:89">
      <c r="I195" s="110"/>
      <c r="J195" s="568"/>
      <c r="K195" s="1"/>
      <c r="L195" s="5"/>
      <c r="N195" s="11"/>
      <c r="O195" s="47"/>
      <c r="P195" s="117"/>
      <c r="Q195" s="203"/>
      <c r="R195" s="11"/>
      <c r="S195" s="11"/>
      <c r="T195" s="11"/>
      <c r="U195" s="110"/>
      <c r="V195" s="110"/>
      <c r="W195" s="110"/>
      <c r="X195" s="110"/>
      <c r="Y195" s="110"/>
      <c r="Z195" s="110"/>
      <c r="AA195" s="11"/>
      <c r="AB195" s="11"/>
      <c r="AC195" s="11"/>
      <c r="AD195" s="11"/>
      <c r="AE195" s="11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</row>
    <row r="196" spans="1:89" ht="15" customHeight="1">
      <c r="I196" s="110"/>
      <c r="J196" s="568"/>
      <c r="K196" s="1"/>
      <c r="L196" s="5"/>
      <c r="N196" s="11"/>
      <c r="O196" s="47"/>
      <c r="P196" s="110"/>
      <c r="Q196" s="136"/>
      <c r="R196" s="11"/>
      <c r="S196" s="11"/>
      <c r="T196" s="11"/>
      <c r="U196" s="110"/>
      <c r="V196" s="110"/>
      <c r="W196" s="105"/>
      <c r="X196" s="104"/>
      <c r="Y196" s="148"/>
      <c r="Z196" s="110"/>
      <c r="AA196" s="11"/>
      <c r="AB196" s="11"/>
      <c r="AC196" s="11"/>
      <c r="AD196" s="11"/>
      <c r="AE196" s="11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</row>
    <row r="197" spans="1:89" ht="12.75" customHeight="1">
      <c r="I197" s="110"/>
      <c r="J197" s="568"/>
      <c r="K197" s="1"/>
      <c r="L197" s="5"/>
      <c r="N197" s="11"/>
      <c r="O197" s="47"/>
      <c r="P197" s="104"/>
      <c r="Q197" s="148"/>
      <c r="R197" s="11"/>
      <c r="S197" s="11"/>
      <c r="T197" s="11"/>
      <c r="U197" s="110"/>
      <c r="V197" s="110"/>
      <c r="W197" s="110"/>
      <c r="X197" s="110"/>
      <c r="Y197" s="110"/>
      <c r="Z197" s="110"/>
      <c r="AA197" s="11"/>
      <c r="AB197" s="11"/>
      <c r="AC197" s="11"/>
      <c r="AD197" s="11"/>
      <c r="AE197" s="11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</row>
    <row r="198" spans="1:89" ht="15" customHeight="1">
      <c r="I198" s="223"/>
      <c r="J198" s="568"/>
      <c r="K198" s="1"/>
      <c r="L198" s="5"/>
      <c r="N198" s="11"/>
      <c r="O198" s="47"/>
      <c r="P198" s="104"/>
      <c r="Q198" s="145"/>
      <c r="R198" s="11"/>
      <c r="S198" s="11"/>
      <c r="T198" s="11"/>
      <c r="U198" s="110"/>
      <c r="V198" s="110"/>
      <c r="W198" s="105"/>
      <c r="X198" s="104"/>
      <c r="Y198" s="148"/>
      <c r="Z198" s="110"/>
      <c r="AA198" s="11"/>
      <c r="AB198" s="11"/>
      <c r="AC198" s="11"/>
      <c r="AD198" s="11"/>
      <c r="AE198" s="11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</row>
    <row r="199" spans="1:89" ht="15" customHeight="1">
      <c r="I199" s="105"/>
      <c r="J199" s="568"/>
      <c r="K199" s="1"/>
      <c r="L199" s="5"/>
      <c r="N199" s="11"/>
      <c r="O199" s="47"/>
      <c r="P199" s="110"/>
      <c r="Q199" s="204"/>
      <c r="R199" s="11"/>
      <c r="S199" s="11"/>
      <c r="T199" s="11"/>
      <c r="U199" s="110"/>
      <c r="V199" s="110"/>
      <c r="W199" s="115"/>
      <c r="X199" s="117"/>
      <c r="Y199" s="125"/>
      <c r="Z199" s="110"/>
      <c r="AA199" s="11"/>
      <c r="AB199" s="11"/>
      <c r="AC199" s="11"/>
      <c r="AD199" s="11"/>
      <c r="AE199" s="11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</row>
    <row r="200" spans="1:89" ht="16.5" customHeight="1">
      <c r="I200" s="111"/>
      <c r="J200" s="125"/>
      <c r="K200" s="5"/>
      <c r="L200" s="5"/>
      <c r="N200" s="11"/>
      <c r="O200" s="47"/>
      <c r="P200" s="110"/>
      <c r="Q200" s="146"/>
      <c r="R200" s="11"/>
      <c r="S200" s="118"/>
      <c r="T200" s="11"/>
      <c r="U200" s="110"/>
      <c r="V200" s="110"/>
      <c r="W200" s="115"/>
      <c r="X200" s="117"/>
      <c r="Y200" s="125"/>
      <c r="Z200" s="110"/>
      <c r="AA200" s="11"/>
      <c r="AB200" s="11"/>
      <c r="AC200" s="11"/>
      <c r="AD200" s="11"/>
      <c r="AE200" s="11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</row>
    <row r="201" spans="1:89" ht="14.25" customHeight="1">
      <c r="I201" s="105"/>
      <c r="J201" s="110"/>
      <c r="K201" s="47"/>
      <c r="L201" s="11"/>
      <c r="N201" s="11"/>
      <c r="O201" s="47"/>
      <c r="P201" s="110"/>
      <c r="Q201" s="143"/>
      <c r="R201" s="11"/>
      <c r="S201" s="47"/>
      <c r="T201" s="11"/>
      <c r="U201" s="110"/>
      <c r="V201" s="110"/>
      <c r="W201" s="105"/>
      <c r="X201" s="192"/>
      <c r="Y201" s="125"/>
      <c r="Z201" s="110"/>
      <c r="AA201" s="11"/>
      <c r="AB201" s="11"/>
      <c r="AC201" s="11"/>
      <c r="AD201" s="11"/>
      <c r="AE201" s="11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</row>
    <row r="202" spans="1:89" ht="15" customHeight="1">
      <c r="I202" s="108"/>
      <c r="J202" s="110"/>
      <c r="K202" s="47"/>
      <c r="L202" s="11"/>
      <c r="N202" s="11"/>
      <c r="O202" s="47"/>
      <c r="P202" s="110"/>
      <c r="Q202" s="136"/>
      <c r="R202" s="11"/>
      <c r="S202" s="47"/>
      <c r="T202" s="11"/>
      <c r="U202" s="110"/>
      <c r="V202" s="110"/>
      <c r="W202" s="110"/>
      <c r="X202" s="202"/>
      <c r="Y202" s="280"/>
      <c r="Z202" s="202"/>
      <c r="AA202" s="11"/>
      <c r="AB202" s="11"/>
      <c r="AC202" s="11"/>
      <c r="AD202" s="11"/>
      <c r="AE202" s="11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</row>
    <row r="203" spans="1:89" ht="18" customHeight="1">
      <c r="A203" s="11"/>
      <c r="I203" s="108"/>
      <c r="J203" s="110"/>
      <c r="K203" s="47"/>
      <c r="L203" s="11"/>
      <c r="N203" s="11"/>
      <c r="O203" s="47"/>
      <c r="P203" s="110"/>
      <c r="Q203" s="110"/>
      <c r="R203" s="11"/>
      <c r="S203" s="47"/>
      <c r="T203" s="11"/>
      <c r="U203" s="110"/>
      <c r="V203" s="110"/>
      <c r="W203" s="290"/>
      <c r="X203" s="104"/>
      <c r="Y203" s="148"/>
      <c r="Z203" s="372"/>
      <c r="AA203" s="11"/>
      <c r="AB203" s="11"/>
      <c r="AC203" s="11"/>
      <c r="AD203" s="11"/>
      <c r="AE203" s="11"/>
      <c r="AF203" s="202"/>
      <c r="AG203" s="28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</row>
    <row r="204" spans="1:89" ht="16.5" customHeight="1">
      <c r="I204" s="105"/>
      <c r="J204" s="110"/>
      <c r="K204" s="47"/>
      <c r="L204" s="11"/>
      <c r="N204" s="11"/>
      <c r="O204" s="47"/>
      <c r="P204" s="110"/>
      <c r="Q204" s="203"/>
      <c r="R204" s="11"/>
      <c r="S204" s="47"/>
      <c r="T204" s="11"/>
      <c r="U204" s="105"/>
      <c r="V204" s="105"/>
      <c r="W204" s="290"/>
      <c r="X204" s="104"/>
      <c r="Y204" s="148"/>
      <c r="Z204" s="182"/>
      <c r="AA204" s="11"/>
      <c r="AB204" s="11"/>
      <c r="AC204" s="11"/>
      <c r="AD204" s="11"/>
      <c r="AE204" s="11"/>
      <c r="AF204" s="104"/>
      <c r="AG204" s="148"/>
      <c r="AH204" s="105"/>
      <c r="AI204" s="104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</row>
    <row r="205" spans="1:89" ht="13.5" customHeight="1">
      <c r="I205" s="105"/>
      <c r="J205" s="568"/>
      <c r="K205" s="1"/>
      <c r="L205" s="1"/>
      <c r="N205" s="11"/>
      <c r="O205" s="47"/>
      <c r="P205" s="110"/>
      <c r="Q205" s="148"/>
      <c r="R205" s="11"/>
      <c r="S205" s="47"/>
      <c r="T205" s="11"/>
      <c r="U205" s="102"/>
      <c r="V205" s="110"/>
      <c r="W205" s="105"/>
      <c r="X205" s="104"/>
      <c r="Y205" s="148"/>
      <c r="Z205" s="182"/>
      <c r="AA205" s="11"/>
      <c r="AB205" s="11"/>
      <c r="AC205" s="11"/>
      <c r="AD205" s="11"/>
      <c r="AE205" s="11"/>
      <c r="AF205" s="264"/>
      <c r="AG205" s="136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</row>
    <row r="206" spans="1:89" ht="15" customHeight="1">
      <c r="I206" s="105"/>
      <c r="J206" s="568"/>
      <c r="K206" s="1"/>
      <c r="L206" s="1"/>
      <c r="N206" s="11"/>
      <c r="O206" s="47"/>
      <c r="P206" s="191"/>
      <c r="Q206" s="148"/>
      <c r="R206" s="11"/>
      <c r="S206" s="47"/>
      <c r="T206" s="11"/>
      <c r="U206" s="108"/>
      <c r="V206" s="110"/>
      <c r="W206" s="105"/>
      <c r="X206" s="104"/>
      <c r="Y206" s="148"/>
      <c r="Z206" s="182"/>
      <c r="AA206" s="11"/>
      <c r="AB206" s="11"/>
      <c r="AC206" s="11"/>
      <c r="AD206" s="11"/>
      <c r="AE206" s="11"/>
      <c r="AF206" s="104"/>
      <c r="AG206" s="148"/>
      <c r="AH206" s="211"/>
      <c r="AI206" s="143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</row>
    <row r="207" spans="1:89" ht="15" customHeight="1">
      <c r="I207" s="105"/>
      <c r="J207" s="568"/>
      <c r="K207" s="1"/>
      <c r="L207" s="1"/>
      <c r="N207" s="11"/>
      <c r="O207" s="47"/>
      <c r="P207" s="110"/>
      <c r="Q207" s="148"/>
      <c r="R207" s="11"/>
      <c r="S207" s="11"/>
      <c r="T207" s="11"/>
      <c r="U207" s="108"/>
      <c r="V207" s="110"/>
      <c r="W207" s="105"/>
      <c r="X207" s="112"/>
      <c r="Y207" s="146"/>
      <c r="Z207" s="182"/>
      <c r="AA207" s="11"/>
      <c r="AB207" s="11"/>
      <c r="AC207" s="11"/>
      <c r="AD207" s="11"/>
      <c r="AE207" s="11"/>
      <c r="AF207" s="119"/>
      <c r="AG207" s="148"/>
      <c r="AH207" s="110"/>
      <c r="AI207" s="143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</row>
    <row r="208" spans="1:89" ht="14.25" customHeight="1">
      <c r="I208" s="108"/>
      <c r="J208" s="568"/>
      <c r="K208" s="1"/>
      <c r="L208" s="1"/>
      <c r="N208" s="11"/>
      <c r="O208" s="47"/>
      <c r="P208" s="201"/>
      <c r="Q208" s="110"/>
      <c r="R208" s="11"/>
      <c r="S208" s="11"/>
      <c r="T208" s="11"/>
      <c r="U208" s="108"/>
      <c r="V208" s="110"/>
      <c r="W208" s="105"/>
      <c r="X208" s="104"/>
      <c r="Y208" s="142"/>
      <c r="Z208" s="182"/>
      <c r="AA208" s="11"/>
      <c r="AB208" s="11"/>
      <c r="AC208" s="11"/>
      <c r="AD208" s="11"/>
      <c r="AE208" s="11"/>
      <c r="AF208" s="114"/>
      <c r="AG208" s="204"/>
      <c r="AH208" s="110"/>
      <c r="AI208" s="143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</row>
    <row r="209" spans="9:89" ht="12.75" customHeight="1">
      <c r="I209" s="115"/>
      <c r="J209" s="568"/>
      <c r="K209" s="1"/>
      <c r="L209" s="1"/>
      <c r="N209" s="11"/>
      <c r="O209" s="47"/>
      <c r="P209" s="201"/>
      <c r="Q209" s="110"/>
      <c r="R209" s="11"/>
      <c r="S209" s="11"/>
      <c r="T209" s="11"/>
      <c r="U209" s="105"/>
      <c r="V209" s="110"/>
      <c r="W209" s="105"/>
      <c r="X209" s="104"/>
      <c r="Y209" s="142"/>
      <c r="Z209" s="182"/>
      <c r="AA209" s="11"/>
      <c r="AB209" s="11"/>
      <c r="AC209" s="11"/>
      <c r="AD209" s="11"/>
      <c r="AE209" s="11"/>
      <c r="AF209" s="112"/>
      <c r="AG209" s="146"/>
      <c r="AH209" s="110"/>
      <c r="AI209" s="143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</row>
    <row r="210" spans="9:89" ht="14.25" customHeight="1">
      <c r="I210" s="105"/>
      <c r="J210" s="568"/>
      <c r="K210" s="1"/>
      <c r="L210" s="1"/>
      <c r="N210" s="11"/>
      <c r="O210" s="47"/>
      <c r="P210" s="110"/>
      <c r="Q210" s="110"/>
      <c r="R210" s="11"/>
      <c r="S210" s="11"/>
      <c r="T210" s="11"/>
      <c r="U210" s="105"/>
      <c r="V210" s="110"/>
      <c r="W210" s="111"/>
      <c r="X210" s="291"/>
      <c r="Y210" s="292"/>
      <c r="Z210" s="182"/>
      <c r="AA210" s="11"/>
      <c r="AB210" s="11"/>
      <c r="AC210" s="11"/>
      <c r="AD210" s="11"/>
      <c r="AE210" s="11"/>
      <c r="AF210" s="104"/>
      <c r="AG210" s="148"/>
      <c r="AH210" s="110"/>
      <c r="AI210" s="125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</row>
    <row r="211" spans="9:89" ht="15.75" customHeight="1">
      <c r="I211" s="111"/>
      <c r="J211" s="568"/>
      <c r="K211" s="1"/>
      <c r="L211" s="1"/>
      <c r="N211" s="11"/>
      <c r="O211" s="47"/>
      <c r="P211" s="110"/>
      <c r="Q211" s="110"/>
      <c r="R211" s="11"/>
      <c r="S211" s="11"/>
      <c r="T211" s="11"/>
      <c r="U211" s="105"/>
      <c r="V211" s="110"/>
      <c r="W211" s="105"/>
      <c r="X211" s="119"/>
      <c r="Y211" s="268"/>
      <c r="Z211" s="375"/>
      <c r="AA211" s="11"/>
      <c r="AB211" s="11"/>
      <c r="AC211" s="11"/>
      <c r="AD211" s="11"/>
      <c r="AE211" s="11"/>
      <c r="AF211" s="104"/>
      <c r="AG211" s="148"/>
      <c r="AH211" s="211"/>
      <c r="AI211" s="143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</row>
    <row r="212" spans="9:89" ht="12.75" customHeight="1">
      <c r="I212" s="111"/>
      <c r="J212" s="568"/>
      <c r="K212" s="1"/>
      <c r="L212" s="1"/>
      <c r="N212" s="11"/>
      <c r="O212" s="47"/>
      <c r="P212" s="110"/>
      <c r="Q212" s="110"/>
      <c r="R212" s="11"/>
      <c r="S212" s="47"/>
      <c r="T212" s="11"/>
      <c r="U212" s="105"/>
      <c r="V212" s="110"/>
      <c r="W212" s="105"/>
      <c r="X212" s="119"/>
      <c r="Y212" s="148"/>
      <c r="Z212" s="182"/>
      <c r="AA212" s="11"/>
      <c r="AB212" s="11"/>
      <c r="AC212" s="11"/>
      <c r="AD212" s="11"/>
      <c r="AE212" s="11"/>
      <c r="AF212" s="104"/>
      <c r="AG212" s="148"/>
      <c r="AH212" s="117"/>
      <c r="AI212" s="145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</row>
    <row r="213" spans="9:89" ht="15" customHeight="1">
      <c r="I213" s="105"/>
      <c r="J213" s="568"/>
      <c r="K213" s="1"/>
      <c r="L213" s="1"/>
      <c r="N213" s="11"/>
      <c r="O213" s="47"/>
      <c r="P213" s="110"/>
      <c r="Q213" s="110"/>
      <c r="R213" s="11"/>
      <c r="S213" s="47"/>
      <c r="T213" s="11"/>
      <c r="U213" s="105"/>
      <c r="V213" s="110"/>
      <c r="W213" s="111"/>
      <c r="X213" s="114"/>
      <c r="Y213" s="204"/>
      <c r="Z213" s="182"/>
      <c r="AA213" s="11"/>
      <c r="AB213" s="11"/>
      <c r="AC213" s="11"/>
      <c r="AD213" s="11"/>
      <c r="AE213" s="11"/>
      <c r="AF213" s="119"/>
      <c r="AG213" s="148"/>
      <c r="AH213" s="110"/>
      <c r="AI213" s="143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</row>
    <row r="214" spans="9:89" ht="15" customHeight="1">
      <c r="I214" s="105"/>
      <c r="J214" s="125"/>
      <c r="K214" s="5"/>
      <c r="L214" s="5"/>
      <c r="N214" s="11"/>
      <c r="O214" s="47"/>
      <c r="P214" s="104"/>
      <c r="Q214" s="110"/>
      <c r="R214" s="11"/>
      <c r="S214" s="47"/>
      <c r="T214" s="11"/>
      <c r="U214" s="105"/>
      <c r="V214" s="110"/>
      <c r="W214" s="108"/>
      <c r="X214" s="192"/>
      <c r="Y214" s="192"/>
      <c r="Z214" s="182"/>
      <c r="AA214" s="11"/>
      <c r="AB214" s="11"/>
      <c r="AC214" s="11"/>
      <c r="AD214" s="11"/>
      <c r="AE214" s="11"/>
      <c r="AF214" s="114"/>
      <c r="AG214" s="204"/>
      <c r="AH214" s="109"/>
      <c r="AI214" s="136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</row>
    <row r="215" spans="9:89" ht="12.75" customHeight="1">
      <c r="I215" s="110"/>
      <c r="J215" s="125"/>
      <c r="K215" s="5"/>
      <c r="L215" s="5"/>
      <c r="N215" s="11"/>
      <c r="O215" s="47"/>
      <c r="P215" s="104"/>
      <c r="Q215" s="110"/>
      <c r="R215" s="11"/>
      <c r="S215" s="47"/>
      <c r="T215" s="11"/>
      <c r="U215" s="105"/>
      <c r="V215" s="110"/>
      <c r="W215" s="111"/>
      <c r="X215" s="192"/>
      <c r="Y215" s="110"/>
      <c r="Z215" s="182"/>
      <c r="AA215" s="11"/>
      <c r="AB215" s="11"/>
      <c r="AC215" s="11"/>
      <c r="AD215" s="11"/>
      <c r="AE215" s="11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</row>
    <row r="216" spans="9:89" ht="12.75" customHeight="1">
      <c r="I216" s="138"/>
      <c r="J216" s="125"/>
      <c r="K216" s="5"/>
      <c r="L216" s="5"/>
      <c r="N216" s="11"/>
      <c r="O216" s="47"/>
      <c r="P216" s="118"/>
      <c r="Q216" s="110"/>
      <c r="R216" s="11"/>
      <c r="S216" s="47"/>
      <c r="T216" s="11"/>
      <c r="U216" s="105"/>
      <c r="V216" s="110"/>
      <c r="W216" s="105"/>
      <c r="X216" s="192"/>
      <c r="Y216" s="192"/>
      <c r="Z216" s="182"/>
      <c r="AA216" s="11"/>
      <c r="AB216" s="11"/>
      <c r="AC216" s="11"/>
      <c r="AD216" s="11"/>
      <c r="AE216" s="11"/>
      <c r="AF216" s="110"/>
      <c r="AG216" s="105"/>
      <c r="AH216" s="211"/>
      <c r="AI216" s="143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</row>
    <row r="217" spans="9:89" ht="12" customHeight="1">
      <c r="I217" s="110"/>
      <c r="J217" s="1447"/>
      <c r="K217" s="1448"/>
      <c r="L217" s="585"/>
      <c r="M217" s="11"/>
      <c r="N217" s="11"/>
      <c r="O217" s="47"/>
      <c r="P217" s="110"/>
      <c r="Q217" s="110"/>
      <c r="R217" s="11"/>
      <c r="S217" s="47"/>
      <c r="T217" s="11"/>
      <c r="U217" s="131"/>
      <c r="V217" s="110"/>
      <c r="W217" s="108"/>
      <c r="X217" s="192"/>
      <c r="Y217" s="384"/>
      <c r="Z217" s="182"/>
      <c r="AA217" s="11"/>
      <c r="AB217" s="11"/>
      <c r="AC217" s="11"/>
      <c r="AD217" s="11"/>
      <c r="AE217" s="11"/>
      <c r="AF217" s="110"/>
      <c r="AG217" s="105"/>
      <c r="AH217" s="211"/>
      <c r="AI217" s="143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</row>
    <row r="218" spans="9:89" ht="12.75" customHeight="1">
      <c r="I218" s="277"/>
      <c r="J218" s="1449"/>
      <c r="K218" s="11"/>
      <c r="L218" s="125"/>
      <c r="M218" s="11"/>
      <c r="N218" s="11"/>
      <c r="O218" s="47"/>
      <c r="P218" s="109"/>
      <c r="Q218" s="110"/>
      <c r="R218" s="11"/>
      <c r="S218" s="47"/>
      <c r="T218" s="11"/>
      <c r="U218" s="110"/>
      <c r="V218" s="110"/>
      <c r="W218" s="108"/>
      <c r="X218" s="192"/>
      <c r="Y218" s="374"/>
      <c r="Z218" s="182"/>
      <c r="AA218" s="11"/>
      <c r="AB218" s="11"/>
      <c r="AC218" s="11"/>
      <c r="AD218" s="11"/>
      <c r="AE218" s="11"/>
      <c r="AF218" s="110"/>
      <c r="AG218" s="105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</row>
    <row r="219" spans="9:89" ht="14.25" customHeight="1">
      <c r="I219" s="110"/>
      <c r="J219" s="811"/>
      <c r="K219" s="812"/>
      <c r="L219" s="813"/>
      <c r="M219" s="11"/>
      <c r="N219" s="11"/>
      <c r="O219" s="47"/>
      <c r="P219" s="104"/>
      <c r="Q219" s="110"/>
      <c r="R219" s="11"/>
      <c r="S219" s="47"/>
      <c r="T219" s="11"/>
      <c r="U219" s="110"/>
      <c r="V219" s="110"/>
      <c r="W219" s="108"/>
      <c r="X219" s="192"/>
      <c r="Y219" s="374"/>
      <c r="Z219" s="182"/>
      <c r="AA219" s="11"/>
      <c r="AB219" s="11"/>
      <c r="AC219" s="11"/>
      <c r="AD219" s="11"/>
      <c r="AE219" s="11"/>
      <c r="AF219" s="110"/>
      <c r="AG219" s="111"/>
      <c r="AH219" s="114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</row>
    <row r="220" spans="9:89" ht="15.75">
      <c r="I220" s="2461"/>
      <c r="J220" s="1449"/>
      <c r="K220" s="11"/>
      <c r="L220" s="557"/>
      <c r="M220" s="11"/>
      <c r="N220" s="11"/>
      <c r="O220" s="11"/>
      <c r="P220" s="110"/>
      <c r="Q220" s="110"/>
      <c r="R220" s="11"/>
      <c r="S220" s="47"/>
      <c r="T220" s="11"/>
      <c r="U220" s="110"/>
      <c r="V220" s="110"/>
      <c r="W220" s="108"/>
      <c r="X220" s="192"/>
      <c r="Y220" s="374"/>
      <c r="Z220" s="182"/>
      <c r="AA220" s="11"/>
      <c r="AB220" s="11"/>
      <c r="AC220" s="11"/>
      <c r="AD220" s="11"/>
      <c r="AE220" s="11"/>
      <c r="AF220" s="110"/>
      <c r="AG220" s="111"/>
      <c r="AH220" s="112"/>
      <c r="AI220" s="145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</row>
    <row r="221" spans="9:89" ht="15.75">
      <c r="I221" s="110"/>
      <c r="J221" s="1450"/>
      <c r="K221" s="815"/>
      <c r="L221" s="362"/>
      <c r="M221" s="11"/>
      <c r="N221" s="11"/>
      <c r="O221" s="11"/>
      <c r="P221" s="115"/>
      <c r="Q221" s="110"/>
      <c r="R221" s="11"/>
      <c r="S221" s="47"/>
      <c r="T221" s="11"/>
      <c r="U221" s="110"/>
      <c r="V221" s="110"/>
      <c r="W221" s="108"/>
      <c r="X221" s="192"/>
      <c r="Y221" s="374"/>
      <c r="Z221" s="182"/>
      <c r="AA221" s="11"/>
      <c r="AB221" s="11"/>
      <c r="AC221" s="11"/>
      <c r="AD221" s="11"/>
      <c r="AE221" s="11"/>
      <c r="AF221" s="110"/>
      <c r="AG221" s="105"/>
      <c r="AH221" s="117"/>
      <c r="AI221" s="145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</row>
    <row r="222" spans="9:89" ht="15" customHeight="1">
      <c r="I222" s="110"/>
      <c r="J222" s="1451"/>
      <c r="K222" s="810"/>
      <c r="L222" s="536"/>
      <c r="M222" s="11"/>
      <c r="N222" s="11"/>
      <c r="O222" s="11"/>
      <c r="P222" s="104"/>
      <c r="Q222" s="110"/>
      <c r="R222" s="11"/>
      <c r="S222" s="47"/>
      <c r="T222" s="11"/>
      <c r="U222" s="105"/>
      <c r="V222" s="104"/>
      <c r="W222" s="110"/>
      <c r="X222" s="110"/>
      <c r="Y222" s="110"/>
      <c r="Z222" s="110"/>
      <c r="AA222" s="11"/>
      <c r="AB222" s="11"/>
      <c r="AC222" s="11"/>
      <c r="AD222" s="11"/>
      <c r="AE222" s="11"/>
      <c r="AF222" s="110"/>
      <c r="AG222" s="105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</row>
    <row r="223" spans="9:89" ht="13.5" customHeight="1">
      <c r="I223" s="110"/>
      <c r="J223" s="816"/>
      <c r="K223" s="542"/>
      <c r="L223" s="542"/>
      <c r="M223" s="11"/>
      <c r="N223" s="11"/>
      <c r="O223" s="11"/>
      <c r="P223" s="109"/>
      <c r="Q223" s="110"/>
      <c r="R223" s="11"/>
      <c r="S223" s="47"/>
      <c r="T223" s="11"/>
      <c r="U223" s="110"/>
      <c r="V223" s="110"/>
      <c r="W223" s="110"/>
      <c r="X223" s="148"/>
      <c r="Y223" s="148"/>
      <c r="Z223" s="110"/>
      <c r="AA223" s="11"/>
      <c r="AB223" s="11"/>
      <c r="AC223" s="11"/>
      <c r="AD223" s="11"/>
      <c r="AE223" s="11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</row>
    <row r="224" spans="9:89" ht="13.5" customHeight="1">
      <c r="I224" s="110"/>
      <c r="J224" s="125"/>
      <c r="K224" s="5"/>
      <c r="L224" s="5"/>
      <c r="M224" s="11"/>
      <c r="N224" s="11"/>
      <c r="O224" s="11"/>
      <c r="P224" s="110"/>
      <c r="Q224" s="110"/>
      <c r="R224" s="11"/>
      <c r="S224" s="47"/>
      <c r="T224" s="11"/>
      <c r="U224" s="110"/>
      <c r="V224" s="110"/>
      <c r="W224" s="110"/>
      <c r="X224" s="136"/>
      <c r="Y224" s="136"/>
      <c r="Z224" s="110"/>
      <c r="AA224" s="11"/>
      <c r="AB224" s="11"/>
      <c r="AC224" s="11"/>
      <c r="AD224" s="11"/>
      <c r="AE224" s="11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</row>
    <row r="225" spans="9:89" ht="14.25" customHeight="1">
      <c r="I225" s="110"/>
      <c r="J225" s="125"/>
      <c r="K225" s="5"/>
      <c r="L225" s="5"/>
      <c r="M225" s="11"/>
      <c r="N225" s="11"/>
      <c r="O225" s="11"/>
      <c r="P225" s="110"/>
      <c r="Q225" s="110"/>
      <c r="R225" s="11"/>
      <c r="S225" s="47"/>
      <c r="T225" s="11"/>
      <c r="U225" s="110"/>
      <c r="V225" s="110"/>
      <c r="W225" s="110"/>
      <c r="X225" s="148"/>
      <c r="Y225" s="148"/>
      <c r="Z225" s="110"/>
      <c r="AA225" s="11"/>
      <c r="AB225" s="11"/>
      <c r="AC225" s="11"/>
      <c r="AD225" s="11"/>
      <c r="AE225" s="11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</row>
    <row r="226" spans="9:89" ht="12.75" customHeight="1">
      <c r="I226" s="110"/>
      <c r="J226" s="125"/>
      <c r="K226" s="20"/>
      <c r="L226" s="5"/>
      <c r="M226" s="11"/>
      <c r="N226" s="11"/>
      <c r="O226" s="11"/>
      <c r="P226" s="110"/>
      <c r="Q226" s="110"/>
      <c r="R226" s="11"/>
      <c r="S226" s="47"/>
      <c r="T226" s="11"/>
      <c r="U226" s="110"/>
      <c r="V226" s="110"/>
      <c r="W226" s="110"/>
      <c r="X226" s="148"/>
      <c r="Y226" s="148"/>
      <c r="Z226" s="110"/>
      <c r="AA226" s="11"/>
      <c r="AB226" s="11"/>
      <c r="AC226" s="11"/>
      <c r="AD226" s="11"/>
      <c r="AE226" s="11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</row>
    <row r="227" spans="9:89" ht="14.25" customHeight="1">
      <c r="I227" s="110"/>
      <c r="J227" s="125"/>
      <c r="K227" s="31"/>
      <c r="L227" s="31"/>
      <c r="M227" s="11"/>
      <c r="N227" s="11"/>
      <c r="O227" s="11"/>
      <c r="P227" s="110"/>
      <c r="Q227" s="110"/>
      <c r="R227" s="11"/>
      <c r="S227" s="482"/>
      <c r="T227" s="11"/>
      <c r="U227" s="110"/>
      <c r="V227" s="110"/>
      <c r="W227" s="138"/>
      <c r="X227" s="204"/>
      <c r="Y227" s="204"/>
      <c r="Z227" s="110"/>
      <c r="AA227" s="11"/>
      <c r="AB227" s="11"/>
      <c r="AC227" s="11"/>
      <c r="AD227" s="11"/>
      <c r="AE227" s="11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</row>
    <row r="228" spans="9:89" ht="15.75" customHeight="1">
      <c r="I228" s="110"/>
      <c r="J228" s="125"/>
      <c r="K228" s="1452"/>
      <c r="L228" s="5"/>
      <c r="M228" s="11"/>
      <c r="N228" s="11"/>
      <c r="O228" s="11"/>
      <c r="P228" s="110"/>
      <c r="Q228" s="110"/>
      <c r="R228" s="11"/>
      <c r="S228" s="47"/>
      <c r="T228" s="11"/>
      <c r="U228" s="110"/>
      <c r="V228" s="110"/>
      <c r="W228" s="371"/>
      <c r="X228" s="146"/>
      <c r="Y228" s="146"/>
      <c r="Z228" s="110"/>
      <c r="AA228" s="11"/>
      <c r="AB228" s="11"/>
      <c r="AC228" s="11"/>
      <c r="AD228" s="11"/>
      <c r="AE228" s="11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</row>
    <row r="229" spans="9:89" ht="15" customHeight="1">
      <c r="I229" s="110"/>
      <c r="J229" s="125"/>
      <c r="K229" s="5"/>
      <c r="L229" s="5"/>
      <c r="M229" s="11"/>
      <c r="N229" s="11"/>
      <c r="O229" s="11"/>
      <c r="P229" s="104"/>
      <c r="Q229" s="110"/>
      <c r="R229" s="11"/>
      <c r="S229" s="47"/>
      <c r="T229" s="476"/>
      <c r="U229" s="110"/>
      <c r="V229" s="110"/>
      <c r="W229" s="371"/>
      <c r="X229" s="110"/>
      <c r="Y229" s="110"/>
      <c r="Z229" s="110"/>
      <c r="AA229" s="11"/>
      <c r="AB229" s="11"/>
      <c r="AC229" s="11"/>
      <c r="AD229" s="11"/>
      <c r="AE229" s="11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</row>
    <row r="230" spans="9:89" ht="13.5" customHeight="1">
      <c r="I230" s="144"/>
      <c r="J230" s="125"/>
      <c r="K230" s="5"/>
      <c r="L230" s="5"/>
      <c r="M230" s="11"/>
      <c r="N230" s="11"/>
      <c r="O230" s="11"/>
      <c r="P230" s="118"/>
      <c r="Q230" s="110"/>
      <c r="R230" s="11"/>
      <c r="S230" s="47"/>
      <c r="T230" s="11"/>
      <c r="U230" s="110"/>
      <c r="V230" s="110"/>
      <c r="W230" s="371"/>
      <c r="X230" s="110"/>
      <c r="Y230" s="110"/>
      <c r="Z230" s="110"/>
      <c r="AA230" s="11"/>
      <c r="AB230" s="11"/>
      <c r="AC230" s="11"/>
      <c r="AD230" s="11"/>
      <c r="AE230" s="11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</row>
    <row r="231" spans="9:89" ht="13.5" customHeight="1">
      <c r="I231" s="168"/>
      <c r="J231" s="125"/>
      <c r="K231" s="130"/>
      <c r="L231" s="125"/>
      <c r="M231" s="11"/>
      <c r="N231" s="11"/>
      <c r="O231" s="11"/>
      <c r="P231" s="191"/>
      <c r="Q231" s="110"/>
      <c r="R231" s="3"/>
      <c r="S231" s="3"/>
      <c r="T231" s="483"/>
      <c r="U231" s="148"/>
      <c r="V231" s="148"/>
      <c r="W231" s="221"/>
      <c r="X231" s="109"/>
      <c r="Y231" s="136"/>
      <c r="Z231" s="191"/>
      <c r="AA231" s="11"/>
      <c r="AB231" s="11"/>
      <c r="AC231" s="11"/>
      <c r="AD231" s="11"/>
      <c r="AE231" s="11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</row>
    <row r="232" spans="9:89" ht="14.25" customHeight="1">
      <c r="I232" s="105"/>
      <c r="J232" s="125"/>
      <c r="K232" s="105"/>
      <c r="L232" s="125"/>
      <c r="M232" s="11"/>
      <c r="N232" s="11"/>
      <c r="O232" s="11"/>
      <c r="P232" s="110"/>
      <c r="Q232" s="110"/>
      <c r="R232" s="11"/>
      <c r="S232" s="47"/>
      <c r="T232" s="11"/>
      <c r="U232" s="148"/>
      <c r="V232" s="148"/>
      <c r="W232" s="105"/>
      <c r="X232" s="110"/>
      <c r="Y232" s="202"/>
      <c r="Z232" s="280"/>
      <c r="AA232" s="11"/>
      <c r="AB232" s="11"/>
      <c r="AC232" s="11"/>
      <c r="AD232" s="11"/>
      <c r="AE232" s="11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</row>
    <row r="233" spans="9:89" ht="15" customHeight="1">
      <c r="I233" s="105"/>
      <c r="J233" s="125"/>
      <c r="K233" s="362"/>
      <c r="L233" s="125"/>
      <c r="N233" s="11"/>
      <c r="O233" s="11"/>
      <c r="P233" s="110"/>
      <c r="Q233" s="110"/>
      <c r="R233" s="119"/>
      <c r="S233" s="105"/>
      <c r="T233" s="104"/>
      <c r="U233" s="148"/>
      <c r="V233" s="148"/>
      <c r="W233" s="108"/>
      <c r="X233" s="105"/>
      <c r="Y233" s="104"/>
      <c r="Z233" s="148"/>
      <c r="AA233" s="11"/>
      <c r="AB233" s="11"/>
      <c r="AC233" s="11"/>
      <c r="AD233" s="11"/>
      <c r="AE233" s="11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</row>
    <row r="234" spans="9:89">
      <c r="I234" s="105"/>
      <c r="J234" s="583"/>
      <c r="K234" s="1376"/>
      <c r="L234" s="125"/>
      <c r="N234" s="11"/>
      <c r="O234" s="11"/>
      <c r="P234" s="110"/>
      <c r="Q234" s="203"/>
      <c r="R234" s="119"/>
      <c r="S234" s="110"/>
      <c r="T234" s="104"/>
      <c r="U234" s="110"/>
      <c r="V234" s="110"/>
      <c r="W234" s="108"/>
      <c r="X234" s="108"/>
      <c r="Y234" s="109"/>
      <c r="Z234" s="136"/>
      <c r="AA234" s="11"/>
      <c r="AB234" s="11"/>
      <c r="AC234" s="11"/>
      <c r="AD234" s="11"/>
      <c r="AE234" s="11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</row>
    <row r="235" spans="9:89">
      <c r="I235" s="150"/>
      <c r="J235" s="583"/>
      <c r="K235" s="583"/>
      <c r="L235" s="125"/>
      <c r="N235" s="11"/>
      <c r="O235" s="11"/>
      <c r="P235" s="110"/>
      <c r="Q235" s="148"/>
      <c r="R235" s="11"/>
      <c r="S235" s="11"/>
      <c r="T235" s="11"/>
      <c r="U235" s="110"/>
      <c r="V235" s="110"/>
      <c r="W235" s="108"/>
      <c r="X235" s="105"/>
      <c r="Y235" s="104"/>
      <c r="Z235" s="481"/>
      <c r="AA235" s="11"/>
      <c r="AB235" s="11"/>
      <c r="AC235" s="11"/>
      <c r="AD235" s="11"/>
      <c r="AE235" s="11"/>
      <c r="AF235" s="110"/>
      <c r="AG235" s="110"/>
      <c r="AH235" s="109"/>
      <c r="AI235" s="148"/>
      <c r="AJ235" s="191"/>
      <c r="AK235" s="148"/>
      <c r="AL235" s="110"/>
      <c r="AM235" s="136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</row>
    <row r="236" spans="9:89" ht="12.75" customHeight="1">
      <c r="I236" s="168"/>
      <c r="J236" s="583"/>
      <c r="K236" s="1376"/>
      <c r="L236" s="125"/>
      <c r="N236" s="11"/>
      <c r="O236" s="11"/>
      <c r="P236" s="110"/>
      <c r="Q236" s="110"/>
      <c r="R236" s="11"/>
      <c r="S236" s="11"/>
      <c r="T236" s="11"/>
      <c r="U236" s="102"/>
      <c r="V236" s="110"/>
      <c r="W236" s="108"/>
      <c r="X236" s="111"/>
      <c r="Y236" s="112"/>
      <c r="Z236" s="146"/>
      <c r="AA236" s="11"/>
      <c r="AB236" s="11"/>
      <c r="AC236" s="11"/>
      <c r="AD236" s="11"/>
      <c r="AE236" s="11"/>
      <c r="AF236" s="110"/>
      <c r="AG236" s="110"/>
      <c r="AH236" s="209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</row>
    <row r="237" spans="9:89">
      <c r="I237" s="108"/>
      <c r="J237" s="212"/>
      <c r="K237" s="583"/>
      <c r="L237" s="125"/>
      <c r="N237" s="11"/>
      <c r="O237" s="11"/>
      <c r="P237" s="110"/>
      <c r="Q237" s="110"/>
      <c r="R237" s="11"/>
      <c r="S237" s="11"/>
      <c r="T237" s="11"/>
      <c r="U237" s="108"/>
      <c r="V237" s="110"/>
      <c r="W237" s="105"/>
      <c r="X237" s="105"/>
      <c r="Y237" s="104"/>
      <c r="Z237" s="148"/>
      <c r="AA237" s="11"/>
      <c r="AB237" s="11"/>
      <c r="AC237" s="11"/>
      <c r="AD237" s="11"/>
      <c r="AE237" s="11"/>
      <c r="AF237" s="110"/>
      <c r="AG237" s="110"/>
      <c r="AH237" s="221"/>
      <c r="AI237" s="109"/>
      <c r="AJ237" s="136"/>
      <c r="AK237" s="115"/>
      <c r="AL237" s="109"/>
      <c r="AM237" s="145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</row>
    <row r="238" spans="9:89" ht="14.25" customHeight="1">
      <c r="I238" s="108"/>
      <c r="J238" s="102"/>
      <c r="K238" s="120"/>
      <c r="L238" s="125"/>
      <c r="N238" s="11"/>
      <c r="O238" s="11"/>
      <c r="P238" s="110"/>
      <c r="Q238" s="110"/>
      <c r="R238" s="11"/>
      <c r="S238" s="11"/>
      <c r="T238" s="11"/>
      <c r="U238" s="108"/>
      <c r="V238" s="110"/>
      <c r="W238" s="110"/>
      <c r="X238" s="115"/>
      <c r="Y238" s="117"/>
      <c r="Z238" s="373"/>
      <c r="AA238" s="11"/>
      <c r="AB238" s="11"/>
      <c r="AC238" s="11"/>
      <c r="AD238" s="11"/>
      <c r="AE238" s="11"/>
      <c r="AF238" s="110"/>
      <c r="AG238" s="207"/>
      <c r="AH238" s="191"/>
      <c r="AI238" s="191"/>
      <c r="AJ238" s="148"/>
      <c r="AK238" s="105"/>
      <c r="AL238" s="104"/>
      <c r="AM238" s="142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</row>
    <row r="239" spans="9:89" ht="12.75" customHeight="1">
      <c r="I239" s="108"/>
      <c r="J239" s="125"/>
      <c r="K239" s="362"/>
      <c r="L239" s="125"/>
      <c r="N239" s="11"/>
      <c r="O239" s="11"/>
      <c r="P239" s="110"/>
      <c r="Q239" s="110"/>
      <c r="R239" s="11"/>
      <c r="S239" s="11"/>
      <c r="T239" s="11"/>
      <c r="U239" s="108"/>
      <c r="V239" s="110"/>
      <c r="W239" s="110"/>
      <c r="X239" s="105"/>
      <c r="Y239" s="104"/>
      <c r="Z239" s="142"/>
      <c r="AA239" s="11"/>
      <c r="AB239" s="11"/>
      <c r="AC239" s="11"/>
      <c r="AD239" s="11"/>
      <c r="AE239" s="11"/>
      <c r="AF239" s="168"/>
      <c r="AG239" s="202"/>
      <c r="AH239" s="110"/>
      <c r="AI239" s="108"/>
      <c r="AJ239" s="110"/>
      <c r="AK239" s="477"/>
      <c r="AL239" s="104"/>
      <c r="AM239" s="148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</row>
    <row r="240" spans="9:89" ht="13.5" customHeight="1">
      <c r="I240" s="108"/>
      <c r="J240" s="583"/>
      <c r="K240" s="1376"/>
      <c r="L240" s="125"/>
      <c r="N240" s="11"/>
      <c r="O240" s="11"/>
      <c r="P240" s="110"/>
      <c r="Q240" s="110"/>
      <c r="R240" s="11"/>
      <c r="S240" s="11"/>
      <c r="T240" s="11"/>
      <c r="U240" s="108"/>
      <c r="V240" s="110"/>
      <c r="W240" s="110"/>
      <c r="X240" s="105"/>
      <c r="Y240" s="104"/>
      <c r="Z240" s="148"/>
      <c r="AA240" s="11"/>
      <c r="AB240" s="11"/>
      <c r="AC240" s="11"/>
      <c r="AD240" s="11"/>
      <c r="AE240" s="11"/>
      <c r="AF240" s="105"/>
      <c r="AG240" s="211"/>
      <c r="AH240" s="108"/>
      <c r="AI240" s="109"/>
      <c r="AJ240" s="136"/>
      <c r="AK240" s="105"/>
      <c r="AL240" s="104"/>
      <c r="AM240" s="142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</row>
    <row r="241" spans="9:89">
      <c r="I241" s="108"/>
      <c r="J241" s="583"/>
      <c r="K241" s="1376"/>
      <c r="L241" s="125"/>
      <c r="N241" s="11"/>
      <c r="O241" s="11"/>
      <c r="P241" s="138"/>
      <c r="Q241" s="110"/>
      <c r="R241" s="11"/>
      <c r="S241" s="11"/>
      <c r="T241" s="11"/>
      <c r="U241" s="108"/>
      <c r="V241" s="110"/>
      <c r="W241" s="110"/>
      <c r="X241" s="105"/>
      <c r="Y241" s="104"/>
      <c r="Z241" s="148"/>
      <c r="AA241" s="11"/>
      <c r="AB241" s="11"/>
      <c r="AC241" s="11"/>
      <c r="AD241" s="11"/>
      <c r="AE241" s="11"/>
      <c r="AF241" s="105"/>
      <c r="AG241" s="224"/>
      <c r="AH241" s="105"/>
      <c r="AI241" s="104"/>
      <c r="AJ241" s="148"/>
      <c r="AK241" s="477"/>
      <c r="AL241" s="104"/>
      <c r="AM241" s="148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</row>
    <row r="242" spans="9:89">
      <c r="I242" s="105"/>
      <c r="J242" s="583"/>
      <c r="K242" s="583"/>
      <c r="L242" s="125"/>
      <c r="N242" s="11"/>
      <c r="O242" s="11"/>
      <c r="P242" s="110"/>
      <c r="Q242" s="110"/>
      <c r="R242" s="11"/>
      <c r="S242" s="11"/>
      <c r="T242" s="11"/>
      <c r="U242" s="105"/>
      <c r="V242" s="110"/>
      <c r="W242" s="110"/>
      <c r="X242" s="105"/>
      <c r="Y242" s="119"/>
      <c r="Z242" s="148"/>
      <c r="AA242" s="11"/>
      <c r="AB242" s="11"/>
      <c r="AC242" s="11"/>
      <c r="AD242" s="11"/>
      <c r="AE242" s="11"/>
      <c r="AF242" s="105"/>
      <c r="AG242" s="110"/>
      <c r="AH242" s="191"/>
      <c r="AI242" s="191"/>
      <c r="AJ242" s="148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</row>
    <row r="243" spans="9:89">
      <c r="I243" s="2461"/>
      <c r="J243" s="212"/>
      <c r="K243" s="1376"/>
      <c r="L243" s="125"/>
      <c r="N243" s="11"/>
      <c r="O243" s="11"/>
      <c r="P243" s="110"/>
      <c r="Q243" s="110"/>
      <c r="R243" s="11"/>
      <c r="S243" s="11"/>
      <c r="T243" s="11"/>
      <c r="U243" s="105"/>
      <c r="V243" s="110"/>
      <c r="W243" s="110"/>
      <c r="X243" s="111"/>
      <c r="Y243" s="114"/>
      <c r="Z243" s="204"/>
      <c r="AA243" s="11"/>
      <c r="AB243" s="11"/>
      <c r="AC243" s="11"/>
      <c r="AD243" s="11"/>
      <c r="AE243" s="11"/>
      <c r="AF243" s="108"/>
      <c r="AG243" s="109"/>
      <c r="AH243" s="111"/>
      <c r="AI243" s="112"/>
      <c r="AJ243" s="146"/>
      <c r="AK243" s="119"/>
      <c r="AL243" s="105"/>
      <c r="AM243" s="104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</row>
    <row r="244" spans="9:89" ht="14.25" customHeight="1">
      <c r="I244" s="131"/>
      <c r="J244" s="125"/>
      <c r="K244" s="125"/>
      <c r="L244" s="125"/>
      <c r="N244" s="11"/>
      <c r="O244" s="11"/>
      <c r="P244" s="110"/>
      <c r="Q244" s="110"/>
      <c r="R244" s="11"/>
      <c r="S244" s="11"/>
      <c r="T244" s="11"/>
      <c r="U244" s="105"/>
      <c r="V244" s="220"/>
      <c r="W244" s="110"/>
      <c r="X244" s="108"/>
      <c r="Y244" s="192"/>
      <c r="Z244" s="192"/>
      <c r="AA244" s="11"/>
      <c r="AB244" s="11"/>
      <c r="AC244" s="11"/>
      <c r="AD244" s="11"/>
      <c r="AE244" s="11"/>
      <c r="AF244" s="105"/>
      <c r="AG244" s="110"/>
      <c r="AH244" s="105"/>
      <c r="AI244" s="104"/>
      <c r="AJ244" s="148"/>
      <c r="AK244" s="110"/>
      <c r="AL244" s="105"/>
      <c r="AM244" s="104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</row>
    <row r="245" spans="9:89" ht="13.5" customHeight="1">
      <c r="I245" s="168"/>
      <c r="J245" s="125"/>
      <c r="K245" s="125"/>
      <c r="L245" s="125"/>
      <c r="N245" s="11"/>
      <c r="O245" s="11"/>
      <c r="P245" s="110"/>
      <c r="Q245" s="110"/>
      <c r="R245" s="11"/>
      <c r="S245" s="11"/>
      <c r="T245" s="11"/>
      <c r="U245" s="105"/>
      <c r="V245" s="220"/>
      <c r="W245" s="110"/>
      <c r="X245" s="111"/>
      <c r="Y245" s="192"/>
      <c r="Z245" s="110"/>
      <c r="AA245" s="11"/>
      <c r="AB245" s="11"/>
      <c r="AC245" s="11"/>
      <c r="AD245" s="11"/>
      <c r="AE245" s="11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</row>
    <row r="246" spans="9:89" ht="15.75">
      <c r="I246" s="2462"/>
      <c r="J246" s="568"/>
      <c r="K246" s="1"/>
      <c r="L246" s="5"/>
      <c r="N246" s="11"/>
      <c r="O246" s="11"/>
      <c r="P246" s="110"/>
      <c r="Q246" s="110"/>
      <c r="R246" s="11"/>
      <c r="S246" s="11"/>
      <c r="T246" s="11"/>
      <c r="U246" s="105"/>
      <c r="V246" s="110"/>
      <c r="W246" s="110"/>
      <c r="X246" s="105"/>
      <c r="Y246" s="192"/>
      <c r="Z246" s="192"/>
      <c r="AA246" s="11"/>
      <c r="AB246" s="11"/>
      <c r="AC246" s="11"/>
      <c r="AD246" s="11"/>
      <c r="AE246" s="11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</row>
    <row r="247" spans="9:89" ht="12.75" customHeight="1">
      <c r="I247" s="290"/>
      <c r="J247" s="125"/>
      <c r="K247" s="47"/>
      <c r="L247" s="5"/>
      <c r="N247" s="11"/>
      <c r="O247" s="11"/>
      <c r="P247" s="110"/>
      <c r="Q247" s="110"/>
      <c r="R247" s="11"/>
      <c r="S247" s="11"/>
      <c r="T247" s="11"/>
      <c r="U247" s="105"/>
      <c r="V247" s="110"/>
      <c r="W247" s="110"/>
      <c r="X247" s="108"/>
      <c r="Y247" s="192"/>
      <c r="Z247" s="384"/>
      <c r="AA247" s="11"/>
      <c r="AB247" s="11"/>
      <c r="AC247" s="11"/>
      <c r="AD247" s="11"/>
      <c r="AE247" s="11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</row>
    <row r="248" spans="9:89" ht="15.75">
      <c r="I248" s="290"/>
      <c r="J248" s="125"/>
      <c r="K248" s="5"/>
      <c r="L248" s="5"/>
      <c r="N248" s="11"/>
      <c r="O248" s="11"/>
      <c r="P248" s="110"/>
      <c r="Q248" s="110"/>
      <c r="R248" s="11"/>
      <c r="S248" s="11"/>
      <c r="T248" s="11"/>
      <c r="U248" s="105"/>
      <c r="V248" s="110"/>
      <c r="W248" s="110"/>
      <c r="X248" s="108"/>
      <c r="Y248" s="192"/>
      <c r="Z248" s="374"/>
      <c r="AA248" s="11"/>
      <c r="AB248" s="11"/>
      <c r="AC248" s="11"/>
      <c r="AD248" s="11"/>
      <c r="AE248" s="11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</row>
    <row r="249" spans="9:89" ht="15.75">
      <c r="I249" s="105"/>
      <c r="J249" s="125"/>
      <c r="K249" s="5"/>
      <c r="L249" s="5"/>
      <c r="N249" s="11"/>
      <c r="O249" s="11"/>
      <c r="P249" s="110"/>
      <c r="Q249" s="110"/>
      <c r="R249" s="11"/>
      <c r="S249" s="11"/>
      <c r="T249" s="11"/>
      <c r="U249" s="105"/>
      <c r="V249" s="218"/>
      <c r="W249" s="110"/>
      <c r="X249" s="108"/>
      <c r="Y249" s="192"/>
      <c r="Z249" s="374"/>
      <c r="AA249" s="11"/>
      <c r="AB249" s="11"/>
      <c r="AC249" s="11"/>
      <c r="AD249" s="11"/>
      <c r="AE249" s="11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</row>
    <row r="250" spans="9:89" ht="15.75">
      <c r="I250" s="105"/>
      <c r="J250" s="125"/>
      <c r="K250" s="5"/>
      <c r="L250" s="5"/>
      <c r="N250" s="11"/>
      <c r="O250" s="11"/>
      <c r="P250" s="104"/>
      <c r="Q250" s="110"/>
      <c r="R250" s="11"/>
      <c r="S250" s="11"/>
      <c r="T250" s="11"/>
      <c r="U250" s="131"/>
      <c r="V250" s="110"/>
      <c r="W250" s="110"/>
      <c r="X250" s="108"/>
      <c r="Y250" s="192"/>
      <c r="Z250" s="374"/>
      <c r="AA250" s="11"/>
      <c r="AB250" s="11"/>
      <c r="AC250" s="11"/>
      <c r="AD250" s="11"/>
      <c r="AE250" s="11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</row>
    <row r="251" spans="9:89" ht="15.75">
      <c r="I251" s="108"/>
      <c r="J251" s="125"/>
      <c r="K251" s="5"/>
      <c r="L251" s="5"/>
      <c r="N251" s="11"/>
      <c r="O251" s="11"/>
      <c r="P251" s="110"/>
      <c r="Q251" s="203"/>
      <c r="R251" s="11"/>
      <c r="S251" s="11"/>
      <c r="T251" s="11"/>
      <c r="U251" s="105"/>
      <c r="V251" s="110"/>
      <c r="W251" s="110"/>
      <c r="X251" s="108"/>
      <c r="Y251" s="192"/>
      <c r="Z251" s="374"/>
      <c r="AA251" s="11"/>
      <c r="AB251" s="11"/>
      <c r="AC251" s="11"/>
      <c r="AD251" s="11"/>
      <c r="AE251" s="11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</row>
    <row r="252" spans="9:89" ht="14.25" customHeight="1">
      <c r="I252" s="290"/>
      <c r="J252" s="125"/>
      <c r="K252" s="5"/>
      <c r="L252" s="5"/>
      <c r="N252" s="11"/>
      <c r="O252" s="11"/>
      <c r="P252" s="117"/>
      <c r="Q252" s="110"/>
      <c r="R252" s="110"/>
      <c r="S252" s="110"/>
      <c r="T252" s="110"/>
      <c r="U252" s="110"/>
      <c r="V252" s="110"/>
      <c r="W252" s="110"/>
      <c r="X252" s="210"/>
      <c r="Y252" s="110"/>
      <c r="Z252" s="110"/>
      <c r="AA252" s="11"/>
      <c r="AB252" s="11"/>
      <c r="AC252" s="11"/>
      <c r="AD252" s="11"/>
      <c r="AE252" s="11"/>
      <c r="AF252" s="110"/>
      <c r="AG252" s="210"/>
      <c r="AH252" s="110"/>
      <c r="AI252" s="110"/>
      <c r="AJ252" s="479"/>
      <c r="AK252" s="110"/>
      <c r="AL252" s="110"/>
      <c r="AM252" s="212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</row>
    <row r="253" spans="9:89" ht="12.75" customHeight="1">
      <c r="I253" s="290"/>
      <c r="J253" s="125"/>
      <c r="K253" s="5"/>
      <c r="L253" s="5"/>
      <c r="N253" s="11"/>
      <c r="O253" s="11"/>
      <c r="P253" s="104"/>
      <c r="Q253" s="136"/>
      <c r="R253" s="110"/>
      <c r="S253" s="110"/>
      <c r="T253" s="110"/>
      <c r="U253" s="105"/>
      <c r="V253" s="104"/>
      <c r="W253" s="110"/>
      <c r="X253" s="223"/>
      <c r="Y253" s="202"/>
      <c r="Z253" s="203"/>
      <c r="AA253" s="11"/>
      <c r="AB253" s="11"/>
      <c r="AC253" s="11"/>
      <c r="AD253" s="11"/>
      <c r="AE253" s="11"/>
      <c r="AF253" s="203"/>
      <c r="AG253" s="223"/>
      <c r="AH253" s="202"/>
      <c r="AI253" s="203"/>
      <c r="AJ253" s="223"/>
      <c r="AK253" s="202"/>
      <c r="AL253" s="203"/>
      <c r="AM253" s="223"/>
      <c r="AN253" s="202"/>
      <c r="AO253" s="203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</row>
    <row r="254" spans="9:89" ht="14.25" customHeight="1">
      <c r="I254" s="290"/>
      <c r="J254" s="125"/>
      <c r="K254" s="5"/>
      <c r="L254" s="5"/>
      <c r="N254" s="11"/>
      <c r="O254" s="11"/>
      <c r="P254" s="104"/>
      <c r="Q254" s="148"/>
      <c r="R254" s="110"/>
      <c r="S254" s="110"/>
      <c r="T254" s="110"/>
      <c r="U254" s="110"/>
      <c r="V254" s="110"/>
      <c r="W254" s="192"/>
      <c r="X254" s="109"/>
      <c r="Y254" s="227"/>
      <c r="Z254" s="136"/>
      <c r="AA254" s="11"/>
      <c r="AB254" s="11"/>
      <c r="AC254" s="11"/>
      <c r="AD254" s="11"/>
      <c r="AE254" s="11"/>
      <c r="AF254" s="136"/>
      <c r="AG254" s="109"/>
      <c r="AH254" s="227"/>
      <c r="AI254" s="136"/>
      <c r="AJ254" s="191"/>
      <c r="AK254" s="191"/>
      <c r="AL254" s="136"/>
      <c r="AM254" s="221"/>
      <c r="AN254" s="109"/>
      <c r="AO254" s="136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</row>
    <row r="255" spans="9:89" ht="14.25" customHeight="1">
      <c r="I255" s="105"/>
      <c r="J255" s="125"/>
      <c r="K255" s="5"/>
      <c r="L255" s="5"/>
      <c r="N255" s="11"/>
      <c r="O255" s="11"/>
      <c r="P255" s="104"/>
      <c r="Q255" s="148"/>
      <c r="R255" s="110"/>
      <c r="S255" s="110"/>
      <c r="T255" s="110"/>
      <c r="U255" s="110"/>
      <c r="V255" s="110"/>
      <c r="W255" s="192"/>
      <c r="X255" s="104"/>
      <c r="Y255" s="104"/>
      <c r="Z255" s="145"/>
      <c r="AA255" s="11"/>
      <c r="AB255" s="11"/>
      <c r="AC255" s="11"/>
      <c r="AD255" s="11"/>
      <c r="AE255" s="11"/>
      <c r="AF255" s="148"/>
      <c r="AG255" s="104"/>
      <c r="AH255" s="104"/>
      <c r="AI255" s="145"/>
      <c r="AJ255" s="191"/>
      <c r="AK255" s="191"/>
      <c r="AL255" s="148"/>
      <c r="AM255" s="105"/>
      <c r="AN255" s="104"/>
      <c r="AO255" s="148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</row>
    <row r="256" spans="9:89" ht="13.5" customHeight="1">
      <c r="I256" s="111"/>
      <c r="J256" s="125"/>
      <c r="K256" s="5"/>
      <c r="L256" s="5"/>
      <c r="N256" s="11"/>
      <c r="O256" s="11"/>
      <c r="P256" s="109"/>
      <c r="Q256" s="148"/>
      <c r="R256" s="110"/>
      <c r="S256" s="118"/>
      <c r="T256" s="110"/>
      <c r="U256" s="110"/>
      <c r="V256" s="110"/>
      <c r="W256" s="110"/>
      <c r="X256" s="104"/>
      <c r="Y256" s="104"/>
      <c r="Z256" s="136"/>
      <c r="AA256" s="11"/>
      <c r="AB256" s="11"/>
      <c r="AC256" s="11"/>
      <c r="AD256" s="11"/>
      <c r="AE256" s="11"/>
      <c r="AF256" s="136"/>
      <c r="AG256" s="104"/>
      <c r="AH256" s="104"/>
      <c r="AI256" s="136"/>
      <c r="AJ256" s="105"/>
      <c r="AK256" s="104"/>
      <c r="AL256" s="148"/>
      <c r="AM256" s="108"/>
      <c r="AN256" s="109"/>
      <c r="AO256" s="136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</row>
    <row r="257" spans="9:89" ht="14.25" customHeight="1">
      <c r="I257" s="111"/>
      <c r="J257" s="125"/>
      <c r="K257" s="5"/>
      <c r="L257" s="5"/>
      <c r="N257" s="11"/>
      <c r="O257" s="11"/>
      <c r="P257" s="104"/>
      <c r="Q257" s="148"/>
      <c r="R257" s="110"/>
      <c r="S257" s="110"/>
      <c r="T257" s="110"/>
      <c r="U257" s="110"/>
      <c r="V257" s="110"/>
      <c r="W257" s="110"/>
      <c r="X257" s="191"/>
      <c r="Y257" s="191"/>
      <c r="Z257" s="136"/>
      <c r="AA257" s="11"/>
      <c r="AB257" s="11"/>
      <c r="AC257" s="11"/>
      <c r="AD257" s="11"/>
      <c r="AE257" s="11"/>
      <c r="AF257" s="148"/>
      <c r="AG257" s="191"/>
      <c r="AH257" s="191"/>
      <c r="AI257" s="136"/>
      <c r="AJ257" s="105"/>
      <c r="AK257" s="104"/>
      <c r="AL257" s="148"/>
      <c r="AM257" s="108"/>
      <c r="AN257" s="109"/>
      <c r="AO257" s="148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</row>
    <row r="258" spans="9:89">
      <c r="I258" s="110"/>
      <c r="J258" s="125"/>
      <c r="K258" s="5"/>
      <c r="L258" s="5"/>
      <c r="N258" s="11"/>
      <c r="O258" s="11"/>
      <c r="P258" s="104"/>
      <c r="Q258" s="286"/>
      <c r="R258" s="110"/>
      <c r="S258" s="110"/>
      <c r="T258" s="110"/>
      <c r="U258" s="110"/>
      <c r="V258" s="110"/>
      <c r="W258" s="110"/>
      <c r="X258" s="191"/>
      <c r="Y258" s="191"/>
      <c r="Z258" s="148"/>
      <c r="AA258" s="11"/>
      <c r="AB258" s="11"/>
      <c r="AC258" s="11"/>
      <c r="AD258" s="11"/>
      <c r="AE258" s="11"/>
      <c r="AF258" s="146"/>
      <c r="AG258" s="191"/>
      <c r="AH258" s="191"/>
      <c r="AI258" s="148"/>
      <c r="AJ258" s="110"/>
      <c r="AK258" s="110"/>
      <c r="AL258" s="110"/>
      <c r="AM258" s="108"/>
      <c r="AN258" s="109"/>
      <c r="AO258" s="146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</row>
    <row r="259" spans="9:89" ht="14.25" customHeight="1">
      <c r="I259" s="110"/>
      <c r="J259" s="125"/>
      <c r="K259" s="5"/>
      <c r="L259" s="5"/>
      <c r="N259" s="11"/>
      <c r="O259" s="11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"/>
      <c r="AB259" s="11"/>
      <c r="AC259" s="11"/>
      <c r="AD259" s="11"/>
      <c r="AE259" s="11"/>
      <c r="AF259" s="146"/>
      <c r="AG259" s="110"/>
      <c r="AH259" s="110"/>
      <c r="AI259" s="110"/>
      <c r="AJ259" s="110"/>
      <c r="AK259" s="110"/>
      <c r="AL259" s="110"/>
      <c r="AM259" s="108"/>
      <c r="AN259" s="109"/>
      <c r="AO259" s="146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</row>
    <row r="260" spans="9:89" ht="15" customHeight="1">
      <c r="I260" s="168"/>
      <c r="J260" s="125"/>
      <c r="K260" s="5"/>
      <c r="L260" s="5"/>
      <c r="N260" s="11"/>
      <c r="O260" s="11"/>
      <c r="P260" s="110"/>
      <c r="Q260" s="110"/>
      <c r="R260" s="110"/>
      <c r="S260" s="110"/>
      <c r="T260" s="110"/>
      <c r="U260" s="105"/>
      <c r="V260" s="105"/>
      <c r="W260" s="110"/>
      <c r="X260" s="110"/>
      <c r="Y260" s="110"/>
      <c r="Z260" s="110"/>
      <c r="AA260" s="11"/>
      <c r="AB260" s="11"/>
      <c r="AC260" s="11"/>
      <c r="AD260" s="11"/>
      <c r="AE260" s="11"/>
      <c r="AF260" s="148"/>
      <c r="AG260" s="110"/>
      <c r="AH260" s="110"/>
      <c r="AI260" s="110"/>
      <c r="AJ260" s="110"/>
      <c r="AK260" s="110"/>
      <c r="AL260" s="110"/>
      <c r="AM260" s="105"/>
      <c r="AN260" s="104"/>
      <c r="AO260" s="148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</row>
    <row r="261" spans="9:89">
      <c r="I261" s="105"/>
      <c r="J261" s="125"/>
      <c r="K261" s="5"/>
      <c r="L261" s="5"/>
      <c r="N261" s="11"/>
      <c r="O261" s="11"/>
      <c r="P261" s="110"/>
      <c r="Q261" s="110"/>
      <c r="R261" s="110"/>
      <c r="S261" s="118"/>
      <c r="T261" s="110"/>
      <c r="U261" s="102"/>
      <c r="V261" s="110"/>
      <c r="W261" s="110"/>
      <c r="X261" s="211"/>
      <c r="Y261" s="110"/>
      <c r="Z261" s="110"/>
      <c r="AA261" s="11"/>
      <c r="AB261" s="11"/>
      <c r="AC261" s="11"/>
      <c r="AD261" s="11"/>
      <c r="AE261" s="11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</row>
    <row r="262" spans="9:89">
      <c r="I262" s="105"/>
      <c r="J262" s="125"/>
      <c r="K262" s="5"/>
      <c r="L262" s="5"/>
      <c r="N262" s="11"/>
      <c r="O262" s="11"/>
      <c r="P262" s="110"/>
      <c r="Q262" s="110"/>
      <c r="R262" s="110"/>
      <c r="S262" s="118"/>
      <c r="T262" s="110"/>
      <c r="U262" s="108"/>
      <c r="V262" s="110"/>
      <c r="W262" s="110"/>
      <c r="X262" s="115"/>
      <c r="Y262" s="110"/>
      <c r="Z262" s="110"/>
      <c r="AA262" s="11"/>
      <c r="AB262" s="11"/>
      <c r="AC262" s="11"/>
      <c r="AD262" s="11"/>
      <c r="AE262" s="11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</row>
    <row r="263" spans="9:89">
      <c r="I263" s="105"/>
      <c r="J263" s="125"/>
      <c r="K263" s="5"/>
      <c r="L263" s="5"/>
      <c r="N263" s="11"/>
      <c r="O263" s="11"/>
      <c r="P263" s="110"/>
      <c r="Q263" s="203"/>
      <c r="R263" s="110"/>
      <c r="S263" s="118"/>
      <c r="T263" s="110"/>
      <c r="U263" s="108"/>
      <c r="V263" s="110"/>
      <c r="W263" s="110"/>
      <c r="X263" s="115"/>
      <c r="Y263" s="125"/>
      <c r="Z263" s="110"/>
      <c r="AA263" s="11"/>
      <c r="AB263" s="11"/>
      <c r="AC263" s="11"/>
      <c r="AD263" s="11"/>
      <c r="AE263" s="11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</row>
    <row r="264" spans="9:89">
      <c r="I264" s="105"/>
      <c r="J264" s="95"/>
      <c r="K264" s="81"/>
      <c r="M264" s="11"/>
      <c r="N264" s="11"/>
      <c r="O264" s="11"/>
      <c r="P264" s="109"/>
      <c r="Q264" s="143"/>
      <c r="R264" s="110"/>
      <c r="S264" s="118"/>
      <c r="T264" s="110"/>
      <c r="U264" s="108"/>
      <c r="V264" s="140"/>
      <c r="W264" s="110"/>
      <c r="X264" s="115"/>
      <c r="Y264" s="125"/>
      <c r="Z264" s="110"/>
      <c r="AA264" s="11"/>
      <c r="AB264" s="11"/>
      <c r="AC264" s="11"/>
      <c r="AD264" s="11"/>
      <c r="AE264" s="11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</row>
    <row r="265" spans="9:89">
      <c r="I265" s="110"/>
      <c r="J265" s="110"/>
      <c r="K265" s="47"/>
      <c r="L265" s="11"/>
      <c r="M265" s="11"/>
      <c r="N265" s="11"/>
      <c r="O265" s="11"/>
      <c r="P265" s="109"/>
      <c r="Q265" s="142"/>
      <c r="R265" s="110"/>
      <c r="S265" s="118"/>
      <c r="T265" s="110"/>
      <c r="U265" s="105"/>
      <c r="V265" s="110"/>
      <c r="W265" s="110"/>
      <c r="X265" s="115"/>
      <c r="Y265" s="125"/>
      <c r="Z265" s="110"/>
      <c r="AA265" s="11"/>
      <c r="AB265" s="11"/>
      <c r="AC265" s="11"/>
      <c r="AD265" s="11"/>
      <c r="AE265" s="11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</row>
    <row r="266" spans="9:89">
      <c r="I266" s="110"/>
      <c r="J266" s="110"/>
      <c r="K266" s="47"/>
      <c r="L266" s="11"/>
      <c r="M266" s="11"/>
      <c r="N266" s="11"/>
      <c r="O266" s="11"/>
      <c r="P266" s="104"/>
      <c r="Q266" s="148"/>
      <c r="R266" s="110"/>
      <c r="S266" s="118"/>
      <c r="T266" s="110"/>
      <c r="U266" s="105"/>
      <c r="V266" s="110"/>
      <c r="W266" s="110"/>
      <c r="X266" s="110"/>
      <c r="Y266" s="110"/>
      <c r="Z266" s="110"/>
      <c r="AA266" s="11"/>
      <c r="AB266" s="11"/>
      <c r="AC266" s="11"/>
      <c r="AD266" s="11"/>
      <c r="AE266" s="11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</row>
    <row r="267" spans="9:89">
      <c r="I267" s="110"/>
      <c r="J267" s="110"/>
      <c r="K267" s="47"/>
      <c r="L267" s="11"/>
      <c r="M267" s="11"/>
      <c r="N267" s="11"/>
      <c r="O267" s="11"/>
      <c r="P267" s="104"/>
      <c r="Q267" s="148"/>
      <c r="R267" s="110"/>
      <c r="S267" s="118"/>
      <c r="T267" s="110"/>
      <c r="U267" s="105"/>
      <c r="V267" s="110"/>
      <c r="W267" s="110"/>
      <c r="X267" s="110"/>
      <c r="Y267" s="110"/>
      <c r="Z267" s="110"/>
      <c r="AA267" s="11"/>
      <c r="AB267" s="11"/>
      <c r="AC267" s="11"/>
      <c r="AD267" s="11"/>
      <c r="AE267" s="11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</row>
    <row r="268" spans="9:89">
      <c r="I268" s="110"/>
      <c r="J268" s="125"/>
      <c r="K268" s="5"/>
      <c r="L268" s="5"/>
      <c r="M268" s="11"/>
      <c r="N268" s="11"/>
      <c r="O268" s="11"/>
      <c r="P268" s="110"/>
      <c r="Q268" s="148"/>
      <c r="R268" s="110"/>
      <c r="S268" s="118"/>
      <c r="T268" s="110"/>
      <c r="U268" s="105"/>
      <c r="V268" s="110"/>
      <c r="W268" s="110"/>
      <c r="X268" s="38"/>
      <c r="Y268" s="105"/>
      <c r="Z268" s="14"/>
      <c r="AA268" s="11"/>
      <c r="AB268" s="11"/>
      <c r="AC268" s="11"/>
      <c r="AD268" s="11"/>
      <c r="AE268" s="11"/>
      <c r="AF268" s="110"/>
      <c r="AG268" s="110"/>
      <c r="AH268" s="110"/>
      <c r="AI268" s="110"/>
      <c r="AJ268" s="110"/>
      <c r="AK268" s="110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9:89">
      <c r="I269" s="110"/>
      <c r="J269" s="125"/>
      <c r="K269" s="5"/>
      <c r="L269" s="5"/>
      <c r="M269" s="11"/>
      <c r="N269" s="11"/>
      <c r="O269" s="11"/>
      <c r="P269" s="110"/>
      <c r="Q269" s="143"/>
      <c r="R269" s="110"/>
      <c r="S269" s="118"/>
      <c r="T269" s="110"/>
      <c r="U269" s="105"/>
      <c r="V269" s="110"/>
      <c r="W269" s="110"/>
      <c r="X269" s="346"/>
      <c r="Y269" s="55"/>
      <c r="Z269" s="11"/>
      <c r="AA269" s="11"/>
      <c r="AB269" s="11"/>
      <c r="AC269" s="11"/>
      <c r="AD269" s="11"/>
      <c r="AE269" s="11"/>
      <c r="AF269" s="110"/>
      <c r="AG269" s="110"/>
      <c r="AH269" s="110"/>
      <c r="AI269" s="110"/>
      <c r="AJ269" s="110"/>
      <c r="AK269" s="110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9:89">
      <c r="I270" s="110"/>
      <c r="J270" s="125"/>
      <c r="K270" s="5"/>
      <c r="L270" s="5"/>
      <c r="M270" s="11"/>
      <c r="N270" s="11"/>
      <c r="O270" s="11"/>
      <c r="P270" s="110"/>
      <c r="Q270" s="145"/>
      <c r="R270" s="110"/>
      <c r="S270" s="118"/>
      <c r="T270" s="110"/>
      <c r="U270" s="105"/>
      <c r="V270" s="110"/>
      <c r="W270" s="110"/>
      <c r="X270" s="344"/>
      <c r="Y270" s="85"/>
      <c r="Z270" s="141"/>
      <c r="AA270" s="11"/>
      <c r="AB270" s="11"/>
      <c r="AC270" s="11"/>
      <c r="AD270" s="11"/>
      <c r="AE270" s="11"/>
      <c r="AF270" s="110"/>
      <c r="AG270" s="110"/>
      <c r="AH270" s="110"/>
      <c r="AI270" s="110"/>
      <c r="AJ270" s="110"/>
      <c r="AK270" s="110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9:89" ht="12" customHeight="1">
      <c r="I271" s="110"/>
      <c r="J271" s="125"/>
      <c r="K271" s="5"/>
      <c r="L271" s="5"/>
      <c r="M271" s="11"/>
      <c r="N271" s="11"/>
      <c r="O271" s="11"/>
      <c r="P271" s="110"/>
      <c r="Q271" s="145"/>
      <c r="R271" s="110"/>
      <c r="S271" s="118"/>
      <c r="T271" s="110"/>
      <c r="U271" s="105"/>
      <c r="V271" s="110"/>
      <c r="W271" s="110"/>
      <c r="X271" s="55"/>
      <c r="Y271" s="603"/>
      <c r="Z271" s="604"/>
      <c r="AA271" s="11"/>
      <c r="AB271" s="11"/>
      <c r="AC271" s="11"/>
      <c r="AD271" s="11"/>
      <c r="AE271" s="11"/>
      <c r="AF271" s="110"/>
      <c r="AG271" s="110"/>
      <c r="AH271" s="110"/>
      <c r="AI271" s="110"/>
      <c r="AJ271" s="110"/>
      <c r="AK271" s="110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9:89" ht="14.25" customHeight="1">
      <c r="I272" s="110"/>
      <c r="J272" s="125"/>
      <c r="K272" s="5"/>
      <c r="L272" s="5"/>
      <c r="M272" s="11"/>
      <c r="N272" s="11"/>
      <c r="O272" s="11"/>
      <c r="P272" s="110"/>
      <c r="Q272" s="148"/>
      <c r="R272" s="110"/>
      <c r="S272" s="118"/>
      <c r="T272" s="110"/>
      <c r="U272" s="105"/>
      <c r="V272" s="218"/>
      <c r="W272" s="110"/>
      <c r="X272" s="192"/>
      <c r="Y272" s="110"/>
      <c r="Z272" s="110"/>
      <c r="AA272" s="11"/>
      <c r="AB272" s="11"/>
      <c r="AC272" s="11"/>
      <c r="AD272" s="11"/>
      <c r="AE272" s="11"/>
      <c r="AF272" s="110"/>
      <c r="AG272" s="110"/>
      <c r="AH272" s="110"/>
      <c r="AI272" s="110"/>
      <c r="AJ272" s="110"/>
      <c r="AK272" s="110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9:60" ht="12" customHeight="1">
      <c r="I273" s="108"/>
      <c r="J273" s="568"/>
      <c r="K273" s="1"/>
      <c r="L273" s="5"/>
      <c r="M273" s="11"/>
      <c r="N273" s="11"/>
      <c r="O273" s="11"/>
      <c r="P273" s="110"/>
      <c r="Q273" s="110"/>
      <c r="R273" s="110"/>
      <c r="S273" s="118"/>
      <c r="T273" s="110"/>
      <c r="U273" s="131"/>
      <c r="V273" s="110"/>
      <c r="W273" s="110"/>
      <c r="X273" s="110"/>
      <c r="Y273" s="110"/>
      <c r="Z273" s="110"/>
      <c r="AA273" s="11"/>
      <c r="AB273" s="11"/>
      <c r="AC273" s="11"/>
      <c r="AD273" s="11"/>
      <c r="AE273" s="11"/>
      <c r="AF273" s="110"/>
      <c r="AG273" s="110"/>
      <c r="AH273" s="110"/>
      <c r="AI273" s="110"/>
      <c r="AJ273" s="110"/>
      <c r="AK273" s="110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9:60" ht="14.25" customHeight="1">
      <c r="I274" s="105"/>
      <c r="J274" s="568"/>
      <c r="K274" s="1"/>
      <c r="L274" s="5"/>
      <c r="M274" s="11"/>
      <c r="N274" s="11"/>
      <c r="O274" s="11"/>
      <c r="P274" s="110"/>
      <c r="Q274" s="110"/>
      <c r="R274" s="11"/>
      <c r="S274" s="47"/>
      <c r="T274" s="11"/>
      <c r="U274" s="11"/>
      <c r="V274" s="11"/>
      <c r="W274" s="11"/>
      <c r="X274" s="210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9:60" ht="14.25" customHeight="1">
      <c r="I275" s="110"/>
      <c r="J275" s="568"/>
      <c r="K275" s="1"/>
      <c r="L275" s="5"/>
      <c r="M275" s="11"/>
      <c r="N275" s="11"/>
      <c r="O275" s="11"/>
      <c r="P275" s="110"/>
      <c r="Q275" s="110"/>
      <c r="R275" s="11"/>
      <c r="S275" s="47"/>
      <c r="T275" s="11"/>
      <c r="U275" s="105"/>
      <c r="V275" s="11"/>
      <c r="W275" s="11"/>
      <c r="X275" s="223"/>
      <c r="Y275" s="202"/>
      <c r="Z275" s="203"/>
      <c r="AA275" s="11"/>
      <c r="AB275" s="11"/>
      <c r="AC275" s="11"/>
      <c r="AD275" s="11"/>
      <c r="AE275" s="11"/>
      <c r="AF275" s="14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9:60" ht="13.5" customHeight="1">
      <c r="I276" s="110"/>
      <c r="J276" s="568"/>
      <c r="K276" s="1"/>
      <c r="L276" s="47"/>
      <c r="M276" s="11"/>
      <c r="N276" s="11"/>
      <c r="O276" s="11"/>
      <c r="P276" s="104"/>
      <c r="Q276" s="136"/>
      <c r="R276" s="11"/>
      <c r="S276" s="47"/>
      <c r="T276" s="11"/>
      <c r="U276" s="11"/>
      <c r="V276" s="11"/>
      <c r="W276" s="11"/>
      <c r="X276" s="54"/>
      <c r="Y276" s="605"/>
      <c r="Z276" s="149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9:60">
      <c r="I277" s="110"/>
      <c r="J277" s="568"/>
      <c r="K277" s="1"/>
      <c r="L277" s="11"/>
      <c r="M277" s="11"/>
      <c r="N277" s="11"/>
      <c r="O277" s="11"/>
      <c r="P277" s="104"/>
      <c r="Q277" s="148"/>
      <c r="R277" s="11"/>
      <c r="S277" s="47"/>
      <c r="T277" s="11"/>
      <c r="U277" s="11"/>
      <c r="V277" s="11"/>
      <c r="W277" s="11"/>
      <c r="X277" s="14"/>
      <c r="Y277" s="14"/>
      <c r="Z277" s="340"/>
      <c r="AA277" s="11"/>
      <c r="AB277" s="11"/>
      <c r="AC277" s="11"/>
      <c r="AD277" s="11"/>
      <c r="AE277" s="11"/>
      <c r="AF277" s="148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9:60">
      <c r="I278" s="110"/>
      <c r="J278" s="128"/>
      <c r="K278" s="7"/>
      <c r="L278" s="15"/>
      <c r="M278" s="11"/>
      <c r="N278" s="11"/>
      <c r="O278" s="11"/>
      <c r="P278" s="224"/>
      <c r="Q278" s="136"/>
      <c r="R278" s="11"/>
      <c r="S278" s="47"/>
      <c r="T278" s="11"/>
      <c r="U278" s="7"/>
      <c r="V278" s="14"/>
      <c r="W278" s="11"/>
      <c r="X278" s="14"/>
      <c r="Y278" s="14"/>
      <c r="Z278" s="149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9:60" ht="14.25" customHeight="1">
      <c r="I279" s="210"/>
      <c r="J279" s="110"/>
      <c r="K279" s="7"/>
      <c r="L279" s="11"/>
      <c r="M279" s="11"/>
      <c r="N279" s="11"/>
      <c r="O279" s="11"/>
      <c r="P279" s="104"/>
      <c r="Q279" s="148"/>
      <c r="R279" s="11"/>
      <c r="S279" s="47"/>
      <c r="T279" s="11"/>
      <c r="U279" s="11"/>
      <c r="V279" s="11"/>
      <c r="W279" s="11"/>
      <c r="X279" s="331"/>
      <c r="Y279" s="331"/>
      <c r="Z279" s="149"/>
      <c r="AA279" s="11"/>
      <c r="AB279" s="11"/>
      <c r="AC279" s="11"/>
      <c r="AD279" s="11"/>
      <c r="AE279" s="11"/>
      <c r="AF279" s="148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9:60">
      <c r="I280" s="209"/>
      <c r="J280" s="95"/>
      <c r="O280" s="11"/>
      <c r="P280" s="104"/>
      <c r="Q280" s="146"/>
      <c r="R280" s="11"/>
      <c r="S280" s="47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46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9:60" ht="13.5" customHeight="1">
      <c r="I281" s="168"/>
      <c r="J281" s="95"/>
      <c r="O281" s="11"/>
      <c r="P281" s="104"/>
      <c r="Q281" s="146"/>
      <c r="R281" s="11"/>
      <c r="S281" s="47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46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9:60" ht="14.25" customHeight="1">
      <c r="I282" s="105"/>
      <c r="J282" s="95"/>
      <c r="O282" s="11"/>
      <c r="P282" s="110"/>
      <c r="Q282" s="146"/>
      <c r="R282" s="11"/>
      <c r="S282" s="47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48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9:60" ht="15" customHeight="1">
      <c r="I283" s="105"/>
      <c r="J283" s="95"/>
      <c r="O283" s="11"/>
      <c r="P283" s="110"/>
      <c r="Q283" s="146"/>
      <c r="R283" s="11"/>
      <c r="S283" s="47"/>
      <c r="T283" s="11"/>
      <c r="U283" s="55"/>
      <c r="V283" s="9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9:60" ht="14.25" customHeight="1">
      <c r="I284" s="105"/>
      <c r="J284" s="95"/>
      <c r="O284" s="11"/>
      <c r="P284" s="110"/>
      <c r="Q284" s="148"/>
      <c r="R284" s="11"/>
      <c r="S284" s="48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9:60" ht="15.75">
      <c r="I285" s="111"/>
      <c r="J285" s="95"/>
      <c r="O285" s="11"/>
      <c r="P285" s="109"/>
      <c r="Q285" s="110"/>
      <c r="R285" s="11"/>
      <c r="S285" s="47"/>
      <c r="T285" s="476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9:60">
      <c r="I286" s="111"/>
      <c r="J286" s="95"/>
      <c r="O286" s="11"/>
      <c r="P286" s="110"/>
      <c r="Q286" s="146"/>
      <c r="R286" s="3"/>
      <c r="S286" s="3"/>
      <c r="T286" s="483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9:60">
      <c r="I287" s="105"/>
      <c r="J287" s="95"/>
      <c r="O287" s="11"/>
      <c r="P287" s="109"/>
      <c r="Q287" s="110"/>
      <c r="R287" s="40"/>
      <c r="S287" s="105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9:60">
      <c r="I288" s="105"/>
      <c r="J288" s="95"/>
      <c r="O288" s="11"/>
      <c r="P288" s="104"/>
      <c r="Q288" s="148"/>
      <c r="R288" s="40"/>
      <c r="S288" s="130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9:60" ht="15.75">
      <c r="I289" s="287"/>
      <c r="J289" s="95"/>
      <c r="O289" s="11"/>
      <c r="P289" s="110"/>
      <c r="Q289" s="148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9:60">
      <c r="I290" s="168"/>
      <c r="J290" s="95"/>
      <c r="O290" s="11"/>
      <c r="P290" s="110"/>
      <c r="Q290" s="148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9:60">
      <c r="I291" s="105"/>
      <c r="J291" s="95"/>
      <c r="O291" s="11"/>
      <c r="P291" s="104"/>
      <c r="Q291" s="142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9:60">
      <c r="I292" s="105"/>
      <c r="J292" s="95"/>
      <c r="O292" s="11"/>
      <c r="P292" s="110"/>
      <c r="Q292" s="110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9:60">
      <c r="I293" s="105"/>
      <c r="J293" s="95"/>
      <c r="O293" s="11"/>
      <c r="P293" s="288"/>
      <c r="Q293" s="110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9:60">
      <c r="I294" s="105"/>
      <c r="J294" s="95"/>
      <c r="O294" s="11"/>
      <c r="P294" s="104"/>
      <c r="Q294" s="110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9:60">
      <c r="I295" s="105"/>
      <c r="J295" s="95"/>
      <c r="O295" s="11"/>
      <c r="P295" s="104"/>
      <c r="Q295" s="110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9:60">
      <c r="I296" s="105"/>
      <c r="J296" s="95"/>
      <c r="O296" s="11"/>
      <c r="P296" s="118"/>
      <c r="Q296" s="203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9:60">
      <c r="I297" s="207"/>
      <c r="J297" s="95"/>
      <c r="O297" s="11"/>
      <c r="P297" s="110"/>
      <c r="Q297" s="136"/>
      <c r="R297" s="11"/>
      <c r="S297" s="11"/>
      <c r="T297" s="11"/>
      <c r="U297" s="11"/>
      <c r="V297" s="11"/>
      <c r="W297" s="11"/>
      <c r="X297" s="11"/>
      <c r="Y297" s="11"/>
      <c r="Z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9:60">
      <c r="I298" s="168"/>
      <c r="J298" s="95"/>
      <c r="O298" s="11"/>
      <c r="P298" s="109"/>
      <c r="Q298" s="136"/>
      <c r="R298" s="11"/>
      <c r="S298" s="11"/>
      <c r="T298" s="11"/>
      <c r="U298" s="11"/>
      <c r="V298" s="11"/>
      <c r="W298" s="11"/>
      <c r="X298" s="11"/>
      <c r="Y298" s="11"/>
      <c r="Z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9:60">
      <c r="I299" s="108"/>
      <c r="J299" s="95"/>
      <c r="O299" s="11"/>
      <c r="P299" s="110"/>
      <c r="Q299" s="136"/>
      <c r="R299" s="11"/>
      <c r="S299" s="11"/>
      <c r="T299" s="11"/>
      <c r="U299" s="11"/>
      <c r="V299" s="11"/>
      <c r="W299" s="11"/>
      <c r="X299" s="11"/>
      <c r="Y299" s="11"/>
      <c r="Z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9:60">
      <c r="I300" s="110"/>
      <c r="J300" s="95"/>
      <c r="O300" s="11"/>
      <c r="P300" s="104"/>
      <c r="Q300" s="136"/>
      <c r="R300" s="11"/>
      <c r="S300" s="11"/>
      <c r="T300" s="11"/>
      <c r="U300" s="11"/>
      <c r="V300" s="11"/>
      <c r="W300" s="11"/>
      <c r="X300" s="11"/>
      <c r="Y300" s="11"/>
      <c r="Z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9:60">
      <c r="I301" s="110"/>
      <c r="J301" s="95"/>
      <c r="O301" s="11"/>
      <c r="P301" s="110"/>
      <c r="Q301" s="136"/>
      <c r="R301" s="11"/>
      <c r="S301" s="11"/>
      <c r="T301" s="11"/>
      <c r="U301" s="11"/>
      <c r="V301" s="11"/>
      <c r="W301" s="11"/>
      <c r="X301" s="11"/>
      <c r="Y301" s="11"/>
      <c r="Z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9:60">
      <c r="I302" s="110"/>
      <c r="J302" s="95"/>
      <c r="O302" s="11"/>
      <c r="P302" s="110"/>
      <c r="Q302" s="136"/>
      <c r="R302" s="11"/>
      <c r="S302" s="11"/>
      <c r="T302" s="11"/>
      <c r="U302" s="11"/>
      <c r="V302" s="11"/>
      <c r="W302" s="11"/>
      <c r="X302" s="11"/>
      <c r="Y302" s="11"/>
      <c r="Z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9:60">
      <c r="I303" s="105"/>
      <c r="J303" s="95"/>
      <c r="O303" s="11"/>
      <c r="P303" s="110"/>
      <c r="Q303" s="204"/>
      <c r="R303" s="11"/>
      <c r="S303" s="11"/>
      <c r="T303" s="11"/>
      <c r="U303" s="11"/>
      <c r="V303" s="11"/>
      <c r="W303" s="11"/>
      <c r="X303" s="11"/>
      <c r="Y303" s="11"/>
      <c r="Z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9:60">
      <c r="I304" s="105"/>
      <c r="J304" s="95"/>
      <c r="O304" s="11"/>
      <c r="P304" s="110"/>
      <c r="Q304" s="148"/>
      <c r="R304" s="11"/>
      <c r="S304" s="11"/>
      <c r="T304" s="11"/>
      <c r="U304" s="11"/>
      <c r="V304" s="11"/>
      <c r="W304" s="11"/>
      <c r="X304" s="11"/>
      <c r="Y304" s="11"/>
      <c r="Z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9:60">
      <c r="I305" s="105"/>
      <c r="J305" s="95"/>
      <c r="O305" s="11"/>
      <c r="P305" s="104"/>
      <c r="Q305" s="148"/>
      <c r="R305" s="11"/>
      <c r="S305" s="11"/>
      <c r="T305" s="11"/>
      <c r="U305" s="11"/>
      <c r="V305" s="11"/>
      <c r="W305" s="11"/>
      <c r="X305" s="11"/>
      <c r="Y305" s="11"/>
      <c r="Z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9:60">
      <c r="I306" s="105"/>
      <c r="J306" s="95"/>
      <c r="O306" s="11"/>
      <c r="P306" s="191"/>
      <c r="Q306" s="110"/>
      <c r="R306" s="11"/>
      <c r="S306" s="11"/>
      <c r="T306" s="11"/>
      <c r="U306" s="11"/>
      <c r="V306" s="11"/>
      <c r="W306" s="11"/>
      <c r="X306" s="11"/>
      <c r="Y306" s="11"/>
      <c r="Z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9:60">
      <c r="I307" s="105"/>
      <c r="J307" s="95"/>
      <c r="O307" s="11"/>
      <c r="P307" s="110"/>
      <c r="Q307" s="136"/>
      <c r="R307" s="11"/>
      <c r="S307" s="11"/>
      <c r="T307" s="11"/>
      <c r="U307" s="11"/>
      <c r="V307" s="11"/>
      <c r="W307" s="11"/>
      <c r="X307" s="11"/>
      <c r="Y307" s="11"/>
      <c r="Z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9:60">
      <c r="I308" s="111"/>
      <c r="J308" s="95"/>
      <c r="O308" s="11"/>
      <c r="P308" s="110"/>
      <c r="Q308" s="136"/>
      <c r="R308" s="11"/>
      <c r="S308" s="11"/>
      <c r="T308" s="11"/>
      <c r="U308" s="11"/>
      <c r="V308" s="11"/>
      <c r="W308" s="11"/>
      <c r="X308" s="11"/>
      <c r="Y308" s="11"/>
      <c r="Z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9:60">
      <c r="I309" s="111"/>
      <c r="J309" s="95"/>
      <c r="O309" s="11"/>
      <c r="P309" s="110"/>
      <c r="Q309" s="148"/>
      <c r="R309" s="11"/>
      <c r="S309" s="47"/>
      <c r="T309" s="11"/>
      <c r="U309" s="11"/>
      <c r="V309" s="11"/>
      <c r="W309" s="11"/>
      <c r="X309" s="11"/>
      <c r="Y309" s="11"/>
      <c r="Z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9:60">
      <c r="I310" s="108"/>
      <c r="J310" s="95"/>
      <c r="O310" s="11"/>
      <c r="P310" s="110"/>
      <c r="Q310" s="136"/>
      <c r="R310" s="11"/>
      <c r="S310" s="47"/>
      <c r="T310" s="11"/>
      <c r="U310" s="11"/>
      <c r="V310" s="11"/>
      <c r="W310" s="11"/>
      <c r="X310" s="11"/>
      <c r="Y310" s="11"/>
      <c r="Z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9:60">
      <c r="I311" s="110"/>
      <c r="J311" s="95"/>
      <c r="O311" s="11"/>
      <c r="P311" s="104"/>
      <c r="Q311" s="148"/>
      <c r="R311" s="40"/>
      <c r="S311" s="105"/>
      <c r="T311" s="14"/>
      <c r="U311" s="11"/>
      <c r="V311" s="11"/>
      <c r="W311" s="11"/>
      <c r="X311" s="11"/>
      <c r="Y311" s="11"/>
      <c r="Z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9:60">
      <c r="I312" s="105"/>
      <c r="J312" s="95"/>
      <c r="O312" s="11"/>
      <c r="P312" s="104"/>
      <c r="Q312" s="146"/>
      <c r="R312" s="40"/>
      <c r="S312" s="130"/>
      <c r="T312" s="14"/>
      <c r="U312" s="11"/>
      <c r="V312" s="11"/>
      <c r="W312" s="11"/>
      <c r="X312" s="11"/>
      <c r="Y312" s="11"/>
      <c r="Z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9:60">
      <c r="I313" s="108"/>
      <c r="J313" s="95"/>
      <c r="O313" s="11"/>
      <c r="P313" s="104"/>
      <c r="Q313" s="146"/>
      <c r="R313" s="11"/>
      <c r="S313" s="11"/>
      <c r="T313" s="11"/>
      <c r="U313" s="11"/>
      <c r="V313" s="11"/>
      <c r="W313" s="11"/>
      <c r="X313" s="11"/>
      <c r="Y313" s="11"/>
      <c r="Z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9:60">
      <c r="I314" s="105"/>
      <c r="J314" s="95"/>
      <c r="O314" s="11"/>
      <c r="P314" s="110"/>
      <c r="Q314" s="146"/>
      <c r="R314" s="11"/>
      <c r="S314" s="11"/>
      <c r="T314" s="11"/>
      <c r="U314" s="11"/>
      <c r="V314" s="11"/>
      <c r="W314" s="11"/>
      <c r="X314" s="11"/>
      <c r="Y314" s="11"/>
      <c r="Z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9:60">
      <c r="I315" s="108"/>
      <c r="J315" s="95"/>
      <c r="O315" s="11"/>
      <c r="P315" s="110"/>
      <c r="Q315" s="110"/>
      <c r="R315" s="11"/>
      <c r="S315" s="11"/>
      <c r="T315" s="11"/>
      <c r="U315" s="11"/>
      <c r="V315" s="11"/>
      <c r="W315" s="11"/>
      <c r="X315" s="11"/>
      <c r="Y315" s="11"/>
      <c r="Z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9:60">
      <c r="I316" s="108"/>
      <c r="J316" s="95"/>
      <c r="O316" s="11"/>
      <c r="P316" s="110"/>
      <c r="Q316" s="110"/>
      <c r="R316" s="11"/>
      <c r="S316" s="11"/>
      <c r="T316" s="11"/>
      <c r="U316" s="11"/>
      <c r="V316" s="11"/>
      <c r="W316" s="11"/>
      <c r="X316" s="11"/>
      <c r="Y316" s="11"/>
      <c r="Z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9:60">
      <c r="I317" s="110"/>
      <c r="J317" s="95"/>
      <c r="O317" s="11"/>
      <c r="P317" s="110"/>
      <c r="Q317" s="110"/>
      <c r="R317" s="11"/>
      <c r="S317" s="11"/>
      <c r="T317" s="11"/>
      <c r="U317" s="11"/>
      <c r="V317" s="11"/>
      <c r="W317" s="11"/>
      <c r="X317" s="11"/>
      <c r="Y317" s="11"/>
      <c r="Z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9:60">
      <c r="I318" s="105"/>
      <c r="J318" s="95"/>
      <c r="O318" s="11"/>
      <c r="P318" s="110"/>
      <c r="Q318" s="110"/>
      <c r="R318" s="11"/>
      <c r="S318" s="11"/>
      <c r="T318" s="11"/>
      <c r="U318" s="11"/>
      <c r="V318" s="11"/>
      <c r="W318" s="11"/>
      <c r="X318" s="11"/>
      <c r="Y318" s="11"/>
      <c r="Z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9:60">
      <c r="I319" s="110"/>
      <c r="J319" s="95"/>
      <c r="O319" s="11"/>
      <c r="P319" s="110"/>
      <c r="Q319" s="110"/>
      <c r="R319" s="11"/>
      <c r="S319" s="11"/>
      <c r="T319" s="11"/>
      <c r="U319" s="11"/>
      <c r="V319" s="11"/>
      <c r="W319" s="11"/>
      <c r="X319" s="11"/>
      <c r="Y319" s="11"/>
      <c r="Z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9:60">
      <c r="I320" s="110"/>
      <c r="J320" s="95"/>
      <c r="O320" s="11"/>
      <c r="P320" s="110"/>
      <c r="Q320" s="110"/>
      <c r="R320" s="11"/>
      <c r="S320" s="11"/>
      <c r="T320" s="11"/>
      <c r="U320" s="11"/>
      <c r="V320" s="11"/>
      <c r="W320" s="11"/>
      <c r="X320" s="11"/>
      <c r="Y320" s="11"/>
      <c r="Z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9:60">
      <c r="I321" s="2461"/>
      <c r="J321" s="95"/>
      <c r="O321" s="11"/>
      <c r="P321" s="110"/>
      <c r="Q321" s="110"/>
      <c r="R321" s="11"/>
      <c r="S321" s="11"/>
      <c r="T321" s="11"/>
      <c r="U321" s="11"/>
      <c r="V321" s="11"/>
      <c r="W321" s="11"/>
      <c r="X321" s="11"/>
      <c r="Y321" s="11"/>
      <c r="Z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9:60">
      <c r="I322" s="110"/>
      <c r="J322" s="95"/>
      <c r="O322" s="11"/>
      <c r="P322" s="110"/>
      <c r="Q322" s="110"/>
      <c r="R322" s="11"/>
      <c r="S322" s="11"/>
      <c r="T322" s="11"/>
      <c r="U322" s="11"/>
      <c r="V322" s="11"/>
      <c r="W322" s="11"/>
      <c r="X322" s="11"/>
      <c r="Y322" s="11"/>
      <c r="Z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9:60">
      <c r="I323" s="110"/>
      <c r="J323" s="95"/>
      <c r="O323" s="11"/>
      <c r="P323" s="110"/>
      <c r="Q323" s="110"/>
      <c r="R323" s="11"/>
      <c r="S323" s="11"/>
      <c r="T323" s="11"/>
      <c r="U323" s="11"/>
      <c r="V323" s="11"/>
      <c r="W323" s="11"/>
      <c r="X323" s="11"/>
      <c r="Y323" s="11"/>
      <c r="Z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9:60">
      <c r="I324" s="110"/>
      <c r="J324" s="95"/>
      <c r="O324" s="11"/>
      <c r="P324" s="110"/>
      <c r="Q324" s="110"/>
      <c r="R324" s="11"/>
      <c r="S324" s="11"/>
      <c r="T324" s="11"/>
      <c r="U324" s="11"/>
      <c r="V324" s="11"/>
      <c r="W324" s="11"/>
      <c r="X324" s="11"/>
      <c r="Y324" s="11"/>
      <c r="Z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9:60">
      <c r="I325" s="110"/>
      <c r="J325" s="95"/>
      <c r="O325" s="11"/>
      <c r="P325" s="110"/>
      <c r="Q325" s="110"/>
      <c r="R325" s="11"/>
      <c r="S325" s="11"/>
      <c r="T325" s="11"/>
      <c r="U325" s="340"/>
      <c r="V325" s="11"/>
      <c r="W325" s="11"/>
      <c r="X325" s="11"/>
      <c r="Y325" s="11"/>
      <c r="Z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9:60">
      <c r="I326" s="110"/>
      <c r="J326" s="95"/>
      <c r="O326" s="11"/>
      <c r="P326" s="110"/>
      <c r="Q326" s="110"/>
      <c r="R326" s="11"/>
      <c r="S326" s="11"/>
      <c r="T326" s="11"/>
      <c r="U326" s="340"/>
      <c r="V326" s="11"/>
      <c r="W326" s="11"/>
      <c r="X326" s="11"/>
      <c r="Y326" s="11"/>
      <c r="Z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9:60">
      <c r="I327" s="110"/>
      <c r="J327" s="95"/>
      <c r="O327" s="11"/>
      <c r="P327" s="110"/>
      <c r="Q327" s="110"/>
      <c r="R327" s="11"/>
      <c r="S327" s="11"/>
      <c r="T327" s="11"/>
      <c r="U327" s="348"/>
      <c r="V327" s="11"/>
      <c r="W327" s="11"/>
      <c r="X327" s="11"/>
      <c r="Y327" s="11"/>
      <c r="Z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9:60">
      <c r="I328" s="110"/>
      <c r="J328" s="95"/>
      <c r="O328" s="11"/>
      <c r="P328" s="11"/>
      <c r="Q328" s="11"/>
      <c r="R328" s="11"/>
      <c r="S328" s="11"/>
      <c r="T328" s="11"/>
      <c r="U328" s="345"/>
      <c r="V328" s="11"/>
      <c r="W328" s="11"/>
      <c r="X328" s="11"/>
      <c r="Y328" s="11"/>
      <c r="Z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9:60">
      <c r="I329" s="110"/>
      <c r="J329" s="95"/>
      <c r="O329" s="11"/>
      <c r="P329" s="11"/>
      <c r="Q329" s="11"/>
      <c r="R329" s="11"/>
      <c r="S329" s="11"/>
      <c r="T329" s="11"/>
      <c r="U329" s="147"/>
      <c r="V329" s="11"/>
      <c r="W329" s="11"/>
      <c r="X329" s="11"/>
      <c r="Y329" s="11"/>
      <c r="Z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9:60">
      <c r="I330" s="110"/>
      <c r="J330" s="95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9:60">
      <c r="I331" s="110"/>
      <c r="J331" s="95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9:60">
      <c r="I332" s="110"/>
      <c r="J332" s="95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9:60">
      <c r="I333" s="110"/>
      <c r="J333" s="95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9:60">
      <c r="I334" s="110"/>
      <c r="J334" s="95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9:60">
      <c r="I335" s="110"/>
      <c r="J335" s="95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9:60">
      <c r="I336" s="110"/>
      <c r="J336" s="95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7"/>
      <c r="D337" s="11"/>
      <c r="E337" s="11"/>
      <c r="F337" s="110"/>
      <c r="G337" s="118"/>
      <c r="H337" s="110"/>
      <c r="I337" s="110"/>
      <c r="J337" s="95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7"/>
      <c r="D338" s="11"/>
      <c r="E338" s="11"/>
      <c r="F338" s="121"/>
      <c r="G338" s="105"/>
      <c r="H338" s="104"/>
      <c r="I338" s="115"/>
      <c r="J338" s="95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7"/>
      <c r="D339" s="11"/>
      <c r="E339" s="11"/>
      <c r="F339" s="120"/>
      <c r="G339" s="105"/>
      <c r="H339" s="104"/>
      <c r="I339" s="115"/>
      <c r="J339" s="95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7"/>
      <c r="D340" s="11"/>
      <c r="E340" s="11"/>
      <c r="F340" s="120"/>
      <c r="G340" s="105"/>
      <c r="H340" s="104"/>
      <c r="I340" s="115"/>
      <c r="J340" s="95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7"/>
      <c r="D341" s="11"/>
      <c r="E341" s="11"/>
      <c r="F341" s="110"/>
      <c r="G341" s="118"/>
      <c r="H341" s="110"/>
      <c r="I341" s="115"/>
      <c r="J341" s="95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7"/>
      <c r="D342" s="11"/>
      <c r="E342" s="11"/>
      <c r="F342" s="110"/>
      <c r="G342" s="118"/>
      <c r="H342" s="110"/>
      <c r="I342" s="110"/>
      <c r="J342" s="95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7"/>
      <c r="D343" s="11"/>
      <c r="E343" s="11"/>
      <c r="F343" s="165"/>
      <c r="G343" s="118"/>
      <c r="H343" s="110"/>
      <c r="I343" s="110"/>
      <c r="J343" s="95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7"/>
      <c r="D344" s="11"/>
      <c r="E344" s="11"/>
      <c r="F344" s="110"/>
      <c r="G344" s="118"/>
      <c r="H344" s="110"/>
      <c r="I344" s="110"/>
      <c r="J344" s="95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7"/>
      <c r="D345" s="11"/>
      <c r="E345" s="11"/>
      <c r="F345" s="110"/>
      <c r="G345" s="118"/>
      <c r="H345" s="110"/>
      <c r="I345" s="110"/>
      <c r="J345" s="95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7"/>
      <c r="D346" s="11"/>
      <c r="E346" s="11"/>
      <c r="F346" s="110"/>
      <c r="G346" s="118"/>
      <c r="H346" s="110"/>
      <c r="I346" s="110"/>
      <c r="J346" s="95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10"/>
      <c r="G347" s="118"/>
      <c r="H347" s="110"/>
      <c r="I347" s="110"/>
      <c r="J347" s="95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10"/>
      <c r="G348" s="118"/>
      <c r="H348" s="110"/>
      <c r="I348" s="110"/>
      <c r="J348" s="95"/>
      <c r="O348" s="11"/>
      <c r="P348" s="110"/>
      <c r="Q348" s="110"/>
      <c r="R348" s="11"/>
      <c r="S348" s="11"/>
      <c r="T348" s="11"/>
      <c r="U348" s="11"/>
      <c r="V348" s="11"/>
      <c r="W348" s="11"/>
      <c r="X348" s="11"/>
      <c r="Y348" s="11"/>
      <c r="Z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10"/>
      <c r="G349" s="118"/>
      <c r="H349" s="110"/>
      <c r="I349" s="110"/>
      <c r="J349" s="95"/>
      <c r="O349" s="11"/>
      <c r="P349" s="110"/>
      <c r="Q349" s="110"/>
      <c r="R349" s="11"/>
      <c r="S349" s="11"/>
      <c r="T349" s="11"/>
      <c r="U349" s="11"/>
      <c r="V349" s="11"/>
      <c r="W349" s="11"/>
      <c r="X349" s="11"/>
      <c r="Y349" s="11"/>
      <c r="Z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10"/>
      <c r="G350" s="118"/>
      <c r="H350" s="110"/>
      <c r="I350" s="110"/>
      <c r="J350" s="95"/>
      <c r="O350" s="11"/>
      <c r="P350" s="110"/>
      <c r="Q350" s="110"/>
      <c r="R350" s="11"/>
      <c r="S350" s="11"/>
      <c r="T350" s="11"/>
      <c r="U350" s="11"/>
      <c r="V350" s="11"/>
      <c r="W350" s="11"/>
      <c r="X350" s="11"/>
      <c r="Y350" s="11"/>
      <c r="Z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10"/>
      <c r="G351" s="118"/>
      <c r="H351" s="110"/>
      <c r="I351" s="110"/>
      <c r="J351" s="95"/>
      <c r="O351" s="11"/>
      <c r="P351" s="110"/>
      <c r="Q351" s="110"/>
      <c r="R351" s="11"/>
      <c r="S351" s="11"/>
      <c r="T351" s="11"/>
      <c r="U351" s="11"/>
      <c r="V351" s="11"/>
      <c r="W351" s="11"/>
      <c r="X351" s="11"/>
      <c r="Y351" s="11"/>
      <c r="Z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10"/>
      <c r="G352" s="118"/>
      <c r="H352" s="110"/>
      <c r="I352" s="110"/>
      <c r="J352" s="95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10"/>
      <c r="G353" s="118"/>
      <c r="H353" s="110"/>
      <c r="I353" s="110"/>
      <c r="J353" s="95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10"/>
      <c r="G354" s="118"/>
      <c r="H354" s="110"/>
      <c r="I354" s="110"/>
      <c r="J354" s="95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81"/>
      <c r="I355" s="95"/>
      <c r="J355" s="95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81"/>
      <c r="I356" s="95"/>
      <c r="J356" s="95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81"/>
      <c r="I357" s="95"/>
      <c r="J357" s="95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81"/>
      <c r="I358" s="95"/>
      <c r="J358" s="95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81"/>
      <c r="I359" s="95"/>
      <c r="J359" s="95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81"/>
      <c r="I360" s="95"/>
      <c r="J360" s="95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81"/>
      <c r="I361" s="95"/>
      <c r="J361" s="95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81"/>
      <c r="I362" s="95"/>
      <c r="J362" s="95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81"/>
      <c r="I363" s="95"/>
      <c r="J363" s="95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81"/>
      <c r="I364" s="95"/>
      <c r="J364" s="95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81"/>
      <c r="I365" s="95"/>
      <c r="J365" s="95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81"/>
      <c r="I366" s="95"/>
      <c r="J366" s="95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81"/>
      <c r="I367" s="95"/>
      <c r="J367" s="95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81"/>
      <c r="I368" s="95"/>
      <c r="J368" s="95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81"/>
      <c r="I369" s="95"/>
      <c r="J369" s="95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81"/>
      <c r="I370" s="95"/>
      <c r="J370" s="95"/>
      <c r="O370" s="11"/>
      <c r="P370" s="11"/>
      <c r="Q370" s="11"/>
      <c r="R370" s="11"/>
      <c r="S370" s="47"/>
      <c r="T370" s="11"/>
      <c r="U370" s="11"/>
      <c r="V370" s="11"/>
      <c r="W370" s="11"/>
      <c r="X370" s="11"/>
      <c r="Y370" s="11"/>
      <c r="Z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81"/>
      <c r="I371" s="95"/>
      <c r="J371" s="95"/>
      <c r="O371" s="11"/>
      <c r="P371" s="11"/>
      <c r="Q371" s="11"/>
      <c r="R371" s="11"/>
      <c r="S371" s="47"/>
      <c r="T371" s="11"/>
      <c r="U371" s="11"/>
      <c r="V371" s="11"/>
      <c r="W371" s="11"/>
      <c r="X371" s="11"/>
      <c r="Y371" s="11"/>
      <c r="Z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81"/>
      <c r="I372" s="95"/>
      <c r="J372" s="95"/>
      <c r="O372" s="11"/>
      <c r="P372" s="11"/>
      <c r="Q372" s="11"/>
      <c r="R372" s="11"/>
      <c r="S372" s="47"/>
      <c r="T372" s="11"/>
      <c r="U372" s="11"/>
      <c r="V372" s="11"/>
      <c r="W372" s="11"/>
      <c r="X372" s="11"/>
      <c r="Y372" s="11"/>
      <c r="Z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81"/>
      <c r="I373" s="95"/>
      <c r="J373" s="95"/>
      <c r="O373" s="11"/>
      <c r="P373" s="11"/>
      <c r="Q373" s="11"/>
      <c r="R373" s="11"/>
      <c r="S373" s="47"/>
      <c r="T373" s="11"/>
      <c r="U373" s="11"/>
      <c r="V373" s="11"/>
      <c r="W373" s="11"/>
      <c r="X373" s="11"/>
      <c r="Y373" s="11"/>
      <c r="Z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81"/>
      <c r="I374" s="95"/>
      <c r="J374" s="95"/>
      <c r="O374" s="11"/>
      <c r="P374" s="11"/>
      <c r="Q374" s="11"/>
      <c r="R374" s="38"/>
      <c r="S374" s="7"/>
      <c r="T374" s="102"/>
      <c r="U374" s="11"/>
      <c r="V374" s="11"/>
      <c r="W374" s="11"/>
      <c r="X374" s="11"/>
      <c r="Y374" s="11"/>
      <c r="Z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10"/>
      <c r="G375" s="118"/>
      <c r="H375" s="110"/>
      <c r="I375" s="110"/>
      <c r="J375" s="95"/>
      <c r="O375" s="11"/>
      <c r="P375" s="11"/>
      <c r="Q375" s="11"/>
      <c r="R375" s="11"/>
      <c r="S375" s="329"/>
      <c r="T375" s="11"/>
      <c r="U375" s="11"/>
      <c r="V375" s="11"/>
      <c r="W375" s="11"/>
      <c r="X375" s="11"/>
      <c r="Y375" s="11"/>
      <c r="Z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10"/>
      <c r="G376" s="118"/>
      <c r="H376" s="110"/>
      <c r="I376" s="110"/>
      <c r="J376" s="95"/>
      <c r="O376" s="11"/>
      <c r="P376" s="11"/>
      <c r="Q376" s="11"/>
      <c r="R376" s="11"/>
      <c r="S376" s="47"/>
      <c r="T376" s="11"/>
      <c r="U376" s="11"/>
      <c r="V376" s="11"/>
      <c r="W376" s="11"/>
      <c r="X376" s="11"/>
      <c r="Y376" s="11"/>
      <c r="Z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10"/>
      <c r="G377" s="118"/>
      <c r="H377" s="110"/>
      <c r="I377" s="110"/>
      <c r="J377" s="95"/>
      <c r="O377" s="11"/>
      <c r="P377" s="11"/>
      <c r="Q377" s="11"/>
      <c r="R377" s="11"/>
      <c r="S377" s="47"/>
      <c r="T377" s="11"/>
      <c r="U377" s="11"/>
      <c r="V377" s="11"/>
      <c r="W377" s="11"/>
      <c r="X377" s="11"/>
      <c r="Y377" s="11"/>
      <c r="Z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10"/>
      <c r="G378" s="118"/>
      <c r="H378" s="110"/>
      <c r="I378" s="110"/>
      <c r="J378" s="95"/>
      <c r="O378" s="11"/>
      <c r="P378" s="11"/>
      <c r="Q378" s="11"/>
      <c r="R378" s="11"/>
      <c r="S378" s="47"/>
      <c r="T378" s="11"/>
      <c r="U378" s="11"/>
      <c r="V378" s="11"/>
      <c r="W378" s="11"/>
      <c r="X378" s="11"/>
      <c r="Y378" s="11"/>
      <c r="Z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81"/>
      <c r="I379" s="95"/>
      <c r="J379" s="95"/>
      <c r="O379" s="11"/>
      <c r="P379" s="11"/>
      <c r="Q379" s="11"/>
      <c r="R379" s="11"/>
      <c r="S379" s="47"/>
      <c r="T379" s="11"/>
      <c r="U379" s="11"/>
      <c r="V379" s="11"/>
      <c r="W379" s="11"/>
      <c r="X379" s="11"/>
      <c r="Y379" s="11"/>
      <c r="Z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81"/>
      <c r="I380" s="95"/>
      <c r="J380" s="95"/>
      <c r="O380" s="11"/>
      <c r="P380" s="11"/>
      <c r="Q380" s="11"/>
      <c r="R380" s="11"/>
      <c r="S380" s="47"/>
      <c r="T380" s="11"/>
      <c r="U380" s="11"/>
      <c r="V380" s="11"/>
      <c r="W380" s="11"/>
      <c r="X380" s="11"/>
      <c r="Y380" s="11"/>
      <c r="Z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81"/>
      <c r="I381" s="95"/>
      <c r="J381" s="95"/>
      <c r="O381" s="11"/>
      <c r="P381" s="11"/>
      <c r="Q381" s="11"/>
      <c r="R381" s="11"/>
      <c r="S381" s="47"/>
      <c r="T381" s="11"/>
      <c r="U381" s="11"/>
      <c r="V381" s="11"/>
      <c r="W381" s="11"/>
      <c r="X381" s="11"/>
      <c r="Y381" s="11"/>
      <c r="Z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81"/>
      <c r="I382" s="95"/>
      <c r="J382" s="95"/>
      <c r="O382" s="11"/>
      <c r="P382" s="11"/>
      <c r="Q382" s="11"/>
      <c r="R382" s="11"/>
      <c r="S382" s="47"/>
      <c r="T382" s="11"/>
      <c r="U382" s="11"/>
      <c r="V382" s="11"/>
      <c r="W382" s="11"/>
      <c r="X382" s="11"/>
      <c r="Y382" s="11"/>
      <c r="Z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81"/>
      <c r="I383" s="95"/>
      <c r="J383" s="95"/>
      <c r="O383" s="11"/>
      <c r="P383" s="11"/>
      <c r="Q383" s="11"/>
      <c r="R383" s="11"/>
      <c r="S383" s="47"/>
      <c r="T383" s="11"/>
      <c r="U383" s="11"/>
      <c r="V383" s="11"/>
      <c r="W383" s="11"/>
      <c r="X383" s="11"/>
      <c r="Y383" s="11"/>
      <c r="Z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81"/>
      <c r="I384" s="95"/>
      <c r="J384" s="95"/>
      <c r="O384" s="11"/>
      <c r="P384" s="11"/>
      <c r="Q384" s="11"/>
      <c r="R384" s="11"/>
      <c r="S384" s="47"/>
      <c r="T384" s="11"/>
      <c r="U384" s="11"/>
      <c r="V384" s="11"/>
      <c r="W384" s="11"/>
      <c r="X384" s="11"/>
      <c r="Y384" s="11"/>
      <c r="Z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81"/>
      <c r="I385" s="95"/>
      <c r="J385" s="95"/>
      <c r="O385" s="11"/>
      <c r="P385" s="11"/>
      <c r="Q385" s="11"/>
      <c r="R385" s="11"/>
      <c r="S385" s="47"/>
      <c r="T385" s="11"/>
      <c r="U385" s="11"/>
      <c r="V385" s="11"/>
      <c r="W385" s="11"/>
      <c r="X385" s="11"/>
      <c r="Y385" s="11"/>
      <c r="Z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81"/>
      <c r="I386" s="95"/>
      <c r="J386" s="95"/>
      <c r="O386" s="11"/>
      <c r="P386" s="11"/>
      <c r="Q386" s="11"/>
      <c r="R386" s="11"/>
      <c r="S386" s="47"/>
      <c r="T386" s="11"/>
      <c r="U386" s="11"/>
      <c r="V386" s="11"/>
      <c r="W386" s="11"/>
      <c r="X386" s="11"/>
      <c r="Y386" s="11"/>
      <c r="Z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81"/>
      <c r="I387" s="95"/>
      <c r="J387" s="95"/>
      <c r="O387" s="11"/>
      <c r="P387" s="11"/>
      <c r="Q387" s="11"/>
      <c r="R387" s="11"/>
      <c r="S387" s="47"/>
      <c r="T387" s="11"/>
      <c r="U387" s="11"/>
      <c r="V387" s="11"/>
      <c r="W387" s="11"/>
      <c r="X387" s="11"/>
      <c r="Y387" s="11"/>
      <c r="Z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81"/>
      <c r="I388" s="95"/>
      <c r="J388" s="95"/>
      <c r="O388" s="11"/>
      <c r="P388" s="11"/>
      <c r="Q388" s="11"/>
      <c r="R388" s="11"/>
      <c r="S388" s="47"/>
      <c r="T388" s="11"/>
      <c r="U388" s="11"/>
      <c r="V388" s="11"/>
      <c r="W388" s="11"/>
      <c r="X388" s="11"/>
      <c r="Y388" s="11"/>
      <c r="Z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81"/>
      <c r="I389" s="95"/>
      <c r="J389" s="95"/>
      <c r="O389" s="11"/>
      <c r="P389" s="11"/>
      <c r="Q389" s="11"/>
      <c r="R389" s="11"/>
      <c r="S389" s="47"/>
      <c r="T389" s="11"/>
      <c r="U389" s="11"/>
      <c r="V389" s="11"/>
      <c r="W389" s="11"/>
      <c r="X389" s="11"/>
      <c r="Y389" s="11"/>
      <c r="Z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81"/>
      <c r="I390" s="95"/>
      <c r="J390" s="95"/>
      <c r="O390" s="11"/>
      <c r="P390" s="11"/>
      <c r="Q390" s="11"/>
      <c r="R390" s="11"/>
      <c r="S390" s="47"/>
      <c r="T390" s="11"/>
      <c r="U390" s="11"/>
      <c r="V390" s="11"/>
      <c r="W390" s="11"/>
      <c r="X390" s="11"/>
      <c r="Y390" s="11"/>
      <c r="Z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81"/>
      <c r="I391" s="95"/>
      <c r="J391" s="95"/>
      <c r="O391" s="11"/>
      <c r="P391" s="11"/>
      <c r="Q391" s="11"/>
      <c r="R391" s="11"/>
      <c r="S391" s="47"/>
      <c r="T391" s="11"/>
      <c r="U391" s="11"/>
      <c r="V391" s="11"/>
      <c r="W391" s="11"/>
      <c r="X391" s="11"/>
      <c r="Y391" s="11"/>
      <c r="Z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81"/>
      <c r="I392" s="95"/>
      <c r="J392" s="95"/>
      <c r="O392" s="11"/>
      <c r="P392" s="11"/>
      <c r="Q392" s="11"/>
      <c r="R392" s="11"/>
      <c r="S392" s="47"/>
      <c r="T392" s="11"/>
      <c r="U392" s="11"/>
      <c r="V392" s="11"/>
      <c r="W392" s="11"/>
      <c r="X392" s="11"/>
      <c r="Y392" s="11"/>
      <c r="Z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81"/>
      <c r="I393" s="95"/>
      <c r="J393" s="95"/>
      <c r="O393" s="11"/>
      <c r="P393" s="11"/>
      <c r="Q393" s="11"/>
      <c r="R393" s="110"/>
      <c r="S393" s="118"/>
      <c r="T393" s="11"/>
      <c r="U393" s="11"/>
      <c r="V393" s="11"/>
      <c r="W393" s="11"/>
      <c r="X393" s="11"/>
      <c r="Y393" s="11"/>
      <c r="Z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81"/>
      <c r="I394" s="95"/>
      <c r="J394" s="95"/>
      <c r="O394" s="11"/>
      <c r="P394" s="11"/>
      <c r="Q394" s="11"/>
      <c r="R394" s="125"/>
      <c r="S394" s="118"/>
      <c r="T394" s="11"/>
      <c r="U394" s="11"/>
      <c r="V394" s="11"/>
      <c r="W394" s="11"/>
      <c r="X394" s="11"/>
      <c r="Y394" s="11"/>
      <c r="Z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81"/>
      <c r="I395" s="95"/>
      <c r="J395" s="95"/>
      <c r="O395" s="11"/>
      <c r="P395" s="11"/>
      <c r="Q395" s="11"/>
      <c r="R395" s="119"/>
      <c r="S395" s="118"/>
      <c r="T395" s="11"/>
      <c r="U395" s="11"/>
      <c r="V395" s="11"/>
      <c r="W395" s="11"/>
      <c r="X395" s="11"/>
      <c r="Y395" s="11"/>
      <c r="Z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81"/>
      <c r="I396" s="95"/>
      <c r="J396" s="95"/>
      <c r="O396" s="11"/>
      <c r="P396" s="11"/>
      <c r="Q396" s="11"/>
      <c r="R396" s="119"/>
      <c r="S396" s="105"/>
      <c r="T396" s="11"/>
      <c r="U396" s="11"/>
      <c r="V396" s="11"/>
      <c r="W396" s="11"/>
      <c r="X396" s="11"/>
      <c r="Y396" s="11"/>
      <c r="Z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81"/>
      <c r="I397" s="95"/>
      <c r="J397" s="95"/>
      <c r="O397" s="11"/>
      <c r="P397" s="11"/>
      <c r="Q397" s="11"/>
      <c r="R397" s="163"/>
      <c r="S397" s="131"/>
      <c r="T397" s="11"/>
      <c r="U397" s="11"/>
      <c r="V397" s="11"/>
      <c r="W397" s="11"/>
      <c r="X397" s="11"/>
      <c r="Y397" s="11"/>
      <c r="Z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81"/>
      <c r="I398" s="95"/>
      <c r="J398" s="95"/>
      <c r="O398" s="11"/>
      <c r="P398" s="11"/>
      <c r="Q398" s="11"/>
      <c r="R398" s="110"/>
      <c r="S398" s="182"/>
      <c r="T398" s="11"/>
      <c r="U398" s="11"/>
      <c r="V398" s="11"/>
      <c r="W398" s="11"/>
      <c r="X398" s="11"/>
      <c r="Y398" s="11"/>
      <c r="Z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81"/>
      <c r="I399" s="95"/>
      <c r="J399" s="95"/>
      <c r="O399" s="11"/>
      <c r="P399" s="11"/>
      <c r="Q399" s="11"/>
      <c r="R399" s="129"/>
      <c r="S399" s="117"/>
      <c r="T399" s="117"/>
      <c r="U399" s="11"/>
      <c r="V399" s="11"/>
      <c r="W399" s="11"/>
      <c r="X399" s="11"/>
      <c r="Y399" s="11"/>
      <c r="Z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81"/>
      <c r="I400" s="95"/>
      <c r="J400" s="95"/>
      <c r="O400" s="11"/>
      <c r="P400" s="11"/>
      <c r="Q400" s="11"/>
      <c r="R400" s="119"/>
      <c r="S400" s="105"/>
      <c r="T400" s="104"/>
      <c r="U400" s="11"/>
      <c r="V400" s="11"/>
      <c r="W400" s="11"/>
      <c r="X400" s="11"/>
      <c r="Y400" s="11"/>
      <c r="Z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81"/>
      <c r="I401" s="95"/>
      <c r="J401" s="95"/>
      <c r="O401" s="11"/>
      <c r="P401" s="11"/>
      <c r="Q401" s="11"/>
      <c r="R401" s="119"/>
      <c r="S401" s="105"/>
      <c r="T401" s="104"/>
      <c r="U401" s="11"/>
      <c r="V401" s="11"/>
      <c r="W401" s="11"/>
      <c r="X401" s="11"/>
      <c r="Y401" s="11"/>
      <c r="Z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81"/>
      <c r="I402" s="95"/>
      <c r="J402" s="95"/>
      <c r="O402" s="11"/>
      <c r="P402" s="11"/>
      <c r="Q402" s="11"/>
      <c r="R402" s="120"/>
      <c r="S402" s="105"/>
      <c r="T402" s="104"/>
      <c r="U402" s="11"/>
      <c r="V402" s="11"/>
      <c r="W402" s="11"/>
      <c r="X402" s="11"/>
      <c r="Y402" s="11"/>
      <c r="Z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81"/>
      <c r="I403" s="95"/>
      <c r="J403" s="95"/>
      <c r="O403" s="11"/>
      <c r="P403" s="11"/>
      <c r="Q403" s="11"/>
      <c r="R403" s="120"/>
      <c r="S403" s="105"/>
      <c r="T403" s="104"/>
      <c r="U403" s="11"/>
      <c r="V403" s="11"/>
      <c r="W403" s="11"/>
      <c r="X403" s="11"/>
      <c r="Y403" s="11"/>
      <c r="Z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81"/>
      <c r="I404" s="95"/>
      <c r="J404" s="95"/>
      <c r="O404" s="11"/>
      <c r="P404" s="11"/>
      <c r="Q404" s="11"/>
      <c r="R404" s="110"/>
      <c r="S404" s="118"/>
      <c r="T404" s="110"/>
      <c r="U404" s="11"/>
      <c r="V404" s="11"/>
      <c r="W404" s="11"/>
      <c r="X404" s="11"/>
      <c r="Y404" s="11"/>
      <c r="Z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81"/>
      <c r="I405" s="95"/>
      <c r="J405" s="95"/>
      <c r="O405" s="11"/>
      <c r="P405" s="11"/>
      <c r="Q405" s="11"/>
      <c r="R405" s="110"/>
      <c r="S405" s="182"/>
      <c r="T405" s="110"/>
      <c r="U405" s="11"/>
      <c r="V405" s="11"/>
      <c r="W405" s="11"/>
      <c r="X405" s="11"/>
      <c r="Y405" s="11"/>
      <c r="Z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81"/>
      <c r="I406" s="95"/>
      <c r="J406" s="95"/>
      <c r="O406" s="11"/>
      <c r="P406" s="11"/>
      <c r="Q406" s="11"/>
      <c r="R406" s="119"/>
      <c r="S406" s="105"/>
      <c r="T406" s="100"/>
      <c r="U406" s="11"/>
      <c r="V406" s="11"/>
      <c r="W406" s="11"/>
      <c r="X406" s="11"/>
      <c r="Y406" s="11"/>
      <c r="Z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81"/>
      <c r="I407" s="95"/>
      <c r="J407" s="95"/>
      <c r="O407" s="11"/>
      <c r="P407" s="11"/>
      <c r="Q407" s="11"/>
      <c r="R407" s="181"/>
      <c r="S407" s="109"/>
      <c r="T407" s="100"/>
      <c r="U407" s="11"/>
      <c r="V407" s="11"/>
      <c r="W407" s="11"/>
      <c r="X407" s="11"/>
      <c r="Y407" s="11"/>
      <c r="Z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81"/>
      <c r="I408" s="95"/>
      <c r="J408" s="95"/>
      <c r="O408" s="11"/>
      <c r="P408" s="11"/>
      <c r="Q408" s="11"/>
      <c r="R408" s="123"/>
      <c r="S408" s="105"/>
      <c r="T408" s="102"/>
      <c r="U408" s="11"/>
      <c r="V408" s="11"/>
      <c r="W408" s="11"/>
      <c r="X408" s="11"/>
      <c r="Y408" s="11"/>
      <c r="Z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81"/>
      <c r="I409" s="95"/>
      <c r="J409" s="95"/>
      <c r="O409" s="11"/>
      <c r="P409" s="11"/>
      <c r="Q409" s="11"/>
      <c r="R409" s="110"/>
      <c r="S409" s="118"/>
      <c r="T409" s="110"/>
      <c r="U409" s="11"/>
      <c r="V409" s="11"/>
      <c r="W409" s="11"/>
      <c r="X409" s="11"/>
      <c r="Y409" s="11"/>
      <c r="Z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81"/>
      <c r="I410" s="95"/>
      <c r="J410" s="95"/>
      <c r="O410" s="11"/>
      <c r="P410" s="11"/>
      <c r="Q410" s="11"/>
      <c r="R410" s="110"/>
      <c r="S410" s="118"/>
      <c r="T410" s="110"/>
      <c r="U410" s="11"/>
      <c r="V410" s="11"/>
      <c r="W410" s="11"/>
      <c r="X410" s="11"/>
      <c r="Y410" s="11"/>
      <c r="Z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10"/>
      <c r="G411" s="118"/>
      <c r="H411" s="110"/>
      <c r="I411" s="110"/>
      <c r="J411" s="95"/>
      <c r="O411" s="11"/>
      <c r="P411" s="11"/>
      <c r="Q411" s="11"/>
      <c r="R411" s="110"/>
      <c r="S411" s="118"/>
      <c r="T411" s="110"/>
      <c r="U411" s="11"/>
      <c r="V411" s="11"/>
      <c r="W411" s="11"/>
      <c r="X411" s="11"/>
      <c r="Y411" s="11"/>
      <c r="Z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10"/>
      <c r="G412" s="118"/>
      <c r="H412" s="110"/>
      <c r="I412" s="110"/>
      <c r="J412" s="95"/>
      <c r="O412" s="11"/>
      <c r="P412" s="11"/>
      <c r="Q412" s="11"/>
      <c r="R412" s="110"/>
      <c r="S412" s="206"/>
      <c r="T412" s="110"/>
      <c r="U412" s="11"/>
      <c r="V412" s="11"/>
      <c r="W412" s="11"/>
      <c r="X412" s="11"/>
      <c r="Y412" s="11"/>
      <c r="Z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10"/>
      <c r="G413" s="118"/>
      <c r="H413" s="110"/>
      <c r="I413" s="110"/>
      <c r="J413" s="95"/>
      <c r="O413" s="11"/>
      <c r="P413" s="11"/>
      <c r="Q413" s="11"/>
      <c r="R413" s="110"/>
      <c r="S413" s="118"/>
      <c r="T413" s="110"/>
      <c r="U413" s="11"/>
      <c r="V413" s="11"/>
      <c r="W413" s="11"/>
      <c r="X413" s="11"/>
      <c r="Y413" s="11"/>
      <c r="Z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10"/>
      <c r="G414" s="118"/>
      <c r="H414" s="110"/>
      <c r="I414" s="110"/>
      <c r="J414" s="95"/>
      <c r="O414" s="11"/>
      <c r="P414" s="11"/>
      <c r="Q414" s="11"/>
      <c r="R414" s="165"/>
      <c r="S414" s="118"/>
      <c r="T414" s="110"/>
      <c r="U414" s="11"/>
      <c r="V414" s="11"/>
      <c r="W414" s="11"/>
      <c r="X414" s="11"/>
      <c r="Y414" s="11"/>
      <c r="Z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04"/>
      <c r="G415" s="148"/>
      <c r="H415" s="108"/>
      <c r="I415" s="293"/>
      <c r="J415" s="95"/>
      <c r="O415" s="11"/>
      <c r="P415" s="11"/>
      <c r="Q415" s="11"/>
      <c r="R415" s="119"/>
      <c r="S415" s="118"/>
      <c r="T415" s="104"/>
      <c r="U415" s="11"/>
      <c r="V415" s="11"/>
      <c r="W415" s="11"/>
      <c r="X415" s="11"/>
      <c r="Y415" s="11"/>
      <c r="Z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04"/>
      <c r="G416" s="148"/>
      <c r="H416" s="105"/>
      <c r="I416" s="104"/>
      <c r="J416" s="95"/>
      <c r="O416" s="11"/>
      <c r="P416" s="11"/>
      <c r="Q416" s="11"/>
      <c r="R416" s="119"/>
      <c r="S416" s="105"/>
      <c r="T416" s="104"/>
      <c r="U416" s="11"/>
      <c r="V416" s="11"/>
      <c r="W416" s="11"/>
      <c r="X416" s="11"/>
      <c r="Y416" s="11"/>
      <c r="Z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4"/>
      <c r="G417" s="148"/>
      <c r="H417" s="108"/>
      <c r="I417" s="109"/>
      <c r="J417" s="95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4"/>
      <c r="G418" s="148"/>
      <c r="H418" s="111"/>
      <c r="I418" s="112"/>
      <c r="J418" s="95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12"/>
      <c r="G419" s="146"/>
      <c r="H419" s="131"/>
      <c r="I419" s="110"/>
      <c r="J419" s="95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12"/>
      <c r="G420" s="146"/>
      <c r="H420" s="168"/>
      <c r="I420" s="202"/>
      <c r="J420" s="95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09"/>
      <c r="G421" s="136"/>
      <c r="H421" s="105"/>
      <c r="I421" s="109"/>
      <c r="J421" s="95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10"/>
      <c r="G422" s="225"/>
      <c r="H422" s="110"/>
      <c r="I422" s="110"/>
      <c r="J422" s="95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4"/>
      <c r="G423" s="148"/>
      <c r="H423" s="110"/>
      <c r="I423" s="110"/>
      <c r="J423" s="9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28"/>
      <c r="G424" s="136"/>
      <c r="H424" s="110"/>
      <c r="I424" s="110"/>
      <c r="J424" s="95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4"/>
      <c r="G425" s="148"/>
      <c r="H425" s="110"/>
      <c r="I425" s="110"/>
      <c r="J425" s="95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09"/>
      <c r="G426" s="136"/>
      <c r="H426" s="110"/>
      <c r="I426" s="110"/>
      <c r="J426" s="95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09"/>
      <c r="G427" s="136"/>
      <c r="H427" s="110"/>
      <c r="I427" s="110"/>
      <c r="J427" s="95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10"/>
      <c r="G428" s="110"/>
      <c r="H428" s="110"/>
      <c r="I428" s="110"/>
      <c r="J428" s="95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17"/>
      <c r="G429" s="145"/>
      <c r="H429" s="105"/>
      <c r="I429" s="211"/>
      <c r="J429" s="95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277"/>
      <c r="G430" s="277"/>
      <c r="H430" s="105"/>
      <c r="I430" s="110"/>
      <c r="J430" s="125"/>
      <c r="K430" s="5"/>
      <c r="L430" s="5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276"/>
      <c r="G431" s="110"/>
      <c r="H431" s="110"/>
      <c r="I431" s="282"/>
      <c r="J431" s="125"/>
      <c r="K431" s="5"/>
      <c r="L431" s="5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10"/>
      <c r="G432" s="110"/>
      <c r="H432" s="110"/>
      <c r="I432" s="110"/>
      <c r="J432" s="125"/>
      <c r="K432" s="5"/>
      <c r="L432" s="5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10"/>
      <c r="G433" s="110"/>
      <c r="H433" s="266"/>
      <c r="I433" s="110"/>
      <c r="J433" s="125"/>
      <c r="K433" s="5"/>
      <c r="L433" s="5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10"/>
      <c r="G434" s="110"/>
      <c r="H434" s="168"/>
      <c r="I434" s="202"/>
      <c r="J434" s="125"/>
      <c r="K434" s="5"/>
      <c r="L434" s="5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10"/>
      <c r="G435" s="110"/>
      <c r="H435" s="105"/>
      <c r="I435" s="211"/>
      <c r="J435" s="5"/>
      <c r="K435" s="5"/>
      <c r="L435" s="5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10"/>
      <c r="G436" s="110"/>
      <c r="H436" s="267"/>
      <c r="I436" s="117"/>
      <c r="J436" s="5"/>
      <c r="K436" s="5"/>
      <c r="L436" s="5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10"/>
      <c r="G437" s="110"/>
      <c r="H437" s="105"/>
      <c r="I437" s="104"/>
      <c r="J437" s="5"/>
      <c r="K437" s="5"/>
      <c r="L437" s="5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10"/>
      <c r="G438" s="110"/>
      <c r="H438" s="111"/>
      <c r="I438" s="114"/>
      <c r="J438" s="5"/>
      <c r="K438" s="5"/>
      <c r="L438" s="5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10"/>
      <c r="G439" s="110"/>
      <c r="H439" s="105"/>
      <c r="I439" s="104"/>
      <c r="J439" s="5"/>
      <c r="K439" s="5"/>
      <c r="L439" s="5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10"/>
      <c r="G440" s="110"/>
      <c r="H440" s="267"/>
      <c r="I440" s="117"/>
      <c r="J440" s="5"/>
      <c r="K440" s="5"/>
      <c r="L440" s="5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10"/>
      <c r="G441" s="110"/>
      <c r="H441" s="110"/>
      <c r="I441" s="110"/>
      <c r="J441" s="5"/>
      <c r="K441" s="5"/>
      <c r="L441" s="5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10"/>
      <c r="G442" s="110"/>
      <c r="H442" s="110"/>
      <c r="I442" s="110"/>
      <c r="J442" s="5"/>
      <c r="K442" s="5"/>
      <c r="L442" s="5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10"/>
      <c r="G443" s="110"/>
      <c r="H443" s="274"/>
      <c r="I443" s="110"/>
      <c r="J443" s="5"/>
      <c r="K443" s="5"/>
      <c r="L443" s="5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10"/>
      <c r="G444" s="110"/>
      <c r="H444" s="168"/>
      <c r="I444" s="202"/>
      <c r="J444" s="5"/>
      <c r="K444" s="5"/>
      <c r="L444" s="5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10"/>
      <c r="G445" s="110"/>
      <c r="H445" s="108"/>
      <c r="I445" s="104"/>
      <c r="J445" s="5"/>
      <c r="K445" s="5"/>
      <c r="L445" s="5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10"/>
      <c r="G446" s="110"/>
      <c r="H446" s="110"/>
      <c r="I446" s="110"/>
      <c r="J446" s="5"/>
      <c r="K446" s="5"/>
      <c r="L446" s="5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10"/>
      <c r="G447" s="110"/>
      <c r="H447" s="110"/>
      <c r="I447" s="110"/>
      <c r="J447" s="5"/>
      <c r="K447" s="5"/>
      <c r="L447" s="5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10"/>
      <c r="G448" s="110"/>
      <c r="H448" s="110"/>
      <c r="I448" s="110"/>
      <c r="J448" s="5"/>
      <c r="K448" s="5"/>
      <c r="L448" s="5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17"/>
      <c r="G449" s="145"/>
      <c r="H449" s="108"/>
      <c r="I449" s="109"/>
      <c r="J449" s="5"/>
      <c r="K449" s="5"/>
      <c r="L449" s="5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17"/>
      <c r="G450" s="145"/>
      <c r="H450" s="108"/>
      <c r="I450" s="109"/>
      <c r="J450" s="5"/>
      <c r="K450" s="5"/>
      <c r="L450" s="5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17"/>
      <c r="G451" s="145"/>
      <c r="H451" s="108"/>
      <c r="I451" s="109"/>
      <c r="J451" s="5"/>
      <c r="K451" s="5"/>
      <c r="L451" s="5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17"/>
      <c r="G452" s="145"/>
      <c r="H452" s="150"/>
      <c r="I452" s="110"/>
      <c r="J452" s="5"/>
      <c r="K452" s="5"/>
      <c r="L452" s="5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277"/>
      <c r="G453" s="110"/>
      <c r="H453" s="110"/>
      <c r="I453" s="110"/>
      <c r="J453" s="5"/>
      <c r="K453" s="5"/>
      <c r="L453" s="5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289"/>
      <c r="G454" s="110"/>
      <c r="H454" s="110"/>
      <c r="I454" s="110"/>
      <c r="J454" s="5"/>
      <c r="K454" s="5"/>
      <c r="L454" s="5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10"/>
      <c r="G455" s="110"/>
      <c r="H455" s="110"/>
      <c r="I455" s="110"/>
      <c r="J455" s="5"/>
      <c r="K455" s="5"/>
      <c r="L455" s="5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10"/>
      <c r="G456" s="110"/>
      <c r="H456" s="110"/>
      <c r="I456" s="110"/>
      <c r="J456" s="5"/>
      <c r="K456" s="5"/>
      <c r="L456" s="5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10"/>
      <c r="G457" s="110"/>
      <c r="H457" s="110"/>
      <c r="I457" s="110"/>
      <c r="J457" s="5"/>
      <c r="K457" s="5"/>
      <c r="L457" s="5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10"/>
      <c r="G458" s="110"/>
      <c r="H458" s="110"/>
      <c r="I458" s="110"/>
      <c r="J458" s="5"/>
      <c r="K458" s="5"/>
      <c r="L458" s="5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10"/>
      <c r="G459" s="110"/>
      <c r="H459" s="110"/>
      <c r="I459" s="110"/>
      <c r="J459" s="5"/>
      <c r="K459" s="5"/>
      <c r="L459" s="5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10"/>
      <c r="G460" s="110"/>
      <c r="H460" s="110"/>
      <c r="I460" s="110"/>
      <c r="J460" s="5"/>
      <c r="K460" s="5"/>
      <c r="L460" s="5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10"/>
      <c r="G461" s="110"/>
      <c r="H461" s="110"/>
      <c r="I461" s="110"/>
      <c r="J461" s="5"/>
      <c r="K461" s="5"/>
      <c r="L461" s="5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10"/>
      <c r="G462" s="110"/>
      <c r="H462" s="110"/>
      <c r="I462" s="110"/>
      <c r="J462" s="5"/>
      <c r="K462" s="5"/>
      <c r="L462" s="5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10"/>
      <c r="G463" s="110"/>
      <c r="H463" s="110"/>
      <c r="I463" s="110"/>
      <c r="J463" s="5"/>
      <c r="K463" s="5"/>
      <c r="L463" s="5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10"/>
      <c r="G464" s="110"/>
      <c r="H464" s="110"/>
      <c r="I464" s="110"/>
      <c r="J464" s="5"/>
      <c r="K464" s="5"/>
      <c r="L464" s="5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10"/>
      <c r="G465" s="110"/>
      <c r="H465" s="110"/>
      <c r="I465" s="110"/>
      <c r="J465" s="5"/>
      <c r="K465" s="5"/>
      <c r="L465" s="5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5"/>
      <c r="K466" s="5"/>
      <c r="L466" s="5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5"/>
      <c r="K467" s="5"/>
      <c r="L467" s="5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5"/>
      <c r="K468" s="5"/>
      <c r="L468" s="5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5"/>
      <c r="K469" s="5"/>
      <c r="L469" s="5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5"/>
      <c r="K470" s="5"/>
      <c r="L470" s="5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5"/>
      <c r="K471" s="5"/>
      <c r="L471" s="5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5"/>
      <c r="K472" s="5"/>
      <c r="L472" s="5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"/>
      <c r="K473" s="1"/>
      <c r="L473" s="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"/>
      <c r="K474" s="1"/>
      <c r="L474" s="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"/>
      <c r="K475" s="1"/>
      <c r="L475" s="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"/>
      <c r="K476" s="1"/>
      <c r="L476" s="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"/>
      <c r="K477" s="1"/>
      <c r="L477" s="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"/>
      <c r="K478" s="1"/>
      <c r="L478" s="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"/>
      <c r="K479" s="1"/>
      <c r="L479" s="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"/>
      <c r="K480" s="1"/>
      <c r="L480" s="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"/>
      <c r="K481" s="1"/>
      <c r="L481" s="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"/>
      <c r="K482" s="1"/>
      <c r="L482" s="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"/>
      <c r="K483" s="1"/>
      <c r="L483" s="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"/>
      <c r="K484" s="1"/>
      <c r="L484" s="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"/>
      <c r="K485" s="1"/>
      <c r="L485" s="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10"/>
      <c r="G486" s="110"/>
      <c r="H486" s="110"/>
      <c r="I486" s="110"/>
      <c r="J486" s="1"/>
      <c r="K486" s="1"/>
      <c r="L486" s="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10"/>
      <c r="G487" s="110"/>
      <c r="H487" s="110"/>
      <c r="I487" s="110"/>
      <c r="J487" s="1"/>
      <c r="K487" s="1"/>
      <c r="L487" s="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10"/>
      <c r="G488" s="110"/>
      <c r="H488" s="110"/>
      <c r="I488" s="110"/>
      <c r="J488" s="1"/>
      <c r="K488" s="1"/>
      <c r="L488" s="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10"/>
      <c r="G489" s="110"/>
      <c r="H489" s="110"/>
      <c r="I489" s="110"/>
      <c r="J489" s="1"/>
      <c r="K489" s="1"/>
      <c r="L489" s="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5"/>
      <c r="K490" s="5"/>
      <c r="L490" s="5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5"/>
      <c r="K491" s="5"/>
      <c r="L491" s="5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5"/>
      <c r="K492" s="5"/>
      <c r="L492" s="5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5"/>
      <c r="K493" s="5"/>
      <c r="L493" s="5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5"/>
      <c r="K494" s="5"/>
      <c r="L494" s="5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5"/>
      <c r="K495" s="5"/>
      <c r="L495" s="5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5"/>
      <c r="K496" s="5"/>
      <c r="L496" s="5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5"/>
      <c r="K497" s="5"/>
      <c r="L497" s="5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5"/>
      <c r="K498" s="5"/>
      <c r="L498" s="5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5"/>
      <c r="K499" s="5"/>
      <c r="L499" s="5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5"/>
      <c r="K500" s="5"/>
      <c r="L500" s="5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5"/>
      <c r="K501" s="5"/>
      <c r="L501" s="5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5"/>
      <c r="K502" s="5"/>
      <c r="L502" s="5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5"/>
      <c r="K503" s="5"/>
      <c r="L503" s="5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5"/>
      <c r="K504" s="5"/>
      <c r="L504" s="5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5"/>
      <c r="K505" s="5"/>
      <c r="L505" s="5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5"/>
      <c r="K506" s="5"/>
      <c r="L506" s="5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5"/>
      <c r="K507" s="5"/>
      <c r="L507" s="5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5"/>
      <c r="K508" s="5"/>
      <c r="L508" s="5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5"/>
      <c r="K509" s="5"/>
      <c r="L509" s="5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5"/>
      <c r="K510" s="5"/>
      <c r="L510" s="5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5"/>
      <c r="K511" s="5"/>
      <c r="L511" s="5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10"/>
      <c r="G522" s="110"/>
      <c r="H522" s="110"/>
      <c r="I522" s="110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10"/>
      <c r="G523" s="110"/>
      <c r="H523" s="110"/>
      <c r="I523" s="110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10"/>
      <c r="G524" s="110"/>
      <c r="H524" s="110"/>
      <c r="I524" s="110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10"/>
      <c r="G525" s="110"/>
      <c r="H525" s="110"/>
      <c r="I525" s="110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0"/>
      <c r="C526" s="118"/>
      <c r="D526" s="110"/>
      <c r="E526" s="110"/>
      <c r="F526" s="110"/>
      <c r="G526" s="110"/>
      <c r="H526" s="110"/>
      <c r="I526" s="110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0"/>
      <c r="C527" s="118"/>
      <c r="D527" s="110"/>
      <c r="E527" s="110"/>
      <c r="F527" s="110"/>
      <c r="G527" s="110"/>
      <c r="H527" s="110"/>
      <c r="I527" s="110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E66D-07C5-423F-9B5E-0A1417D6C8B9}">
  <dimension ref="A1:BH1239"/>
  <sheetViews>
    <sheetView tabSelected="1" topLeftCell="A59" zoomScaleNormal="100" workbookViewId="0">
      <selection activeCell="M84" sqref="M84"/>
    </sheetView>
  </sheetViews>
  <sheetFormatPr defaultRowHeight="15"/>
  <cols>
    <col min="1" max="1" width="1" customWidth="1"/>
    <col min="2" max="2" width="8.7109375" customWidth="1"/>
    <col min="3" max="3" width="34" customWidth="1"/>
    <col min="4" max="4" width="8.5703125" style="1" customWidth="1"/>
    <col min="5" max="5" width="7.42578125" style="1" customWidth="1"/>
    <col min="6" max="6" width="7.85546875" style="1" customWidth="1"/>
    <col min="7" max="7" width="9.140625" style="1" customWidth="1"/>
    <col min="8" max="8" width="9" style="1" customWidth="1"/>
    <col min="9" max="9" width="7.28515625" style="1" customWidth="1"/>
    <col min="10" max="10" width="7.5703125" style="1" customWidth="1"/>
    <col min="11" max="11" width="2" style="1" customWidth="1"/>
    <col min="12" max="12" width="9.7109375" style="1" customWidth="1"/>
    <col min="13" max="13" width="16.42578125" style="1" customWidth="1"/>
    <col min="14" max="14" width="8.42578125" style="1" customWidth="1"/>
    <col min="15" max="15" width="9.42578125" style="1" customWidth="1"/>
    <col min="16" max="16" width="10.5703125" style="1" customWidth="1"/>
    <col min="17" max="17" width="9.85546875" customWidth="1"/>
    <col min="18" max="18" width="10" customWidth="1"/>
    <col min="19" max="19" width="19.42578125" customWidth="1"/>
    <col min="20" max="20" width="6.7109375" customWidth="1"/>
    <col min="21" max="21" width="16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95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95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127</v>
      </c>
      <c r="J6"/>
      <c r="K6" s="11"/>
      <c r="L6" s="5"/>
      <c r="M6" s="11"/>
      <c r="N6" s="5"/>
      <c r="O6" s="11"/>
      <c r="P6"/>
      <c r="R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128</v>
      </c>
      <c r="G7"/>
      <c r="J7"/>
      <c r="K7" s="11"/>
      <c r="L7" s="5"/>
      <c r="M7" s="11"/>
      <c r="N7" s="5"/>
      <c r="O7" s="11"/>
      <c r="P7"/>
      <c r="R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Y9" s="1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Y13" s="2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137</v>
      </c>
      <c r="K14" s="11"/>
      <c r="L14" s="11"/>
      <c r="M14" s="11"/>
      <c r="N14" s="19"/>
      <c r="O14" s="20"/>
      <c r="P14" s="26"/>
      <c r="Q14" s="26"/>
      <c r="R14" s="11"/>
      <c r="S14" s="119"/>
      <c r="T14" s="105"/>
      <c r="U14" s="104"/>
      <c r="Y14" s="3"/>
      <c r="AA14" s="20"/>
      <c r="AB14" s="3"/>
      <c r="AC14" s="5"/>
      <c r="AD14" s="3"/>
      <c r="AE14" s="11"/>
      <c r="AF14" s="5"/>
      <c r="AG14" s="2"/>
      <c r="AH14" s="124"/>
      <c r="AI14" s="110"/>
      <c r="AJ14" s="118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97"/>
      <c r="H15" s="297"/>
      <c r="I15" s="297"/>
      <c r="J15" s="297"/>
      <c r="K15" s="11"/>
      <c r="L15" s="5"/>
      <c r="M15" s="5"/>
      <c r="N15" s="31"/>
      <c r="O15" s="31"/>
      <c r="P15" s="297"/>
      <c r="Q15" s="297"/>
      <c r="R15" s="38"/>
      <c r="S15" s="11"/>
      <c r="T15" s="17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9"/>
      <c r="AI15" s="105"/>
      <c r="AJ15" s="104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2"/>
      <c r="C16" s="153"/>
      <c r="D16"/>
      <c r="E16"/>
      <c r="F16"/>
      <c r="G16"/>
      <c r="H16"/>
      <c r="I16"/>
      <c r="J16" s="296"/>
      <c r="K16" s="11"/>
      <c r="L16" s="5"/>
      <c r="M16" s="5"/>
      <c r="N16" s="458"/>
      <c r="O16" s="459"/>
      <c r="P16" s="299"/>
      <c r="Q16" s="298"/>
      <c r="R16" s="40"/>
      <c r="S16" s="163"/>
      <c r="T16" s="131"/>
      <c r="U16" s="190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20"/>
      <c r="AI16" s="121"/>
      <c r="AJ16" s="104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2"/>
      <c r="C17" s="153"/>
      <c r="D17" s="2"/>
      <c r="E17" s="297"/>
      <c r="F17" s="6"/>
      <c r="G17" s="6"/>
      <c r="H17" s="9"/>
      <c r="I17"/>
      <c r="J17" s="153"/>
      <c r="K17" s="11"/>
      <c r="L17" s="3"/>
      <c r="M17" s="11"/>
      <c r="N17" s="460"/>
      <c r="O17" s="10"/>
      <c r="P17" s="301"/>
      <c r="Q17" s="9"/>
      <c r="R17" s="40"/>
      <c r="S17" s="110"/>
      <c r="T17" s="182"/>
      <c r="U17" s="110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22"/>
      <c r="AI17" s="121"/>
      <c r="AJ17" s="110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2"/>
      <c r="C18" s="300"/>
      <c r="D18" s="2"/>
      <c r="E18" s="2"/>
      <c r="F18" s="9"/>
      <c r="G18"/>
      <c r="H18" s="9"/>
      <c r="I18"/>
      <c r="J18" s="153"/>
      <c r="K18" s="20"/>
      <c r="L18" s="20"/>
      <c r="M18" s="69"/>
      <c r="N18" s="162"/>
      <c r="O18" s="162"/>
      <c r="P18" s="302"/>
      <c r="Q18" s="302"/>
      <c r="R18" s="40"/>
      <c r="S18" s="129"/>
      <c r="T18" s="105"/>
      <c r="U18" s="109"/>
      <c r="V18" s="2"/>
      <c r="W18" s="6"/>
      <c r="X18" s="10"/>
      <c r="Y18" s="3"/>
      <c r="AH18" s="121"/>
      <c r="AI18" s="105"/>
      <c r="AJ18" s="104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2"/>
      <c r="C19" s="12" t="s">
        <v>195</v>
      </c>
      <c r="F19" s="297"/>
      <c r="H19"/>
      <c r="I19" s="26"/>
      <c r="J19" s="26"/>
      <c r="K19" s="31"/>
      <c r="L19" s="31"/>
      <c r="M19" s="31"/>
      <c r="N19" s="11"/>
      <c r="O19" s="11"/>
      <c r="P19"/>
      <c r="R19" s="30"/>
      <c r="S19" s="119"/>
      <c r="T19" s="105"/>
      <c r="U19" s="119"/>
      <c r="V19" s="2"/>
      <c r="W19" s="9"/>
      <c r="X19" s="10"/>
      <c r="Y19" s="3"/>
      <c r="AH19" s="122"/>
      <c r="AI19" s="105"/>
      <c r="AJ19" s="104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2"/>
      <c r="C20" s="153"/>
      <c r="D20"/>
      <c r="E20" s="300"/>
      <c r="F20"/>
      <c r="G20" s="297"/>
      <c r="H20" s="297"/>
      <c r="I20" s="297"/>
      <c r="J20" s="297"/>
      <c r="K20" s="5"/>
      <c r="L20" s="5"/>
      <c r="M20" s="5"/>
      <c r="N20" s="11"/>
      <c r="O20" s="346"/>
      <c r="Q20" s="1"/>
      <c r="R20" s="40"/>
      <c r="S20" s="129"/>
      <c r="T20" s="117"/>
      <c r="U20" s="109"/>
      <c r="V20" s="22"/>
      <c r="W20" s="23"/>
      <c r="X20" s="14"/>
      <c r="Y20" s="11"/>
      <c r="AH20" s="122"/>
      <c r="AI20" s="105"/>
      <c r="AJ20" s="104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138</v>
      </c>
      <c r="D21" s="153"/>
      <c r="E21" s="2"/>
      <c r="F21" s="6"/>
      <c r="G21" s="6"/>
      <c r="H21" s="103"/>
      <c r="J21" s="152"/>
      <c r="K21" s="8"/>
      <c r="L21" s="5"/>
      <c r="M21" s="11"/>
      <c r="N21" s="30"/>
      <c r="O21" s="22"/>
      <c r="P21" s="305"/>
      <c r="Q21" s="125"/>
      <c r="R21" s="119"/>
      <c r="S21" s="119"/>
      <c r="T21" s="105"/>
      <c r="U21" s="104"/>
      <c r="V21" s="165"/>
      <c r="W21" s="164"/>
      <c r="X21" s="164"/>
      <c r="Y21" s="545"/>
      <c r="Z21" s="110"/>
      <c r="AA21" s="110"/>
      <c r="AB21" s="165"/>
      <c r="AC21" s="165"/>
      <c r="AD21" s="165"/>
      <c r="AE21" s="164"/>
      <c r="AF21" s="164"/>
      <c r="AG21" s="125"/>
      <c r="AH21" s="110"/>
      <c r="AI21" s="118"/>
      <c r="AJ21" s="110"/>
      <c r="AK21" s="104"/>
      <c r="AL21" s="110"/>
      <c r="AM21" s="130"/>
      <c r="AN21" s="274"/>
      <c r="AO21" s="130"/>
      <c r="AP21" s="366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</row>
    <row r="22" spans="2:60" ht="15.75" customHeight="1">
      <c r="B22" s="304"/>
      <c r="C22" s="82"/>
      <c r="E22"/>
      <c r="F22"/>
      <c r="G22" s="9"/>
      <c r="H22" s="9"/>
      <c r="I22"/>
      <c r="J22" s="152"/>
      <c r="K22" s="11"/>
      <c r="L22" s="11"/>
      <c r="M22" s="11"/>
      <c r="N22" s="92"/>
      <c r="O22" s="7"/>
      <c r="P22" s="307"/>
      <c r="Q22" s="125"/>
      <c r="R22" s="110"/>
      <c r="S22" s="119"/>
      <c r="T22" s="105"/>
      <c r="U22" s="104"/>
      <c r="V22" s="110"/>
      <c r="W22" s="110"/>
      <c r="X22" s="545"/>
      <c r="Y22" s="545"/>
      <c r="Z22" s="110"/>
      <c r="AA22" s="110"/>
      <c r="AB22" s="165"/>
      <c r="AC22" s="165"/>
      <c r="AD22" s="165"/>
      <c r="AE22" s="545"/>
      <c r="AF22" s="545"/>
      <c r="AG22" s="125"/>
      <c r="AH22" s="124"/>
      <c r="AI22" s="110"/>
      <c r="AJ22" s="110"/>
      <c r="AK22" s="104"/>
      <c r="AL22" s="110"/>
      <c r="AM22" s="274"/>
      <c r="AN22" s="130"/>
      <c r="AO22" s="130"/>
      <c r="AP22" s="366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</row>
    <row r="23" spans="2:60" ht="13.5" customHeight="1">
      <c r="B23" s="306"/>
      <c r="C23" s="393" t="s">
        <v>199</v>
      </c>
      <c r="K23" s="11"/>
      <c r="L23" s="11"/>
      <c r="M23" s="5"/>
      <c r="N23" s="40"/>
      <c r="O23" s="7"/>
      <c r="P23" s="300"/>
      <c r="Q23" s="125"/>
      <c r="R23" s="110"/>
      <c r="S23" s="119"/>
      <c r="T23" s="105"/>
      <c r="U23" s="104"/>
      <c r="V23" s="110"/>
      <c r="W23" s="110"/>
      <c r="X23" s="545"/>
      <c r="Y23" s="165"/>
      <c r="Z23" s="110"/>
      <c r="AA23" s="110"/>
      <c r="AB23" s="138"/>
      <c r="AC23" s="125"/>
      <c r="AD23" s="110"/>
      <c r="AE23" s="125"/>
      <c r="AF23" s="125"/>
      <c r="AG23" s="125"/>
      <c r="AH23" s="123"/>
      <c r="AI23" s="105"/>
      <c r="AJ23" s="104"/>
      <c r="AK23" s="211"/>
      <c r="AL23" s="110"/>
      <c r="AM23" s="130"/>
      <c r="AN23" s="130"/>
      <c r="AO23" s="130"/>
      <c r="AP23" s="366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</row>
    <row r="24" spans="2:60" ht="13.5" customHeight="1">
      <c r="B24" s="308"/>
      <c r="K24" s="11"/>
      <c r="L24" s="11"/>
      <c r="M24" s="11"/>
      <c r="N24" s="11"/>
      <c r="O24" s="11"/>
      <c r="P24"/>
      <c r="Q24" s="525"/>
      <c r="R24" s="110"/>
      <c r="S24" s="110"/>
      <c r="T24" s="182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25"/>
      <c r="AF24" s="125"/>
      <c r="AG24" s="125"/>
      <c r="AH24" s="119"/>
      <c r="AI24" s="105"/>
      <c r="AJ24" s="104"/>
      <c r="AK24" s="211"/>
      <c r="AL24" s="110"/>
      <c r="AM24" s="274"/>
      <c r="AN24" s="130"/>
      <c r="AO24" s="130"/>
      <c r="AP24" s="366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</row>
    <row r="25" spans="2:60" ht="12.75" customHeight="1">
      <c r="C25" s="25" t="s">
        <v>139</v>
      </c>
      <c r="E25"/>
      <c r="G25" s="9"/>
      <c r="H25" s="2"/>
      <c r="I25"/>
      <c r="J25" s="152"/>
      <c r="K25" s="52"/>
      <c r="L25" s="52"/>
      <c r="M25" s="52"/>
      <c r="N25" s="5"/>
      <c r="O25" s="7"/>
      <c r="P25" s="153"/>
      <c r="Q25" s="104"/>
      <c r="R25" s="110"/>
      <c r="S25" s="121"/>
      <c r="T25" s="105"/>
      <c r="U25" s="104"/>
      <c r="V25" s="110"/>
      <c r="W25" s="110"/>
      <c r="X25" s="110"/>
      <c r="Y25" s="110"/>
      <c r="Z25" s="110"/>
      <c r="AA25" s="110"/>
      <c r="AB25" s="110"/>
      <c r="AC25" s="110"/>
      <c r="AD25" s="125"/>
      <c r="AE25" s="125"/>
      <c r="AF25" s="125"/>
      <c r="AG25" s="125"/>
      <c r="AH25" s="119"/>
      <c r="AI25" s="105"/>
      <c r="AJ25" s="104"/>
      <c r="AK25" s="104"/>
      <c r="AL25" s="110"/>
      <c r="AM25" s="130"/>
      <c r="AN25" s="130"/>
      <c r="AO25" s="130"/>
      <c r="AP25" s="366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10"/>
      <c r="BD25" s="110"/>
      <c r="BE25" s="110"/>
      <c r="BF25" s="110"/>
      <c r="BG25" s="110"/>
    </row>
    <row r="26" spans="2:60" ht="13.5" customHeight="1">
      <c r="B26" s="300"/>
      <c r="C26" s="307"/>
      <c r="D26" s="307"/>
      <c r="E26" s="152"/>
      <c r="F26" s="152"/>
      <c r="G26" s="152"/>
      <c r="H26" s="300"/>
      <c r="I26" s="82"/>
      <c r="J26" s="152"/>
      <c r="K26" s="52"/>
      <c r="L26" s="52"/>
      <c r="M26" s="233"/>
      <c r="N26" s="40"/>
      <c r="O26" s="7"/>
      <c r="P26" s="153"/>
      <c r="Q26" s="102"/>
      <c r="R26" s="110"/>
      <c r="S26" s="181"/>
      <c r="T26" s="230"/>
      <c r="U26" s="109"/>
      <c r="V26" s="110"/>
      <c r="W26" s="110"/>
      <c r="X26" s="110"/>
      <c r="Y26" s="110"/>
      <c r="Z26" s="110"/>
      <c r="AA26" s="110"/>
      <c r="AB26" s="110"/>
      <c r="AC26" s="110"/>
      <c r="AD26" s="110"/>
      <c r="AE26" s="125"/>
      <c r="AF26" s="110"/>
      <c r="AG26" s="110"/>
      <c r="AH26" s="119"/>
      <c r="AI26" s="105"/>
      <c r="AJ26" s="109"/>
      <c r="AK26" s="104"/>
      <c r="AL26" s="110"/>
      <c r="AM26" s="130"/>
      <c r="AN26" s="130"/>
      <c r="AO26" s="130"/>
      <c r="AP26" s="366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</row>
    <row r="27" spans="2:60" ht="15.75" customHeight="1">
      <c r="B27" s="309"/>
      <c r="C27" s="307"/>
      <c r="D27"/>
      <c r="E27"/>
      <c r="F27"/>
      <c r="G27"/>
      <c r="H27" s="309"/>
      <c r="I27" s="82"/>
      <c r="J27" s="152"/>
      <c r="K27" s="52"/>
      <c r="L27" s="52"/>
      <c r="M27" s="52"/>
      <c r="N27" s="40"/>
      <c r="O27" s="7"/>
      <c r="P27" s="153"/>
      <c r="Q27" s="104"/>
      <c r="R27" s="121"/>
      <c r="S27" s="155"/>
      <c r="T27" s="105"/>
      <c r="U27" s="104"/>
      <c r="V27" s="110"/>
      <c r="W27" s="110"/>
      <c r="X27" s="110"/>
      <c r="Y27" s="119"/>
      <c r="Z27" s="104"/>
      <c r="AA27" s="102"/>
      <c r="AB27" s="120"/>
      <c r="AC27" s="120"/>
      <c r="AD27" s="120"/>
      <c r="AE27" s="185"/>
      <c r="AF27" s="120"/>
      <c r="AG27" s="120"/>
      <c r="AH27" s="120"/>
      <c r="AI27" s="120"/>
      <c r="AJ27" s="120"/>
      <c r="AK27" s="120"/>
      <c r="AL27" s="120"/>
      <c r="AM27" s="120"/>
      <c r="AN27" s="104"/>
      <c r="AO27" s="104"/>
      <c r="AP27" s="366"/>
      <c r="AQ27" s="211"/>
      <c r="AR27" s="211"/>
      <c r="AS27" s="102"/>
      <c r="AT27" s="105"/>
      <c r="AU27" s="105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44"/>
    </row>
    <row r="28" spans="2:60" ht="17.25" customHeight="1">
      <c r="C28" s="82"/>
      <c r="D28" s="103" t="s">
        <v>692</v>
      </c>
      <c r="F28"/>
      <c r="H28"/>
      <c r="I28" s="12" t="s">
        <v>693</v>
      </c>
      <c r="K28" s="52"/>
      <c r="L28" s="52"/>
      <c r="M28" s="52"/>
      <c r="N28" s="41"/>
      <c r="O28" s="7"/>
      <c r="P28" s="153"/>
      <c r="Q28" s="104"/>
      <c r="R28" s="122"/>
      <c r="S28" s="119"/>
      <c r="T28" s="105"/>
      <c r="U28" s="104"/>
      <c r="V28" s="110"/>
      <c r="W28" s="110"/>
      <c r="X28" s="110"/>
      <c r="Y28" s="119"/>
      <c r="Z28" s="105"/>
      <c r="AA28" s="102"/>
      <c r="AB28" s="120"/>
      <c r="AC28" s="120"/>
      <c r="AD28" s="491"/>
      <c r="AE28" s="185"/>
      <c r="AF28" s="120"/>
      <c r="AG28" s="184"/>
      <c r="AH28" s="184"/>
      <c r="AI28" s="184"/>
      <c r="AJ28" s="184"/>
      <c r="AK28" s="184"/>
      <c r="AL28" s="184"/>
      <c r="AM28" s="184"/>
      <c r="AN28" s="104"/>
      <c r="AO28" s="104"/>
      <c r="AP28" s="366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</row>
    <row r="29" spans="2:60" ht="13.5" customHeight="1">
      <c r="C29" s="82"/>
      <c r="D29" s="153"/>
      <c r="E29"/>
      <c r="F29"/>
      <c r="G29"/>
      <c r="H29"/>
      <c r="I29"/>
      <c r="J29"/>
      <c r="K29" s="52"/>
      <c r="L29" s="161"/>
      <c r="M29" s="52"/>
      <c r="N29" s="46"/>
      <c r="O29" s="11"/>
      <c r="P29" s="81"/>
      <c r="Q29" s="104"/>
      <c r="R29" s="122"/>
      <c r="S29" s="119"/>
      <c r="T29" s="105"/>
      <c r="U29" s="104"/>
      <c r="V29" s="110"/>
      <c r="W29" s="110"/>
      <c r="X29" s="110"/>
      <c r="Y29" s="119"/>
      <c r="Z29" s="105"/>
      <c r="AA29" s="102"/>
      <c r="AB29" s="120"/>
      <c r="AC29" s="120"/>
      <c r="AD29" s="120"/>
      <c r="AE29" s="185"/>
      <c r="AF29" s="120"/>
      <c r="AG29" s="120"/>
      <c r="AH29" s="120"/>
      <c r="AI29" s="491"/>
      <c r="AJ29" s="120"/>
      <c r="AK29" s="339"/>
      <c r="AL29" s="120"/>
      <c r="AM29" s="120"/>
      <c r="AN29" s="104"/>
      <c r="AO29" s="104"/>
      <c r="AP29" s="366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</row>
    <row r="30" spans="2:60" ht="15.75" customHeight="1">
      <c r="C30" s="81"/>
      <c r="D30"/>
      <c r="E30"/>
      <c r="F30"/>
      <c r="G30"/>
      <c r="H30"/>
      <c r="I30"/>
      <c r="J30" s="153"/>
      <c r="K30" s="48"/>
      <c r="L30" s="7"/>
      <c r="M30" s="14"/>
      <c r="N30" s="40"/>
      <c r="O30" s="7"/>
      <c r="P30" s="153"/>
      <c r="Q30" s="525"/>
      <c r="R30" s="122"/>
      <c r="S30" s="110"/>
      <c r="T30" s="182"/>
      <c r="U30" s="110"/>
      <c r="V30" s="102"/>
      <c r="W30" s="102"/>
      <c r="X30" s="102"/>
      <c r="Y30" s="119"/>
      <c r="Z30" s="105"/>
      <c r="AA30" s="102"/>
      <c r="AB30" s="120"/>
      <c r="AC30" s="120"/>
      <c r="AD30" s="120"/>
      <c r="AE30" s="185"/>
      <c r="AF30" s="546"/>
      <c r="AG30" s="120"/>
      <c r="AH30" s="120"/>
      <c r="AI30" s="491"/>
      <c r="AJ30" s="234"/>
      <c r="AK30" s="339"/>
      <c r="AL30" s="120"/>
      <c r="AM30" s="120"/>
      <c r="AN30" s="104"/>
      <c r="AO30" s="104"/>
      <c r="AP30" s="102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</row>
    <row r="31" spans="2:60" ht="15" customHeight="1">
      <c r="C31" s="312" t="s">
        <v>426</v>
      </c>
      <c r="D31"/>
      <c r="E31"/>
      <c r="F31" s="28"/>
      <c r="G31" s="311"/>
      <c r="H31"/>
      <c r="I31" s="28"/>
      <c r="J31" s="28"/>
      <c r="K31" s="11"/>
      <c r="L31" s="51"/>
      <c r="M31" s="11"/>
      <c r="N31" s="461"/>
      <c r="O31" s="7"/>
      <c r="P31" s="153"/>
      <c r="Q31" s="525"/>
      <c r="R31" s="119"/>
      <c r="S31" s="119"/>
      <c r="T31" s="105"/>
      <c r="U31" s="100"/>
      <c r="V31" s="110"/>
      <c r="W31" s="110"/>
      <c r="X31" s="110"/>
      <c r="Y31" s="155"/>
      <c r="Z31" s="105"/>
      <c r="AA31" s="102"/>
      <c r="AB31" s="120"/>
      <c r="AC31" s="339"/>
      <c r="AD31" s="120"/>
      <c r="AE31" s="185"/>
      <c r="AF31" s="120"/>
      <c r="AG31" s="120"/>
      <c r="AH31" s="120"/>
      <c r="AI31" s="491"/>
      <c r="AJ31" s="234"/>
      <c r="AK31" s="120"/>
      <c r="AL31" s="234"/>
      <c r="AM31" s="120"/>
      <c r="AN31" s="104"/>
      <c r="AO31" s="104"/>
      <c r="AP31" s="547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461"/>
      <c r="O32" s="7"/>
      <c r="P32" s="153"/>
      <c r="Q32" s="104"/>
      <c r="R32" s="119"/>
      <c r="S32" s="181"/>
      <c r="T32" s="230"/>
      <c r="U32" s="100"/>
      <c r="V32" s="110"/>
      <c r="W32" s="110"/>
      <c r="X32" s="110"/>
      <c r="Y32" s="110"/>
      <c r="Z32" s="110"/>
      <c r="AA32" s="110"/>
      <c r="AB32" s="110"/>
      <c r="AC32" s="110"/>
      <c r="AD32" s="110"/>
      <c r="AE32" s="104"/>
      <c r="AF32" s="110"/>
      <c r="AG32" s="110"/>
      <c r="AH32" s="110"/>
      <c r="AI32" s="110"/>
      <c r="AJ32" s="104"/>
      <c r="AK32" s="104"/>
      <c r="AL32" s="104"/>
      <c r="AM32" s="104"/>
      <c r="AN32" s="104"/>
      <c r="AO32" s="104"/>
      <c r="AP32" s="547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3"/>
      <c r="O33" s="7"/>
      <c r="P33" s="153"/>
      <c r="Q33" s="104"/>
      <c r="R33" s="110"/>
      <c r="S33" s="155"/>
      <c r="T33" s="105"/>
      <c r="U33" s="102"/>
      <c r="V33" s="110"/>
      <c r="W33" s="110"/>
      <c r="X33" s="110"/>
      <c r="Y33" s="110"/>
      <c r="Z33" s="110"/>
      <c r="AA33" s="110"/>
      <c r="AB33" s="110"/>
      <c r="AC33" s="110"/>
      <c r="AD33" s="110"/>
      <c r="AE33" s="104"/>
      <c r="AF33" s="110"/>
      <c r="AG33" s="110"/>
      <c r="AH33" s="110"/>
      <c r="AI33" s="110"/>
      <c r="AJ33" s="104"/>
      <c r="AK33" s="104"/>
      <c r="AL33" s="104"/>
      <c r="AM33" s="104"/>
      <c r="AN33" s="104"/>
      <c r="AO33" s="104"/>
      <c r="AP33" s="366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</row>
    <row r="34" spans="2:59" ht="12.75" customHeight="1">
      <c r="B34" s="315"/>
      <c r="C34" s="316"/>
      <c r="D34" s="317"/>
      <c r="E34" s="318"/>
      <c r="F34" s="49"/>
      <c r="G34" s="49"/>
      <c r="H34" s="49"/>
      <c r="I34" s="49"/>
      <c r="J34" s="49"/>
      <c r="K34" s="50"/>
      <c r="L34" s="462"/>
      <c r="M34" s="462"/>
      <c r="N34" s="62"/>
      <c r="O34" s="7"/>
      <c r="P34" s="153"/>
      <c r="Q34" s="104"/>
      <c r="R34" s="124"/>
      <c r="S34" s="110"/>
      <c r="T34" s="118"/>
      <c r="U34" s="110"/>
      <c r="V34" s="110"/>
      <c r="W34" s="110"/>
      <c r="X34" s="110"/>
      <c r="Y34" s="110"/>
      <c r="Z34" s="110"/>
      <c r="AA34" s="104"/>
      <c r="AB34" s="522"/>
      <c r="AC34" s="105"/>
      <c r="AD34" s="104"/>
      <c r="AE34" s="525"/>
      <c r="AF34" s="110"/>
      <c r="AG34" s="110"/>
      <c r="AH34" s="110"/>
      <c r="AI34" s="110"/>
      <c r="AJ34" s="104"/>
      <c r="AK34" s="104"/>
      <c r="AL34" s="104"/>
      <c r="AM34" s="104"/>
      <c r="AN34" s="275"/>
      <c r="AO34" s="104"/>
      <c r="AP34" s="366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</row>
    <row r="35" spans="2:59" ht="16.5" customHeight="1">
      <c r="B35" s="319"/>
      <c r="C35" s="319"/>
      <c r="D35" s="319"/>
      <c r="E35" s="320"/>
      <c r="F35" s="319"/>
      <c r="G35" s="319"/>
      <c r="H35" s="319"/>
      <c r="I35" s="319"/>
      <c r="J35" s="319"/>
      <c r="K35" s="56"/>
      <c r="L35" s="56"/>
      <c r="M35" s="56"/>
      <c r="N35" s="53"/>
      <c r="O35" s="7"/>
      <c r="P35" s="153"/>
      <c r="Q35" s="104"/>
      <c r="R35" s="110"/>
      <c r="S35" s="110"/>
      <c r="T35" s="110"/>
      <c r="U35" s="110"/>
      <c r="V35" s="110"/>
      <c r="W35" s="192"/>
      <c r="X35" s="496"/>
      <c r="Y35" s="110"/>
      <c r="Z35" s="192"/>
      <c r="AA35" s="192"/>
      <c r="AB35" s="110"/>
      <c r="AC35" s="497"/>
      <c r="AD35" s="110"/>
      <c r="AE35" s="110"/>
      <c r="AF35" s="102"/>
      <c r="AG35" s="110"/>
      <c r="AH35" s="110"/>
      <c r="AI35" s="110"/>
      <c r="AJ35" s="110"/>
      <c r="AK35" s="110"/>
      <c r="AL35" s="110"/>
      <c r="AM35" s="104"/>
      <c r="AN35" s="104"/>
      <c r="AO35" s="104"/>
      <c r="AP35" s="366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</row>
    <row r="36" spans="2:59" ht="15" customHeight="1">
      <c r="B36" s="310"/>
      <c r="C36" s="310"/>
      <c r="D36" s="313"/>
      <c r="E36" s="321"/>
      <c r="F36" s="310"/>
      <c r="G36" s="302"/>
      <c r="H36" s="302"/>
      <c r="I36" s="302"/>
      <c r="J36" s="302"/>
      <c r="K36" s="162"/>
      <c r="L36" s="162"/>
      <c r="M36" s="162"/>
      <c r="N36" s="53"/>
      <c r="O36" s="7"/>
      <c r="P36" s="153"/>
      <c r="Q36" s="104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24"/>
      <c r="AI36" s="110"/>
      <c r="AJ36" s="118"/>
      <c r="AK36" s="110"/>
      <c r="AL36" s="110"/>
      <c r="AM36" s="104"/>
      <c r="AN36" s="104"/>
      <c r="AO36" s="104"/>
      <c r="AP36" s="366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</row>
    <row r="37" spans="2:59" ht="16.5" customHeight="1">
      <c r="B37" s="322"/>
      <c r="C37" s="322"/>
      <c r="D37" s="322"/>
      <c r="E37" s="323"/>
      <c r="F37" s="322"/>
      <c r="G37" s="322"/>
      <c r="H37" s="324"/>
      <c r="I37" s="322"/>
      <c r="J37" s="324"/>
      <c r="K37" s="464"/>
      <c r="L37" s="463"/>
      <c r="M37" s="463"/>
      <c r="N37" s="46"/>
      <c r="O37" s="11"/>
      <c r="P37"/>
      <c r="Q37" s="104"/>
      <c r="R37" s="110"/>
      <c r="S37" s="110"/>
      <c r="T37" s="110"/>
      <c r="U37" s="110"/>
      <c r="V37" s="192"/>
      <c r="W37" s="192"/>
      <c r="X37" s="110"/>
      <c r="Y37" s="192"/>
      <c r="Z37" s="192"/>
      <c r="AA37" s="110"/>
      <c r="AB37" s="105"/>
      <c r="AC37" s="110"/>
      <c r="AD37" s="110"/>
      <c r="AE37" s="110"/>
      <c r="AF37" s="110"/>
      <c r="AG37" s="110"/>
      <c r="AH37" s="110"/>
      <c r="AI37" s="182"/>
      <c r="AJ37" s="110"/>
      <c r="AK37" s="110"/>
      <c r="AL37" s="110"/>
      <c r="AM37" s="104"/>
      <c r="AN37" s="104"/>
      <c r="AO37" s="104"/>
      <c r="AP37" s="366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2"/>
      <c r="O38" s="7"/>
      <c r="P38" s="325"/>
      <c r="Q38" s="104"/>
      <c r="R38" s="110"/>
      <c r="S38" s="501"/>
      <c r="T38" s="502"/>
      <c r="U38" s="503"/>
      <c r="V38" s="504"/>
      <c r="W38" s="505"/>
      <c r="X38" s="505"/>
      <c r="Y38" s="505"/>
      <c r="Z38" s="505"/>
      <c r="AA38" s="505"/>
      <c r="AB38" s="505"/>
      <c r="AC38" s="501"/>
      <c r="AD38" s="501"/>
      <c r="AE38" s="506"/>
      <c r="AF38" s="110"/>
      <c r="AG38" s="110"/>
      <c r="AH38" s="119"/>
      <c r="AI38" s="105"/>
      <c r="AJ38" s="104"/>
      <c r="AK38" s="110"/>
      <c r="AL38" s="110"/>
      <c r="AM38" s="521"/>
      <c r="AN38" s="521"/>
      <c r="AO38" s="521"/>
      <c r="AP38" s="366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</row>
    <row r="39" spans="2:59" ht="17.25" customHeight="1">
      <c r="D39"/>
      <c r="E39"/>
      <c r="F39"/>
      <c r="G39"/>
      <c r="H39"/>
      <c r="I39"/>
      <c r="J39"/>
      <c r="K39" s="51"/>
      <c r="L39" s="110"/>
      <c r="M39" s="497"/>
      <c r="N39" s="123"/>
      <c r="O39" s="105"/>
      <c r="P39" s="104"/>
      <c r="Q39" s="110"/>
      <c r="R39" s="110"/>
      <c r="S39" s="216"/>
      <c r="T39" s="216"/>
      <c r="U39" s="216"/>
      <c r="V39" s="507"/>
      <c r="W39" s="216"/>
      <c r="X39" s="216"/>
      <c r="Y39" s="216"/>
      <c r="Z39" s="216"/>
      <c r="AA39" s="216"/>
      <c r="AB39" s="216"/>
      <c r="AC39" s="216"/>
      <c r="AD39" s="216"/>
      <c r="AE39" s="216"/>
      <c r="AF39" s="104"/>
      <c r="AG39" s="110"/>
      <c r="AH39" s="235"/>
      <c r="AI39" s="105"/>
      <c r="AJ39" s="104"/>
      <c r="AK39" s="110"/>
      <c r="AL39" s="110"/>
      <c r="AM39" s="130"/>
      <c r="AN39" s="130"/>
      <c r="AO39" s="130"/>
      <c r="AP39" s="366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</row>
    <row r="40" spans="2:59" ht="13.5" customHeight="1">
      <c r="D40"/>
      <c r="E40" s="154"/>
      <c r="F40"/>
      <c r="G40"/>
      <c r="H40"/>
      <c r="I40"/>
      <c r="J40"/>
      <c r="K40" s="11"/>
      <c r="L40" s="110"/>
      <c r="M40" s="110"/>
      <c r="N40" s="125"/>
      <c r="O40" s="125"/>
      <c r="P40" s="110"/>
      <c r="Q40" s="125"/>
      <c r="R40" s="110"/>
      <c r="S40" s="120"/>
      <c r="T40" s="339"/>
      <c r="U40" s="120"/>
      <c r="V40" s="185"/>
      <c r="W40" s="120"/>
      <c r="X40" s="120"/>
      <c r="Y40" s="120"/>
      <c r="Z40" s="120"/>
      <c r="AA40" s="120"/>
      <c r="AB40" s="120"/>
      <c r="AC40" s="234"/>
      <c r="AD40" s="120"/>
      <c r="AE40" s="354"/>
      <c r="AF40" s="110"/>
      <c r="AG40" s="110"/>
      <c r="AH40" s="122"/>
      <c r="AI40" s="105"/>
      <c r="AJ40" s="117"/>
      <c r="AK40" s="110"/>
      <c r="AL40" s="110"/>
      <c r="AM40" s="274"/>
      <c r="AN40" s="105"/>
      <c r="AO40" s="105"/>
      <c r="AP40" s="102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</row>
    <row r="41" spans="2:59" ht="15" customHeight="1">
      <c r="B41" s="314"/>
      <c r="D41"/>
      <c r="E41"/>
      <c r="F41"/>
      <c r="G41"/>
      <c r="H41"/>
      <c r="I41"/>
      <c r="J41"/>
      <c r="K41" s="11"/>
      <c r="L41" s="110"/>
      <c r="M41" s="110"/>
      <c r="N41" s="198"/>
      <c r="O41" s="110"/>
      <c r="P41" s="110"/>
      <c r="Q41" s="125"/>
      <c r="R41" s="110"/>
      <c r="S41" s="508"/>
      <c r="T41" s="508"/>
      <c r="U41" s="508"/>
      <c r="V41" s="509"/>
      <c r="W41" s="508"/>
      <c r="X41" s="508"/>
      <c r="Y41" s="510"/>
      <c r="Z41" s="508"/>
      <c r="AA41" s="510"/>
      <c r="AB41" s="510"/>
      <c r="AC41" s="508"/>
      <c r="AD41" s="508"/>
      <c r="AE41" s="508"/>
      <c r="AF41" s="110"/>
      <c r="AG41" s="110"/>
      <c r="AH41" s="119"/>
      <c r="AI41" s="105"/>
      <c r="AJ41" s="104"/>
      <c r="AK41" s="110"/>
      <c r="AL41" s="110"/>
      <c r="AM41" s="130"/>
      <c r="AN41" s="130"/>
      <c r="AO41" s="130"/>
      <c r="AP41" s="366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</row>
    <row r="42" spans="2:59" ht="12" customHeight="1">
      <c r="D42" s="325"/>
      <c r="E42"/>
      <c r="F42"/>
      <c r="G42"/>
      <c r="H42"/>
      <c r="I42"/>
      <c r="J42"/>
      <c r="K42" s="11"/>
      <c r="L42" s="110"/>
      <c r="M42" s="110"/>
      <c r="N42" s="198"/>
      <c r="O42" s="110"/>
      <c r="P42" s="110"/>
      <c r="Q42" s="125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22"/>
      <c r="AI42" s="105"/>
      <c r="AJ42" s="104"/>
      <c r="AK42" s="110"/>
      <c r="AL42" s="110"/>
      <c r="AM42" s="130"/>
      <c r="AN42" s="130"/>
      <c r="AO42" s="130"/>
      <c r="AP42" s="366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</row>
    <row r="43" spans="2:59" ht="12" customHeight="1">
      <c r="B43" s="326"/>
      <c r="C43" s="82"/>
      <c r="D43" s="153"/>
      <c r="E43"/>
      <c r="F43"/>
      <c r="G43" s="153"/>
      <c r="H43" s="153"/>
      <c r="I43" s="153"/>
      <c r="J43" s="153"/>
      <c r="K43" s="14"/>
      <c r="L43" s="104"/>
      <c r="M43" s="110"/>
      <c r="N43" s="198"/>
      <c r="O43" s="110"/>
      <c r="P43" s="110"/>
      <c r="Q43" s="125"/>
      <c r="R43" s="1684"/>
      <c r="S43" s="110"/>
      <c r="T43" s="110"/>
      <c r="U43" s="110"/>
      <c r="V43" s="110"/>
      <c r="W43" s="110"/>
      <c r="X43" s="110"/>
      <c r="Y43" s="110"/>
      <c r="Z43" s="110"/>
      <c r="AA43" s="110"/>
      <c r="AB43" s="497"/>
      <c r="AC43" s="110"/>
      <c r="AD43" s="497"/>
      <c r="AE43" s="110"/>
      <c r="AF43" s="110"/>
      <c r="AG43" s="110"/>
      <c r="AH43" s="122"/>
      <c r="AI43" s="105"/>
      <c r="AJ43" s="104"/>
      <c r="AK43" s="110"/>
      <c r="AL43" s="110"/>
      <c r="AM43" s="105"/>
      <c r="AN43" s="130"/>
      <c r="AO43" s="130"/>
      <c r="AP43" s="366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</row>
    <row r="44" spans="2:59" ht="15" customHeight="1">
      <c r="B44" s="300"/>
      <c r="C44" s="82"/>
      <c r="D44" s="153"/>
      <c r="E44"/>
      <c r="F44"/>
      <c r="G44" s="153"/>
      <c r="H44" s="153"/>
      <c r="I44" s="153"/>
      <c r="J44" s="153"/>
      <c r="K44" s="11"/>
      <c r="L44" s="110"/>
      <c r="M44" s="110"/>
      <c r="N44" s="198"/>
      <c r="O44" s="110"/>
      <c r="P44" s="1684"/>
      <c r="Q44" s="125"/>
      <c r="R44" s="110"/>
      <c r="S44" s="110"/>
      <c r="T44" s="110"/>
      <c r="U44" s="110"/>
      <c r="V44" s="511"/>
      <c r="W44" s="110"/>
      <c r="X44" s="110"/>
      <c r="Y44" s="110"/>
      <c r="Z44" s="110"/>
      <c r="AA44" s="110"/>
      <c r="AB44" s="110"/>
      <c r="AC44" s="110"/>
      <c r="AD44" s="497"/>
      <c r="AE44" s="110"/>
      <c r="AF44" s="110"/>
      <c r="AG44" s="110"/>
      <c r="AH44" s="110"/>
      <c r="AI44" s="118"/>
      <c r="AJ44" s="110"/>
      <c r="AK44" s="110"/>
      <c r="AL44" s="110"/>
      <c r="AM44" s="130"/>
      <c r="AN44" s="163"/>
      <c r="AO44" s="130"/>
      <c r="AP44" s="366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</row>
    <row r="45" spans="2:59" ht="16.5" customHeight="1">
      <c r="B45" s="300"/>
      <c r="K45" s="14"/>
      <c r="L45" s="104"/>
      <c r="M45" s="110"/>
      <c r="N45" s="125"/>
      <c r="O45" s="125"/>
      <c r="P45" s="125"/>
      <c r="Q45" s="125"/>
      <c r="R45" s="125"/>
      <c r="S45" s="124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8"/>
      <c r="AJ45" s="110"/>
      <c r="AK45" s="110"/>
      <c r="AL45" s="110"/>
      <c r="AM45" s="130"/>
      <c r="AN45" s="130"/>
      <c r="AO45" s="130"/>
      <c r="AP45" s="366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</row>
    <row r="46" spans="2:59" ht="16.5" customHeight="1">
      <c r="K46" s="5"/>
      <c r="L46" s="125"/>
      <c r="M46" s="110"/>
      <c r="N46" s="125"/>
      <c r="O46" s="125"/>
      <c r="P46" s="110"/>
      <c r="Q46" s="125"/>
      <c r="R46" s="110"/>
      <c r="S46" s="119"/>
      <c r="T46" s="105"/>
      <c r="U46" s="104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30"/>
      <c r="AN46" s="130"/>
      <c r="AO46" s="130"/>
      <c r="AP46" s="366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</row>
    <row r="47" spans="2:59" ht="15.75" customHeight="1">
      <c r="K47" s="5"/>
      <c r="L47" s="125"/>
      <c r="M47" s="129"/>
      <c r="N47" s="125"/>
      <c r="O47" s="125"/>
      <c r="P47" s="125"/>
      <c r="Q47" s="110"/>
      <c r="R47" s="110"/>
      <c r="S47" s="119"/>
      <c r="T47" s="105"/>
      <c r="U47" s="104"/>
      <c r="V47" s="110"/>
      <c r="W47" s="110"/>
      <c r="X47" s="104"/>
      <c r="Y47" s="104"/>
      <c r="Z47" s="104"/>
      <c r="AA47" s="104"/>
      <c r="AB47" s="104"/>
      <c r="AC47" s="104"/>
      <c r="AD47" s="104"/>
      <c r="AE47" s="104"/>
      <c r="AF47" s="110"/>
      <c r="AG47" s="110"/>
      <c r="AH47" s="121"/>
      <c r="AI47" s="105"/>
      <c r="AJ47" s="104"/>
      <c r="AK47" s="110"/>
      <c r="AL47" s="110"/>
      <c r="AM47" s="130"/>
      <c r="AN47" s="105"/>
      <c r="AO47" s="105"/>
      <c r="AP47" s="104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</row>
    <row r="48" spans="2:59" ht="12.75" customHeight="1">
      <c r="B48" s="11"/>
      <c r="K48" s="5"/>
      <c r="L48" s="125"/>
      <c r="M48" s="119"/>
      <c r="N48" s="110"/>
      <c r="O48" s="208"/>
      <c r="P48" s="125"/>
      <c r="Q48" s="110"/>
      <c r="R48" s="110"/>
      <c r="S48" s="122"/>
      <c r="T48" s="105"/>
      <c r="U48" s="224"/>
      <c r="V48" s="110"/>
      <c r="W48" s="110"/>
      <c r="X48" s="104"/>
      <c r="Y48" s="104"/>
      <c r="Z48" s="104"/>
      <c r="AA48" s="104"/>
      <c r="AB48" s="110"/>
      <c r="AC48" s="110"/>
      <c r="AD48" s="110"/>
      <c r="AE48" s="110"/>
      <c r="AF48" s="110"/>
      <c r="AG48" s="110"/>
      <c r="AH48" s="119"/>
      <c r="AI48" s="105"/>
      <c r="AJ48" s="104"/>
      <c r="AK48" s="110"/>
      <c r="AL48" s="110"/>
      <c r="AM48" s="130"/>
      <c r="AN48" s="105"/>
      <c r="AO48" s="105"/>
      <c r="AP48" s="109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</row>
    <row r="49" spans="1:59" ht="15" customHeight="1">
      <c r="L49" s="125"/>
      <c r="M49" s="119"/>
      <c r="N49" s="105"/>
      <c r="O49" s="104"/>
      <c r="P49" s="110"/>
      <c r="Q49" s="110"/>
      <c r="R49" s="110"/>
      <c r="S49" s="119"/>
      <c r="T49" s="105"/>
      <c r="U49" s="104"/>
      <c r="V49" s="110"/>
      <c r="W49" s="110"/>
      <c r="X49" s="104"/>
      <c r="Y49" s="104"/>
      <c r="Z49" s="104"/>
      <c r="AA49" s="104"/>
      <c r="AB49" s="104"/>
      <c r="AC49" s="104"/>
      <c r="AD49" s="104"/>
      <c r="AE49" s="104"/>
      <c r="AF49" s="110"/>
      <c r="AG49" s="110"/>
      <c r="AH49" s="110"/>
      <c r="AI49" s="118"/>
      <c r="AJ49" s="110"/>
      <c r="AK49" s="110"/>
      <c r="AL49" s="110"/>
      <c r="AM49" s="110"/>
      <c r="AN49" s="130"/>
      <c r="AO49" s="130"/>
      <c r="AP49" s="366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</row>
    <row r="50" spans="1:59" ht="16.5" customHeight="1">
      <c r="C50" s="1" t="s">
        <v>140</v>
      </c>
      <c r="D50"/>
      <c r="E50"/>
      <c r="F50"/>
      <c r="G50" t="s">
        <v>102</v>
      </c>
      <c r="H50"/>
      <c r="I50"/>
      <c r="L50" s="125"/>
      <c r="M50" s="125"/>
      <c r="N50" s="125"/>
      <c r="O50" s="125"/>
      <c r="P50" s="125"/>
      <c r="Q50" s="110"/>
      <c r="R50" s="119"/>
      <c r="S50" s="122"/>
      <c r="T50" s="105"/>
      <c r="U50" s="104"/>
      <c r="V50" s="110"/>
      <c r="W50" s="110"/>
      <c r="X50" s="110"/>
      <c r="Y50" s="104"/>
      <c r="Z50" s="104"/>
      <c r="AA50" s="104"/>
      <c r="AB50" s="104"/>
      <c r="AC50" s="104"/>
      <c r="AD50" s="104"/>
      <c r="AE50" s="104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</row>
    <row r="51" spans="1:59" ht="15" customHeight="1">
      <c r="L51" s="125"/>
      <c r="M51" s="125"/>
      <c r="N51" s="125"/>
      <c r="O51" s="125"/>
      <c r="P51" s="125"/>
      <c r="Q51" s="110"/>
      <c r="R51" s="119"/>
      <c r="S51" s="122"/>
      <c r="T51" s="105"/>
      <c r="U51" s="104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</row>
    <row r="52" spans="1:59" ht="15.75" customHeight="1">
      <c r="E52" t="s">
        <v>694</v>
      </c>
      <c r="L52" s="125"/>
      <c r="M52" s="125"/>
      <c r="N52" s="125"/>
      <c r="O52" s="125"/>
      <c r="P52" s="125"/>
      <c r="Q52" s="110"/>
      <c r="R52" s="119"/>
      <c r="S52" s="110"/>
      <c r="T52" s="118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</row>
    <row r="53" spans="1:59" ht="14.25" customHeight="1">
      <c r="L53" s="125"/>
      <c r="M53" s="125"/>
      <c r="N53" s="125"/>
      <c r="O53" s="125"/>
      <c r="P53" s="125"/>
      <c r="Q53" s="110"/>
      <c r="R53" s="126"/>
      <c r="S53" s="110"/>
      <c r="T53" s="118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</row>
    <row r="54" spans="1:59" ht="15" customHeight="1">
      <c r="L54" s="125"/>
      <c r="M54" s="125"/>
      <c r="N54" s="125"/>
      <c r="O54" s="125"/>
      <c r="P54" s="125"/>
      <c r="Q54" s="110"/>
      <c r="R54" s="119"/>
      <c r="S54" s="110"/>
      <c r="T54" s="182"/>
      <c r="U54" s="110"/>
      <c r="V54" s="120"/>
      <c r="W54" s="120"/>
      <c r="X54" s="120"/>
      <c r="Y54" s="185"/>
      <c r="Z54" s="120"/>
      <c r="AA54" s="120"/>
      <c r="AB54" s="120"/>
      <c r="AC54" s="120"/>
      <c r="AD54" s="120"/>
      <c r="AE54" s="120"/>
      <c r="AF54" s="120"/>
      <c r="AG54" s="120"/>
      <c r="AH54" s="184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</row>
    <row r="55" spans="1:59" ht="18" customHeight="1">
      <c r="D55" s="5"/>
      <c r="E55" s="5"/>
      <c r="F55" s="5"/>
      <c r="G55" s="5"/>
      <c r="H55" s="162"/>
      <c r="I55" s="1289"/>
      <c r="L55" s="125"/>
      <c r="M55" s="125"/>
      <c r="N55" s="125"/>
      <c r="O55" s="125"/>
      <c r="P55" s="125"/>
      <c r="Q55" s="110"/>
      <c r="R55" s="110"/>
      <c r="S55" s="181"/>
      <c r="T55" s="109"/>
      <c r="U55" s="109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</row>
    <row r="56" spans="1:59" ht="15" customHeight="1">
      <c r="E56" s="52"/>
      <c r="F56" s="52"/>
      <c r="G56" s="52"/>
      <c r="H56" s="52"/>
      <c r="J56" s="556"/>
      <c r="K56" s="1201"/>
      <c r="M56" s="125"/>
      <c r="N56" s="125"/>
      <c r="O56" s="125"/>
      <c r="P56" s="125"/>
      <c r="Q56" s="110"/>
      <c r="R56" s="119"/>
      <c r="S56" s="110"/>
      <c r="T56" s="109"/>
      <c r="U56" s="110"/>
      <c r="V56" s="525"/>
      <c r="W56" s="104"/>
      <c r="X56" s="104"/>
      <c r="Y56" s="104"/>
      <c r="Z56" s="104"/>
      <c r="AA56" s="104"/>
      <c r="AB56" s="104"/>
      <c r="AC56" s="104"/>
      <c r="AD56" s="104"/>
      <c r="AE56" s="211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</row>
    <row r="57" spans="1:59" ht="12.75" customHeight="1">
      <c r="E57" s="1811"/>
      <c r="F57" s="1811"/>
      <c r="G57" s="1811"/>
      <c r="H57" s="1811"/>
      <c r="I57" s="1811"/>
      <c r="J57" s="5"/>
      <c r="K57" s="5"/>
      <c r="M57" s="102"/>
      <c r="N57" s="120"/>
      <c r="O57" s="120"/>
      <c r="P57" s="120"/>
      <c r="Q57" s="1212"/>
      <c r="R57" s="536"/>
      <c r="S57" s="535"/>
      <c r="T57" s="105"/>
      <c r="U57" s="109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</row>
    <row r="58" spans="1:59" ht="12.75" customHeight="1">
      <c r="B58" s="2681"/>
      <c r="C58" s="2681"/>
      <c r="D58" s="12" t="s">
        <v>172</v>
      </c>
      <c r="E58" s="2682"/>
      <c r="F58" s="2682"/>
      <c r="G58" s="2682"/>
      <c r="H58" s="2682"/>
      <c r="I58" s="2682"/>
      <c r="J58" s="2682"/>
      <c r="K58"/>
      <c r="M58" s="105"/>
      <c r="N58" s="102"/>
      <c r="O58" s="120"/>
      <c r="P58" s="120"/>
      <c r="Q58" s="120"/>
      <c r="R58" s="1212"/>
      <c r="S58" s="598"/>
      <c r="T58" s="105"/>
      <c r="U58" s="104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</row>
    <row r="59" spans="1:59" ht="15.75" customHeight="1">
      <c r="B59" s="25" t="s">
        <v>329</v>
      </c>
      <c r="C59" s="2681"/>
      <c r="D59" s="2681"/>
      <c r="E59" s="2681"/>
      <c r="F59" s="2682"/>
      <c r="G59" s="2682"/>
      <c r="H59" s="2682"/>
      <c r="I59" s="2681"/>
      <c r="J59" s="2682"/>
      <c r="K59" s="446"/>
      <c r="M59" s="101"/>
      <c r="N59" s="102"/>
      <c r="O59" s="120"/>
      <c r="Q59" s="120"/>
      <c r="R59" s="120"/>
      <c r="S59" s="535"/>
      <c r="T59" s="118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</row>
    <row r="60" spans="1:59" ht="14.25" customHeight="1">
      <c r="B60" s="2681"/>
      <c r="C60" s="25" t="s">
        <v>169</v>
      </c>
      <c r="D60" s="2682"/>
      <c r="E60" s="2681"/>
      <c r="F60" s="2681"/>
      <c r="G60" s="25"/>
      <c r="H60" s="25"/>
      <c r="I60" s="26"/>
      <c r="J60" s="2682"/>
      <c r="K60" s="26"/>
      <c r="M60" s="101"/>
      <c r="N60" s="102"/>
      <c r="O60" s="120"/>
      <c r="Q60" s="120"/>
      <c r="R60" s="12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</row>
    <row r="61" spans="1:59" ht="15" customHeight="1">
      <c r="B61" s="667" t="s">
        <v>695</v>
      </c>
      <c r="C61" s="26"/>
      <c r="D61" s="2681"/>
      <c r="E61" s="28"/>
      <c r="F61" s="2"/>
      <c r="G61" s="2682"/>
      <c r="H61" s="26"/>
      <c r="I61" s="26"/>
      <c r="J61" s="2682"/>
      <c r="M61" s="110"/>
      <c r="N61" s="102"/>
      <c r="O61" s="1373"/>
      <c r="Q61" s="1373"/>
      <c r="R61" s="1373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65"/>
      <c r="AO61" s="165"/>
      <c r="AP61" s="216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</row>
    <row r="62" spans="1:59" ht="18" customHeight="1" thickBot="1">
      <c r="A62" s="66"/>
      <c r="D62" s="32" t="s">
        <v>0</v>
      </c>
      <c r="K62" s="446"/>
      <c r="M62" s="105"/>
      <c r="N62" s="102"/>
      <c r="O62" s="120"/>
      <c r="Q62" s="120"/>
      <c r="S62" s="110"/>
      <c r="T62" s="110"/>
      <c r="U62" s="110"/>
      <c r="V62" s="110"/>
      <c r="W62" s="192"/>
      <c r="X62" s="496"/>
      <c r="Y62" s="110"/>
      <c r="Z62" s="192"/>
      <c r="AA62" s="192"/>
      <c r="AB62" s="110"/>
      <c r="AC62" s="497"/>
      <c r="AD62" s="110"/>
      <c r="AE62" s="110"/>
      <c r="AF62" s="110"/>
      <c r="AG62" s="110"/>
      <c r="AH62" s="110"/>
      <c r="AI62" s="110"/>
      <c r="AJ62" s="110"/>
      <c r="AK62" s="110"/>
      <c r="AL62" s="110"/>
      <c r="AM62" s="163"/>
      <c r="AN62" s="130"/>
      <c r="AO62" s="366"/>
      <c r="AP62" s="366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</row>
    <row r="63" spans="1:59" ht="15.75" thickBot="1">
      <c r="B63" s="394" t="s">
        <v>141</v>
      </c>
      <c r="C63" s="90"/>
      <c r="D63" s="395" t="s">
        <v>142</v>
      </c>
      <c r="E63" s="341" t="s">
        <v>143</v>
      </c>
      <c r="F63" s="341"/>
      <c r="G63" s="341"/>
      <c r="H63" s="396" t="s">
        <v>144</v>
      </c>
      <c r="I63" s="397" t="s">
        <v>145</v>
      </c>
      <c r="J63" s="398" t="s">
        <v>146</v>
      </c>
      <c r="L63" s="585"/>
      <c r="M63" s="585"/>
      <c r="N63" s="585"/>
      <c r="O63" s="215"/>
      <c r="P63" s="254"/>
      <c r="Q63" s="3414"/>
      <c r="R63" s="3414"/>
      <c r="S63" s="120"/>
      <c r="T63" s="3414"/>
      <c r="U63" s="3414"/>
      <c r="V63" s="3414"/>
      <c r="W63" s="3414"/>
      <c r="X63" s="3414"/>
      <c r="Y63" s="3414"/>
      <c r="Z63" s="3414"/>
      <c r="AA63" s="110"/>
      <c r="AB63" s="110"/>
      <c r="AC63" s="110"/>
      <c r="AD63" s="110"/>
      <c r="AE63" s="119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30"/>
      <c r="BB63" s="130"/>
      <c r="BC63" s="366"/>
      <c r="BD63" s="366"/>
      <c r="BE63" s="110"/>
      <c r="BF63" s="110"/>
      <c r="BG63" s="110"/>
    </row>
    <row r="64" spans="1:59" ht="15" customHeight="1">
      <c r="B64" s="399" t="s">
        <v>147</v>
      </c>
      <c r="C64" s="400" t="s">
        <v>148</v>
      </c>
      <c r="D64" s="401" t="s">
        <v>149</v>
      </c>
      <c r="E64" s="402" t="s">
        <v>150</v>
      </c>
      <c r="F64" s="402" t="s">
        <v>53</v>
      </c>
      <c r="G64" s="402" t="s">
        <v>54</v>
      </c>
      <c r="H64" s="403" t="s">
        <v>151</v>
      </c>
      <c r="I64" s="404" t="s">
        <v>152</v>
      </c>
      <c r="J64" s="405" t="s">
        <v>263</v>
      </c>
      <c r="L64" s="156"/>
      <c r="M64" s="156"/>
      <c r="N64" s="156"/>
      <c r="O64" s="3750"/>
      <c r="P64" s="583"/>
      <c r="Q64" s="583"/>
      <c r="R64" s="3414"/>
      <c r="S64" s="186"/>
      <c r="T64" s="3414"/>
      <c r="U64" s="3414"/>
      <c r="V64" s="211"/>
      <c r="W64" s="211"/>
      <c r="X64" s="500"/>
      <c r="Y64" s="130"/>
      <c r="Z64" s="130"/>
      <c r="AA64" s="211"/>
      <c r="AB64" s="130"/>
      <c r="AC64" s="130"/>
      <c r="AD64" s="130"/>
      <c r="AE64" s="130"/>
      <c r="AF64" s="119"/>
      <c r="AG64" s="110"/>
      <c r="AH64" s="110"/>
      <c r="AI64" s="110"/>
      <c r="AJ64" s="192"/>
      <c r="AK64" s="192"/>
      <c r="AL64" s="110"/>
      <c r="AM64" s="192"/>
      <c r="AN64" s="192"/>
      <c r="AO64" s="110"/>
      <c r="AP64" s="105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5"/>
      <c r="BB64" s="130"/>
      <c r="BC64" s="366"/>
      <c r="BD64" s="110"/>
      <c r="BE64" s="110"/>
      <c r="BF64" s="110"/>
      <c r="BG64" s="110"/>
    </row>
    <row r="65" spans="2:59" ht="14.25" customHeight="1" thickBot="1">
      <c r="B65" s="406"/>
      <c r="C65" s="437"/>
      <c r="D65" s="407"/>
      <c r="E65" s="408" t="s">
        <v>5</v>
      </c>
      <c r="F65" s="408" t="s">
        <v>6</v>
      </c>
      <c r="G65" s="408" t="s">
        <v>7</v>
      </c>
      <c r="H65" s="409" t="s">
        <v>153</v>
      </c>
      <c r="I65" s="410" t="s">
        <v>327</v>
      </c>
      <c r="J65" s="411" t="s">
        <v>262</v>
      </c>
      <c r="L65" s="3414"/>
      <c r="M65" s="3422"/>
      <c r="N65" s="3414"/>
      <c r="O65" s="1373"/>
      <c r="P65" s="125"/>
      <c r="Q65" s="3414"/>
      <c r="R65" s="3414"/>
      <c r="S65" s="3414"/>
      <c r="T65" s="3414"/>
      <c r="U65" s="3414"/>
      <c r="V65" s="3414"/>
      <c r="W65" s="366"/>
      <c r="X65" s="366"/>
      <c r="Y65" s="366"/>
      <c r="Z65" s="366"/>
      <c r="AA65" s="366"/>
      <c r="AB65" s="366"/>
      <c r="AC65" s="366"/>
      <c r="AD65" s="366"/>
      <c r="AE65" s="366"/>
      <c r="AF65" s="123"/>
      <c r="AG65" s="501"/>
      <c r="AH65" s="502"/>
      <c r="AI65" s="503"/>
      <c r="AJ65" s="504"/>
      <c r="AK65" s="505"/>
      <c r="AL65" s="505"/>
      <c r="AM65" s="505"/>
      <c r="AN65" s="505"/>
      <c r="AO65" s="505"/>
      <c r="AP65" s="505"/>
      <c r="AQ65" s="501"/>
      <c r="AR65" s="501"/>
      <c r="AS65" s="506"/>
      <c r="AT65" s="102"/>
      <c r="AU65" s="110"/>
      <c r="AV65" s="110"/>
      <c r="AW65" s="110"/>
      <c r="AX65" s="110"/>
      <c r="AY65" s="110"/>
      <c r="AZ65" s="110"/>
      <c r="BA65" s="130"/>
      <c r="BB65" s="130"/>
      <c r="BC65" s="366"/>
      <c r="BD65" s="110"/>
      <c r="BE65" s="110"/>
      <c r="BF65" s="110"/>
      <c r="BG65" s="110"/>
    </row>
    <row r="66" spans="2:59" ht="12.75" customHeight="1">
      <c r="B66" s="90"/>
      <c r="C66" s="174" t="s">
        <v>129</v>
      </c>
      <c r="D66" s="1812"/>
      <c r="E66" s="413"/>
      <c r="F66" s="414"/>
      <c r="G66" s="414"/>
      <c r="H66" s="415"/>
      <c r="I66" s="416"/>
      <c r="J66" s="417"/>
      <c r="L66" s="480"/>
      <c r="M66" s="3414"/>
      <c r="N66" s="3414"/>
      <c r="O66" s="125"/>
      <c r="P66" s="125"/>
      <c r="Q66" s="3414"/>
      <c r="R66" s="3414"/>
      <c r="S66" s="3414"/>
      <c r="T66" s="3414"/>
      <c r="U66" s="3414"/>
      <c r="V66" s="3414"/>
      <c r="W66" s="125"/>
      <c r="X66" s="125"/>
      <c r="Y66" s="125"/>
      <c r="Z66" s="125"/>
      <c r="AA66" s="125"/>
      <c r="AB66" s="125"/>
      <c r="AC66" s="125"/>
      <c r="AD66" s="125"/>
      <c r="AE66" s="110"/>
      <c r="AF66" s="110"/>
      <c r="AG66" s="216"/>
      <c r="AH66" s="216"/>
      <c r="AI66" s="216"/>
      <c r="AJ66" s="507"/>
      <c r="AK66" s="216"/>
      <c r="AL66" s="216"/>
      <c r="AM66" s="216"/>
      <c r="AN66" s="216"/>
      <c r="AO66" s="216"/>
      <c r="AP66" s="216"/>
      <c r="AQ66" s="216"/>
      <c r="AR66" s="216"/>
      <c r="AS66" s="216"/>
      <c r="AT66" s="110"/>
      <c r="AU66" s="110"/>
      <c r="AV66" s="110"/>
      <c r="AW66" s="110"/>
      <c r="AX66" s="110"/>
      <c r="AY66" s="110"/>
      <c r="AZ66" s="110"/>
      <c r="BA66" s="105"/>
      <c r="BB66" s="105"/>
      <c r="BC66" s="102"/>
      <c r="BD66" s="110"/>
      <c r="BE66" s="110"/>
      <c r="BF66" s="110"/>
      <c r="BG66" s="110"/>
    </row>
    <row r="67" spans="2:59" ht="15.75" customHeight="1">
      <c r="B67" s="418" t="s">
        <v>155</v>
      </c>
      <c r="C67" s="2418" t="s">
        <v>555</v>
      </c>
      <c r="D67" s="1625">
        <v>90</v>
      </c>
      <c r="E67" s="2048">
        <v>10.7217</v>
      </c>
      <c r="F67" s="1784">
        <v>5.1266999999999996</v>
      </c>
      <c r="G67" s="1784">
        <v>17.495999999999999</v>
      </c>
      <c r="H67" s="771">
        <v>159.011</v>
      </c>
      <c r="I67" s="1489">
        <v>71</v>
      </c>
      <c r="J67" s="2463" t="s">
        <v>556</v>
      </c>
      <c r="L67" s="3751"/>
      <c r="M67" s="360"/>
      <c r="N67" s="360"/>
      <c r="O67" s="360"/>
      <c r="P67" s="360"/>
      <c r="Q67" s="3414"/>
      <c r="R67" s="480"/>
      <c r="S67" s="3414"/>
      <c r="T67" s="3414"/>
      <c r="U67" s="3414"/>
      <c r="V67" s="3414"/>
      <c r="W67" s="337"/>
      <c r="X67" s="337"/>
      <c r="Y67" s="337"/>
      <c r="Z67" s="337"/>
      <c r="AA67" s="120"/>
      <c r="AB67" s="234"/>
      <c r="AC67" s="120"/>
      <c r="AD67" s="120"/>
      <c r="AE67" s="184"/>
      <c r="AF67" s="108"/>
      <c r="AG67" s="120"/>
      <c r="AH67" s="120"/>
      <c r="AI67" s="120"/>
      <c r="AJ67" s="185"/>
      <c r="AK67" s="120"/>
      <c r="AL67" s="120"/>
      <c r="AM67" s="120"/>
      <c r="AN67" s="120"/>
      <c r="AO67" s="120"/>
      <c r="AP67" s="120"/>
      <c r="AQ67" s="120"/>
      <c r="AR67" s="120"/>
      <c r="AS67" s="184"/>
      <c r="AT67" s="110"/>
      <c r="AU67" s="110"/>
      <c r="AV67" s="110"/>
      <c r="AW67" s="110"/>
      <c r="AX67" s="110"/>
      <c r="AY67" s="110"/>
      <c r="AZ67" s="110"/>
      <c r="BA67" s="105"/>
      <c r="BB67" s="105"/>
      <c r="BC67" s="102"/>
      <c r="BD67" s="110"/>
      <c r="BE67" s="110"/>
      <c r="BF67" s="110"/>
      <c r="BG67" s="110"/>
    </row>
    <row r="68" spans="2:59" ht="16.5" customHeight="1">
      <c r="B68" s="87"/>
      <c r="C68" s="2567" t="s">
        <v>561</v>
      </c>
      <c r="D68" s="2562">
        <v>150</v>
      </c>
      <c r="E68" s="1490">
        <v>3.3380000000000001</v>
      </c>
      <c r="F68" s="1491">
        <v>4.0617000000000001</v>
      </c>
      <c r="G68" s="1491">
        <v>29.835699999999999</v>
      </c>
      <c r="H68" s="1340">
        <v>169.38409999999999</v>
      </c>
      <c r="I68" s="2049">
        <v>36</v>
      </c>
      <c r="J68" s="2463" t="s">
        <v>560</v>
      </c>
      <c r="K68" s="26"/>
      <c r="L68" s="156"/>
      <c r="M68" s="120"/>
      <c r="N68" s="120"/>
      <c r="O68" s="120"/>
      <c r="P68" s="3183"/>
      <c r="Q68" s="3414"/>
      <c r="R68" s="3414"/>
      <c r="S68" s="3422"/>
      <c r="T68" s="3414"/>
      <c r="U68" s="3414"/>
      <c r="V68" s="3414"/>
      <c r="W68" s="120"/>
      <c r="X68" s="120"/>
      <c r="Y68" s="120"/>
      <c r="Z68" s="120"/>
      <c r="AA68" s="120"/>
      <c r="AB68" s="120"/>
      <c r="AC68" s="120"/>
      <c r="AD68" s="120"/>
      <c r="AE68" s="184"/>
      <c r="AF68" s="104"/>
      <c r="AG68" s="508"/>
      <c r="AH68" s="508"/>
      <c r="AI68" s="508"/>
      <c r="AJ68" s="509"/>
      <c r="AK68" s="508"/>
      <c r="AL68" s="508"/>
      <c r="AM68" s="510"/>
      <c r="AN68" s="508"/>
      <c r="AO68" s="510"/>
      <c r="AP68" s="510"/>
      <c r="AQ68" s="508"/>
      <c r="AR68" s="508"/>
      <c r="AS68" s="508"/>
      <c r="AT68" s="110"/>
      <c r="AU68" s="110"/>
      <c r="AV68" s="110"/>
      <c r="AW68" s="110"/>
      <c r="AX68" s="110"/>
      <c r="AY68" s="110"/>
      <c r="AZ68" s="110"/>
      <c r="BA68" s="130"/>
      <c r="BB68" s="130"/>
      <c r="BC68" s="366"/>
      <c r="BD68" s="110"/>
      <c r="BE68" s="110"/>
      <c r="BF68" s="110"/>
      <c r="BG68" s="110"/>
    </row>
    <row r="69" spans="2:59" ht="13.5" customHeight="1">
      <c r="B69" s="419" t="s">
        <v>156</v>
      </c>
      <c r="C69" s="194" t="s">
        <v>708</v>
      </c>
      <c r="D69" s="3441">
        <v>200</v>
      </c>
      <c r="E69" s="1299">
        <v>1</v>
      </c>
      <c r="F69" s="333">
        <v>0</v>
      </c>
      <c r="G69" s="333">
        <v>23.4</v>
      </c>
      <c r="H69" s="707">
        <f>G69*4+F69*9+E69*4</f>
        <v>97.6</v>
      </c>
      <c r="I69" s="1489">
        <v>104</v>
      </c>
      <c r="J69" s="2425" t="s">
        <v>345</v>
      </c>
      <c r="L69" s="278"/>
      <c r="M69" s="3422"/>
      <c r="N69" s="3422"/>
      <c r="O69" s="3422"/>
      <c r="P69" s="3422"/>
      <c r="Q69" s="3414"/>
      <c r="R69" s="181"/>
      <c r="S69" s="2633"/>
      <c r="T69" s="3409"/>
      <c r="U69" s="3414"/>
      <c r="V69" s="3414"/>
      <c r="W69" s="120"/>
      <c r="X69" s="120"/>
      <c r="Y69" s="339"/>
      <c r="Z69" s="120"/>
      <c r="AA69" s="120"/>
      <c r="AB69" s="120"/>
      <c r="AC69" s="120"/>
      <c r="AD69" s="120"/>
      <c r="AE69" s="184"/>
      <c r="AF69" s="123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04"/>
      <c r="AU69" s="102"/>
      <c r="AV69" s="110"/>
      <c r="AW69" s="110"/>
      <c r="AX69" s="110"/>
      <c r="AY69" s="110"/>
      <c r="AZ69" s="110"/>
      <c r="BA69" s="130"/>
      <c r="BB69" s="130"/>
      <c r="BC69" s="366"/>
      <c r="BD69" s="110"/>
      <c r="BE69" s="110"/>
      <c r="BF69" s="110"/>
      <c r="BG69" s="110"/>
    </row>
    <row r="70" spans="2:59" ht="15.75">
      <c r="B70" s="420" t="s">
        <v>11</v>
      </c>
      <c r="C70" s="2569" t="s">
        <v>9</v>
      </c>
      <c r="D70" s="2562">
        <v>30</v>
      </c>
      <c r="E70" s="1299">
        <v>0.6018</v>
      </c>
      <c r="F70" s="333">
        <v>0.39</v>
      </c>
      <c r="G70" s="328">
        <v>16.260000000000002</v>
      </c>
      <c r="H70" s="1506">
        <v>70.9572</v>
      </c>
      <c r="I70" s="2051">
        <v>18</v>
      </c>
      <c r="J70" s="2416" t="s">
        <v>8</v>
      </c>
      <c r="L70" s="3422"/>
      <c r="M70" s="2511"/>
      <c r="N70" s="2511"/>
      <c r="O70" s="2511"/>
      <c r="P70" s="2511"/>
      <c r="Q70" s="3414"/>
      <c r="R70" s="181"/>
      <c r="S70" s="2633"/>
      <c r="T70" s="338"/>
      <c r="U70" s="3414"/>
      <c r="V70" s="3414"/>
      <c r="W70" s="120"/>
      <c r="X70" s="120"/>
      <c r="Y70" s="120"/>
      <c r="Z70" s="120"/>
      <c r="AA70" s="120"/>
      <c r="AB70" s="120"/>
      <c r="AC70" s="120"/>
      <c r="AD70" s="120"/>
      <c r="AE70" s="184"/>
      <c r="AF70" s="127"/>
      <c r="AG70" s="110"/>
      <c r="AH70" s="110"/>
      <c r="AI70" s="110"/>
      <c r="AJ70" s="110"/>
      <c r="AK70" s="110"/>
      <c r="AL70" s="110"/>
      <c r="AM70" s="110"/>
      <c r="AN70" s="110"/>
      <c r="AO70" s="110"/>
      <c r="AP70" s="497"/>
      <c r="AQ70" s="110"/>
      <c r="AR70" s="497"/>
      <c r="AS70" s="110"/>
      <c r="AT70" s="110"/>
      <c r="AU70" s="102"/>
      <c r="AV70" s="110"/>
      <c r="AW70" s="110"/>
      <c r="AX70" s="110"/>
      <c r="AY70" s="110"/>
      <c r="AZ70" s="110"/>
      <c r="BA70" s="130"/>
      <c r="BB70" s="130"/>
      <c r="BC70" s="366"/>
      <c r="BD70" s="110"/>
      <c r="BE70" s="110"/>
      <c r="BF70" s="110"/>
      <c r="BG70" s="110"/>
    </row>
    <row r="71" spans="2:59">
      <c r="B71" s="423" t="s">
        <v>157</v>
      </c>
      <c r="C71" s="2419" t="s">
        <v>305</v>
      </c>
      <c r="D71" s="2559">
        <v>20</v>
      </c>
      <c r="E71" s="1299">
        <v>0.93300000000000005</v>
      </c>
      <c r="F71" s="335">
        <v>0.33</v>
      </c>
      <c r="G71" s="333">
        <v>8.6869999999999994</v>
      </c>
      <c r="H71" s="1506">
        <v>41.45</v>
      </c>
      <c r="I71" s="2049">
        <v>19</v>
      </c>
      <c r="J71" s="2417" t="s">
        <v>8</v>
      </c>
      <c r="L71" s="125"/>
      <c r="M71" s="3414"/>
      <c r="N71" s="3414"/>
      <c r="O71" s="3414"/>
      <c r="P71" s="3414"/>
      <c r="Q71" s="3414"/>
      <c r="R71" s="3416"/>
      <c r="S71" s="3411"/>
      <c r="T71" s="3409"/>
      <c r="U71" s="3414"/>
      <c r="V71" s="3414"/>
      <c r="W71" s="120"/>
      <c r="X71" s="120"/>
      <c r="Y71" s="120"/>
      <c r="Z71" s="120"/>
      <c r="AA71" s="120"/>
      <c r="AB71" s="120"/>
      <c r="AC71" s="120"/>
      <c r="AD71" s="120"/>
      <c r="AE71" s="184"/>
      <c r="AF71" s="110"/>
      <c r="AG71" s="110"/>
      <c r="AH71" s="110"/>
      <c r="AI71" s="110"/>
      <c r="AJ71" s="511"/>
      <c r="AK71" s="110"/>
      <c r="AL71" s="110"/>
      <c r="AM71" s="110"/>
      <c r="AN71" s="110"/>
      <c r="AO71" s="110"/>
      <c r="AP71" s="110"/>
      <c r="AQ71" s="110"/>
      <c r="AR71" s="497"/>
      <c r="AS71" s="110"/>
      <c r="AT71" s="110"/>
      <c r="AU71" s="102"/>
      <c r="AV71" s="104"/>
      <c r="AW71" s="104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</row>
    <row r="72" spans="2:59" ht="15.75" thickBot="1">
      <c r="B72" s="690"/>
      <c r="C72" s="475" t="s">
        <v>796</v>
      </c>
      <c r="D72" s="2359">
        <v>100</v>
      </c>
      <c r="E72" s="1525">
        <v>0.4</v>
      </c>
      <c r="F72" s="440">
        <v>0.4</v>
      </c>
      <c r="G72" s="440">
        <v>9.8000000000000007</v>
      </c>
      <c r="H72" s="2437">
        <v>47</v>
      </c>
      <c r="I72" s="607">
        <v>105</v>
      </c>
      <c r="J72" s="2428" t="s">
        <v>823</v>
      </c>
      <c r="L72" s="3752"/>
      <c r="M72" s="360"/>
      <c r="N72" s="360"/>
      <c r="O72" s="360"/>
      <c r="P72" s="360"/>
      <c r="Q72" s="3414"/>
      <c r="R72" s="2253"/>
      <c r="S72" s="130"/>
      <c r="T72" s="3409"/>
      <c r="U72" s="3414"/>
      <c r="V72" s="3414"/>
      <c r="W72" s="3413"/>
      <c r="X72" s="3413"/>
      <c r="Y72" s="3413"/>
      <c r="Z72" s="3413"/>
      <c r="AA72" s="109"/>
      <c r="AB72" s="227"/>
      <c r="AC72" s="109"/>
      <c r="AD72" s="109"/>
      <c r="AE72" s="100"/>
      <c r="AF72" s="110"/>
      <c r="AG72" s="123"/>
      <c r="AH72" s="105"/>
      <c r="AI72" s="104"/>
      <c r="AJ72" s="102"/>
      <c r="AK72" s="102"/>
      <c r="AL72" s="102"/>
      <c r="AM72" s="101"/>
      <c r="AN72" s="157"/>
      <c r="AO72" s="160"/>
      <c r="AP72" s="160"/>
      <c r="AQ72" s="160"/>
      <c r="AR72" s="133"/>
      <c r="AS72" s="160"/>
      <c r="AT72" s="160"/>
      <c r="AU72" s="160"/>
      <c r="AV72" s="104"/>
      <c r="AW72" s="104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</row>
    <row r="73" spans="2:59" ht="15.75">
      <c r="B73" s="426" t="s">
        <v>170</v>
      </c>
      <c r="C73" s="73"/>
      <c r="D73" s="2421">
        <f>SUM(D67:D72)</f>
        <v>590</v>
      </c>
      <c r="E73" s="2053">
        <f>SUM(E67:E72)</f>
        <v>16.994499999999999</v>
      </c>
      <c r="F73" s="2054">
        <f>SUM(F67:F72)</f>
        <v>10.308400000000001</v>
      </c>
      <c r="G73" s="2055">
        <f>SUM(G67:G72)</f>
        <v>105.47869999999999</v>
      </c>
      <c r="H73" s="2056">
        <f>SUM(H67:H72)</f>
        <v>585.40229999999997</v>
      </c>
      <c r="I73" s="2057"/>
      <c r="J73" s="1813"/>
      <c r="L73" s="156"/>
      <c r="M73" s="339"/>
      <c r="N73" s="120"/>
      <c r="O73" s="120"/>
      <c r="P73" s="3183"/>
      <c r="Q73" s="3414"/>
      <c r="R73" s="2253"/>
      <c r="S73" s="130"/>
      <c r="T73" s="3409"/>
      <c r="U73" s="3414"/>
      <c r="V73" s="3414"/>
      <c r="W73" s="125"/>
      <c r="X73" s="125"/>
      <c r="Y73" s="125"/>
      <c r="Z73" s="125"/>
      <c r="AA73" s="125"/>
      <c r="AB73" s="125"/>
      <c r="AC73" s="125"/>
      <c r="AD73" s="125"/>
      <c r="AE73" s="110"/>
      <c r="AF73" s="110"/>
      <c r="AG73" s="124"/>
      <c r="AH73" s="110"/>
      <c r="AI73" s="118"/>
      <c r="AJ73" s="102"/>
      <c r="AK73" s="102"/>
      <c r="AL73" s="102"/>
      <c r="AM73" s="498"/>
      <c r="AN73" s="512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10"/>
      <c r="BC73" s="110"/>
      <c r="BD73" s="110"/>
      <c r="BE73" s="110"/>
      <c r="BF73" s="110"/>
      <c r="BG73" s="110"/>
    </row>
    <row r="74" spans="2:59">
      <c r="B74" s="738"/>
      <c r="C74" s="739" t="s">
        <v>10</v>
      </c>
      <c r="D74" s="2058">
        <v>0.25</v>
      </c>
      <c r="E74" s="2059">
        <f>E623</f>
        <v>19.25</v>
      </c>
      <c r="F74" s="2060">
        <f>F623</f>
        <v>19.75</v>
      </c>
      <c r="G74" s="2060">
        <f>G623</f>
        <v>83.75</v>
      </c>
      <c r="H74" s="2061">
        <f>H623</f>
        <v>587.5</v>
      </c>
      <c r="I74" s="2062"/>
      <c r="J74" s="660"/>
      <c r="L74" s="278"/>
      <c r="M74" s="3422"/>
      <c r="N74" s="3422"/>
      <c r="O74" s="3422"/>
      <c r="P74" s="3422"/>
      <c r="Q74" s="3414"/>
      <c r="R74" s="128"/>
      <c r="S74" s="3411"/>
      <c r="T74" s="3409"/>
      <c r="U74" s="3414"/>
      <c r="V74" s="3414"/>
      <c r="W74" s="337"/>
      <c r="X74" s="337"/>
      <c r="Y74" s="337"/>
      <c r="Z74" s="337"/>
      <c r="AA74" s="120"/>
      <c r="AB74" s="234"/>
      <c r="AC74" s="120"/>
      <c r="AD74" s="120"/>
      <c r="AE74" s="128"/>
      <c r="AF74" s="110"/>
      <c r="AG74" s="110"/>
      <c r="AH74" s="182"/>
      <c r="AI74" s="110"/>
      <c r="AJ74" s="102"/>
      <c r="AK74" s="102"/>
      <c r="AL74" s="102"/>
      <c r="AM74" s="119"/>
      <c r="AN74" s="366"/>
      <c r="AO74" s="366"/>
      <c r="AP74" s="130"/>
      <c r="AQ74" s="130"/>
      <c r="AR74" s="130"/>
      <c r="AS74" s="211"/>
      <c r="AT74" s="211"/>
      <c r="AU74" s="500"/>
      <c r="AV74" s="130"/>
      <c r="AW74" s="130"/>
      <c r="AX74" s="211"/>
      <c r="AY74" s="130"/>
      <c r="AZ74" s="130"/>
      <c r="BA74" s="130"/>
      <c r="BB74" s="130"/>
      <c r="BC74" s="110"/>
      <c r="BD74" s="110"/>
      <c r="BE74" s="110"/>
      <c r="BF74" s="110"/>
      <c r="BG74" s="110"/>
    </row>
    <row r="75" spans="2:59" ht="12.75" customHeight="1" thickBot="1">
      <c r="B75" s="1160"/>
      <c r="C75" s="1159" t="s">
        <v>328</v>
      </c>
      <c r="D75" s="366"/>
      <c r="E75" s="1975">
        <f>(E73*100/E621)-25</f>
        <v>-2.9292207792207812</v>
      </c>
      <c r="F75" s="1972">
        <f>(F73*100/F621)-25</f>
        <v>-11.95139240506329</v>
      </c>
      <c r="G75" s="1972">
        <f>(G73*100/G621)-25</f>
        <v>6.4861791044776105</v>
      </c>
      <c r="H75" s="1973">
        <f>(H73*100/H621)-25</f>
        <v>-8.9263829787235238E-2</v>
      </c>
      <c r="I75" s="2063"/>
      <c r="J75" s="436"/>
      <c r="L75" s="125"/>
      <c r="M75" s="2496"/>
      <c r="N75" s="2496"/>
      <c r="O75" s="2496"/>
      <c r="P75" s="2512"/>
      <c r="Q75" s="3414"/>
      <c r="R75" s="1682"/>
      <c r="S75" s="3415"/>
      <c r="T75" s="2499"/>
      <c r="U75" s="3414"/>
      <c r="V75" s="3414"/>
      <c r="W75" s="184"/>
      <c r="X75" s="184"/>
      <c r="Y75" s="156"/>
      <c r="Z75" s="354"/>
      <c r="AA75" s="184"/>
      <c r="AB75" s="156"/>
      <c r="AC75" s="184"/>
      <c r="AD75" s="513"/>
      <c r="AE75" s="184"/>
      <c r="AF75" s="110"/>
      <c r="AG75" s="110"/>
      <c r="AH75" s="110"/>
      <c r="AI75" s="110"/>
      <c r="AJ75" s="110"/>
      <c r="AK75" s="110"/>
      <c r="AL75" s="110"/>
      <c r="AM75" s="119"/>
      <c r="AN75" s="110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110"/>
      <c r="BD75" s="110"/>
      <c r="BE75" s="110"/>
      <c r="BF75" s="110"/>
      <c r="BG75" s="110"/>
    </row>
    <row r="76" spans="2:59" ht="13.5" customHeight="1">
      <c r="B76" s="90"/>
      <c r="C76" s="412" t="s">
        <v>106</v>
      </c>
      <c r="D76" s="1851"/>
      <c r="E76" s="293"/>
      <c r="F76" s="1946"/>
      <c r="G76" s="1946"/>
      <c r="H76" s="2070"/>
      <c r="I76" s="1488"/>
      <c r="J76" s="431"/>
      <c r="L76" s="3414"/>
      <c r="M76" s="2630"/>
      <c r="N76" s="3414"/>
      <c r="O76" s="125"/>
      <c r="P76" s="125"/>
      <c r="Q76" s="3414"/>
      <c r="R76" s="129"/>
      <c r="S76" s="3422"/>
      <c r="T76" s="3414"/>
      <c r="U76" s="3414"/>
      <c r="V76" s="3414"/>
      <c r="W76" s="120"/>
      <c r="X76" s="184"/>
      <c r="Y76" s="184"/>
      <c r="Z76" s="184"/>
      <c r="AA76" s="184"/>
      <c r="AB76" s="184"/>
      <c r="AC76" s="184"/>
      <c r="AD76" s="184"/>
      <c r="AE76" s="184"/>
      <c r="AF76" s="110"/>
      <c r="AG76" s="110"/>
      <c r="AH76" s="110"/>
      <c r="AI76" s="110"/>
      <c r="AJ76" s="110"/>
      <c r="AK76" s="110"/>
      <c r="AL76" s="10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04"/>
      <c r="BD76" s="110"/>
      <c r="BE76" s="110"/>
      <c r="BF76" s="110"/>
      <c r="BG76" s="110"/>
    </row>
    <row r="77" spans="2:59" ht="13.5" customHeight="1">
      <c r="B77" s="418" t="s">
        <v>155</v>
      </c>
      <c r="C77" s="2575" t="s">
        <v>798</v>
      </c>
      <c r="D77" s="349">
        <v>60</v>
      </c>
      <c r="E77" s="1365">
        <v>1.7</v>
      </c>
      <c r="F77" s="1204">
        <v>0.1</v>
      </c>
      <c r="G77" s="1204">
        <v>3.5</v>
      </c>
      <c r="H77" s="1506">
        <v>22.1</v>
      </c>
      <c r="I77" s="442">
        <v>5</v>
      </c>
      <c r="J77" s="2434" t="s">
        <v>687</v>
      </c>
      <c r="L77" s="3752"/>
      <c r="M77" s="360"/>
      <c r="N77" s="360"/>
      <c r="O77" s="360"/>
      <c r="P77" s="360"/>
      <c r="Q77" s="3414"/>
      <c r="R77" s="2253"/>
      <c r="S77" s="130"/>
      <c r="T77" s="3408"/>
      <c r="U77" s="3414"/>
      <c r="V77" s="3414"/>
      <c r="W77" s="337"/>
      <c r="X77" s="337"/>
      <c r="Y77" s="337"/>
      <c r="Z77" s="337"/>
      <c r="AA77" s="120"/>
      <c r="AB77" s="234"/>
      <c r="AC77" s="120"/>
      <c r="AD77" s="120"/>
      <c r="AE77" s="128"/>
      <c r="AF77" s="110"/>
      <c r="AG77" s="110"/>
      <c r="AH77" s="110"/>
      <c r="AI77" s="110"/>
      <c r="AJ77" s="110"/>
      <c r="AK77" s="110"/>
      <c r="AL77" s="109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</row>
    <row r="78" spans="2:59">
      <c r="B78" s="87"/>
      <c r="C78" s="3097" t="s">
        <v>787</v>
      </c>
      <c r="D78" s="349">
        <v>200</v>
      </c>
      <c r="E78" s="3935">
        <v>1.1839999999999999</v>
      </c>
      <c r="F78" s="2016">
        <v>4.2919999999999998</v>
      </c>
      <c r="G78" s="1498">
        <v>5.992</v>
      </c>
      <c r="H78" s="3936">
        <v>67.331999999999994</v>
      </c>
      <c r="I78" s="438">
        <v>21</v>
      </c>
      <c r="J78" s="2428" t="s">
        <v>538</v>
      </c>
      <c r="L78" s="266"/>
      <c r="M78" s="156"/>
      <c r="N78" s="156"/>
      <c r="O78" s="156"/>
      <c r="P78" s="156"/>
      <c r="Q78" s="3414"/>
      <c r="R78" s="129"/>
      <c r="S78" s="117"/>
      <c r="T78" s="338"/>
      <c r="U78" s="3414"/>
      <c r="V78" s="3414"/>
      <c r="W78" s="491"/>
      <c r="X78" s="339"/>
      <c r="Y78" s="339"/>
      <c r="Z78" s="339"/>
      <c r="AA78" s="339"/>
      <c r="AB78" s="339"/>
      <c r="AC78" s="339"/>
      <c r="AD78" s="339"/>
      <c r="AE78" s="184"/>
      <c r="AF78" s="110"/>
      <c r="AG78" s="110"/>
      <c r="AH78" s="110"/>
      <c r="AI78" s="110"/>
      <c r="AJ78" s="125"/>
      <c r="AK78" s="125"/>
      <c r="AL78" s="125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</row>
    <row r="79" spans="2:59" ht="13.5" customHeight="1">
      <c r="B79" s="87"/>
      <c r="C79" s="2399" t="s">
        <v>928</v>
      </c>
      <c r="D79" s="349">
        <v>195</v>
      </c>
      <c r="E79" s="3935">
        <v>13.835000000000001</v>
      </c>
      <c r="F79" s="2016">
        <v>27.734000000000002</v>
      </c>
      <c r="G79" s="1498">
        <v>4.5229999999999997</v>
      </c>
      <c r="H79" s="2066">
        <v>323.03800000000001</v>
      </c>
      <c r="I79" s="438">
        <v>52</v>
      </c>
      <c r="J79" s="2428" t="s">
        <v>780</v>
      </c>
      <c r="K79" s="31"/>
      <c r="L79" s="278"/>
      <c r="M79" s="3422"/>
      <c r="N79" s="3422"/>
      <c r="O79" s="3422"/>
      <c r="P79" s="3422"/>
      <c r="Q79" s="3414"/>
      <c r="R79" s="3414"/>
      <c r="S79" s="117"/>
      <c r="T79" s="549"/>
      <c r="U79" s="3414"/>
      <c r="V79" s="3414"/>
      <c r="W79" s="120"/>
      <c r="X79" s="120"/>
      <c r="Y79" s="120"/>
      <c r="Z79" s="120"/>
      <c r="AA79" s="120"/>
      <c r="AB79" s="120"/>
      <c r="AC79" s="120"/>
      <c r="AD79" s="120"/>
      <c r="AE79" s="184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88"/>
      <c r="BD79" s="366"/>
      <c r="BE79" s="110"/>
      <c r="BF79" s="110"/>
      <c r="BG79" s="110"/>
    </row>
    <row r="80" spans="2:59" ht="16.5" customHeight="1">
      <c r="B80" s="419" t="s">
        <v>156</v>
      </c>
      <c r="C80" s="249" t="s">
        <v>440</v>
      </c>
      <c r="D80" s="3435">
        <v>10</v>
      </c>
      <c r="E80" s="1299">
        <v>0.1</v>
      </c>
      <c r="F80" s="333">
        <v>7.2</v>
      </c>
      <c r="G80" s="333">
        <v>0.1</v>
      </c>
      <c r="H80" s="1506">
        <v>66.099999999999994</v>
      </c>
      <c r="I80" s="439">
        <v>12</v>
      </c>
      <c r="J80" s="2415" t="s">
        <v>439</v>
      </c>
      <c r="L80" s="3422"/>
      <c r="M80" s="2496"/>
      <c r="N80" s="2496"/>
      <c r="O80" s="2496"/>
      <c r="P80" s="2512"/>
      <c r="Q80" s="3414"/>
      <c r="R80" s="128"/>
      <c r="S80" s="2623"/>
      <c r="T80" s="3408"/>
      <c r="U80" s="3414"/>
      <c r="V80" s="3414"/>
      <c r="W80" s="550"/>
      <c r="X80" s="156"/>
      <c r="Y80" s="156"/>
      <c r="Z80" s="156"/>
      <c r="AA80" s="1230"/>
      <c r="AB80" s="1230"/>
      <c r="AC80" s="1230"/>
      <c r="AD80" s="1230"/>
      <c r="AE80" s="1230"/>
      <c r="AF80" s="110"/>
      <c r="AG80" s="110"/>
      <c r="AH80" s="110"/>
      <c r="AI80" s="110"/>
      <c r="AJ80" s="110"/>
      <c r="AK80" s="110"/>
      <c r="AL80" s="110"/>
      <c r="AM80" s="119"/>
      <c r="AN80" s="336"/>
      <c r="AO80" s="102"/>
      <c r="AP80" s="184"/>
      <c r="AQ80" s="354"/>
      <c r="AR80" s="184"/>
      <c r="AS80" s="185"/>
      <c r="AT80" s="184"/>
      <c r="AU80" s="337"/>
      <c r="AV80" s="156"/>
      <c r="AW80" s="354"/>
      <c r="AX80" s="184"/>
      <c r="AY80" s="156"/>
      <c r="AZ80" s="184"/>
      <c r="BA80" s="184"/>
      <c r="BB80" s="184"/>
      <c r="BC80" s="130"/>
      <c r="BD80" s="366"/>
      <c r="BE80" s="110"/>
      <c r="BF80" s="110"/>
      <c r="BG80" s="110"/>
    </row>
    <row r="81" spans="2:59" ht="15.75">
      <c r="B81" s="420" t="s">
        <v>11</v>
      </c>
      <c r="C81" s="2575" t="s">
        <v>198</v>
      </c>
      <c r="D81" s="2562">
        <v>190</v>
      </c>
      <c r="E81" s="1282">
        <v>6.17</v>
      </c>
      <c r="F81" s="333">
        <v>4.8899999999999997</v>
      </c>
      <c r="G81" s="1491">
        <v>22.86</v>
      </c>
      <c r="H81" s="1506">
        <v>159.51</v>
      </c>
      <c r="I81" s="2049">
        <v>98</v>
      </c>
      <c r="J81" s="2430" t="s">
        <v>351</v>
      </c>
      <c r="L81" s="125"/>
      <c r="M81" s="3414"/>
      <c r="N81" s="3414"/>
      <c r="O81" s="125"/>
      <c r="P81" s="3414"/>
      <c r="Q81" s="3414"/>
      <c r="R81" s="3416"/>
      <c r="S81" s="3411"/>
      <c r="T81" s="3409"/>
      <c r="U81" s="3414"/>
      <c r="V81" s="3414"/>
      <c r="W81" s="535"/>
      <c r="X81" s="339"/>
      <c r="Y81" s="339"/>
      <c r="Z81" s="339"/>
      <c r="AA81" s="97"/>
      <c r="AB81" s="1230"/>
      <c r="AC81" s="1230"/>
      <c r="AD81" s="1230"/>
      <c r="AE81" s="1230"/>
      <c r="AF81" s="110"/>
      <c r="AG81" s="110"/>
      <c r="AH81" s="118"/>
      <c r="AI81" s="110"/>
      <c r="AJ81" s="110"/>
      <c r="AK81" s="110"/>
      <c r="AL81" s="110"/>
      <c r="AM81" s="119"/>
      <c r="AN81" s="105"/>
      <c r="AO81" s="102"/>
      <c r="AP81" s="120"/>
      <c r="AQ81" s="120"/>
      <c r="AR81" s="339"/>
      <c r="AS81" s="185"/>
      <c r="AT81" s="120"/>
      <c r="AU81" s="184"/>
      <c r="AV81" s="184"/>
      <c r="AW81" s="184"/>
      <c r="AX81" s="184"/>
      <c r="AY81" s="184"/>
      <c r="AZ81" s="184"/>
      <c r="BA81" s="184"/>
      <c r="BB81" s="184"/>
      <c r="BC81" s="130"/>
      <c r="BD81" s="366"/>
      <c r="BE81" s="110"/>
      <c r="BF81" s="110"/>
      <c r="BG81" s="110"/>
    </row>
    <row r="82" spans="2:59">
      <c r="B82" s="423" t="s">
        <v>157</v>
      </c>
      <c r="C82" s="2479" t="s">
        <v>9</v>
      </c>
      <c r="D82" s="2614">
        <v>50</v>
      </c>
      <c r="E82" s="1299">
        <v>1.0029999999999999</v>
      </c>
      <c r="F82" s="328">
        <v>0.65</v>
      </c>
      <c r="G82" s="328">
        <v>27.1</v>
      </c>
      <c r="H82" s="1506">
        <v>118.262</v>
      </c>
      <c r="I82" s="2051">
        <v>18</v>
      </c>
      <c r="J82" s="2434" t="s">
        <v>8</v>
      </c>
      <c r="L82" s="125"/>
      <c r="M82" s="156"/>
      <c r="N82" s="156"/>
      <c r="O82" s="156"/>
      <c r="P82" s="185"/>
      <c r="Q82" s="360"/>
      <c r="R82" s="484"/>
      <c r="S82" s="3411"/>
      <c r="T82" s="3409"/>
      <c r="U82" s="3414"/>
      <c r="V82" s="3414"/>
      <c r="W82" s="550"/>
      <c r="X82" s="156"/>
      <c r="Y82" s="156"/>
      <c r="Z82" s="156"/>
      <c r="AA82" s="1230"/>
      <c r="AB82" s="1230"/>
      <c r="AC82" s="1230"/>
      <c r="AD82" s="1230"/>
      <c r="AE82" s="1230"/>
      <c r="AF82" s="110"/>
      <c r="AG82" s="110"/>
      <c r="AH82" s="118"/>
      <c r="AI82" s="110"/>
      <c r="AJ82" s="110"/>
      <c r="AK82" s="110"/>
      <c r="AL82" s="104"/>
      <c r="AM82" s="119"/>
      <c r="AN82" s="105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05"/>
      <c r="BD82" s="366"/>
      <c r="BE82" s="110"/>
      <c r="BF82" s="110"/>
      <c r="BG82" s="110"/>
    </row>
    <row r="83" spans="2:59" ht="15.75" thickBot="1">
      <c r="B83" s="690"/>
      <c r="C83" s="2401" t="s">
        <v>305</v>
      </c>
      <c r="D83" s="2359">
        <v>30</v>
      </c>
      <c r="E83" s="1778">
        <v>1.4</v>
      </c>
      <c r="F83" s="1491">
        <v>0.495</v>
      </c>
      <c r="G83" s="1491">
        <v>13.031000000000001</v>
      </c>
      <c r="H83" s="2651">
        <v>62.174999999999997</v>
      </c>
      <c r="I83" s="2049">
        <v>19</v>
      </c>
      <c r="J83" s="2423" t="s">
        <v>8</v>
      </c>
      <c r="L83" s="125"/>
      <c r="M83" s="3414"/>
      <c r="N83" s="3414"/>
      <c r="O83" s="125"/>
      <c r="P83" s="3414"/>
      <c r="Q83" s="339"/>
      <c r="R83" s="3414"/>
      <c r="S83" s="3411"/>
      <c r="T83" s="3414"/>
      <c r="U83" s="585"/>
      <c r="V83" s="215"/>
      <c r="W83" s="283"/>
      <c r="X83" s="283"/>
      <c r="Y83" s="515"/>
      <c r="Z83" s="514"/>
      <c r="AA83" s="515"/>
      <c r="AB83" s="515"/>
      <c r="AC83" s="514"/>
      <c r="AD83" s="514"/>
      <c r="AE83" s="514"/>
      <c r="AF83" s="110"/>
      <c r="AG83" s="129"/>
      <c r="AH83" s="182"/>
      <c r="AI83" s="110"/>
      <c r="AJ83" s="110"/>
      <c r="AK83" s="110"/>
      <c r="AL83" s="110"/>
      <c r="AM83" s="119"/>
      <c r="AN83" s="105"/>
      <c r="AO83" s="102"/>
      <c r="AP83" s="120"/>
      <c r="AQ83" s="120"/>
      <c r="AR83" s="120"/>
      <c r="AS83" s="185"/>
      <c r="AT83" s="120"/>
      <c r="AU83" s="120"/>
      <c r="AV83" s="120"/>
      <c r="AW83" s="120"/>
      <c r="AX83" s="120"/>
      <c r="AY83" s="120"/>
      <c r="AZ83" s="120"/>
      <c r="BA83" s="120"/>
      <c r="BB83" s="184"/>
      <c r="BC83" s="130"/>
      <c r="BD83" s="366"/>
      <c r="BE83" s="110"/>
      <c r="BF83" s="110"/>
      <c r="BG83" s="110"/>
    </row>
    <row r="84" spans="2:59" ht="17.25" customHeight="1">
      <c r="B84" s="426" t="s">
        <v>158</v>
      </c>
      <c r="C84" s="42"/>
      <c r="D84" s="1853">
        <f>SUM(D77:D83)</f>
        <v>735</v>
      </c>
      <c r="E84" s="2068">
        <f>SUM(E77:E83)</f>
        <v>25.392000000000003</v>
      </c>
      <c r="F84" s="2054">
        <f>SUM(F77:F83)</f>
        <v>45.361000000000004</v>
      </c>
      <c r="G84" s="2054">
        <f>SUM(G77:G83)</f>
        <v>77.106000000000009</v>
      </c>
      <c r="H84" s="2056">
        <f>SUM(H77:H83)</f>
        <v>818.51700000000005</v>
      </c>
      <c r="I84" s="2057"/>
      <c r="J84" s="1813"/>
      <c r="L84" s="125"/>
      <c r="M84" s="187"/>
      <c r="N84" s="187"/>
      <c r="O84" s="187"/>
      <c r="P84" s="187"/>
      <c r="Q84" s="130"/>
      <c r="R84" s="2253"/>
      <c r="S84" s="3411"/>
      <c r="T84" s="3409"/>
      <c r="U84" s="156"/>
      <c r="V84" s="185"/>
      <c r="W84" s="536"/>
      <c r="X84" s="3409"/>
      <c r="Y84" s="339"/>
      <c r="Z84" s="339"/>
      <c r="AA84" s="339"/>
      <c r="AB84" s="185"/>
      <c r="AC84" s="526"/>
      <c r="AD84" s="2255"/>
      <c r="AE84" s="156"/>
      <c r="AF84" s="156"/>
      <c r="AG84" s="369"/>
      <c r="AH84" s="105"/>
      <c r="AI84" s="338"/>
      <c r="AJ84" s="110"/>
      <c r="AK84" s="110"/>
      <c r="AL84" s="110"/>
      <c r="AM84" s="119"/>
      <c r="AN84" s="105"/>
      <c r="AO84" s="102"/>
      <c r="AP84" s="120"/>
      <c r="AQ84" s="120"/>
      <c r="AR84" s="120"/>
      <c r="AS84" s="185"/>
      <c r="AT84" s="120"/>
      <c r="AU84" s="120"/>
      <c r="AV84" s="120"/>
      <c r="AW84" s="120"/>
      <c r="AX84" s="120"/>
      <c r="AY84" s="120"/>
      <c r="AZ84" s="120"/>
      <c r="BA84" s="120"/>
      <c r="BB84" s="184"/>
      <c r="BC84" s="130"/>
      <c r="BD84" s="366"/>
      <c r="BE84" s="110"/>
      <c r="BF84" s="110"/>
      <c r="BG84" s="110"/>
    </row>
    <row r="85" spans="2:59" ht="16.5" customHeight="1">
      <c r="B85" s="392"/>
      <c r="C85" s="687" t="s">
        <v>10</v>
      </c>
      <c r="D85" s="2069">
        <v>0.35</v>
      </c>
      <c r="E85" s="2059">
        <f>E627</f>
        <v>26.95</v>
      </c>
      <c r="F85" s="2060">
        <f>F627</f>
        <v>27.65</v>
      </c>
      <c r="G85" s="2060">
        <f>G627</f>
        <v>117.25</v>
      </c>
      <c r="H85" s="2061">
        <f>H627</f>
        <v>822.5</v>
      </c>
      <c r="I85" s="2062"/>
      <c r="J85" s="660"/>
      <c r="L85" s="3414"/>
      <c r="M85" s="3411"/>
      <c r="N85" s="3414"/>
      <c r="O85" s="125"/>
      <c r="P85" s="3422"/>
      <c r="Q85" s="2496"/>
      <c r="R85" s="2253"/>
      <c r="S85" s="3411"/>
      <c r="T85" s="3409"/>
      <c r="U85" s="3414"/>
      <c r="V85" s="3414"/>
      <c r="W85" s="125"/>
      <c r="X85" s="125"/>
      <c r="Y85" s="125"/>
      <c r="Z85" s="125"/>
      <c r="AA85" s="125"/>
      <c r="AB85" s="125"/>
      <c r="AC85" s="125"/>
      <c r="AD85" s="125"/>
      <c r="AE85" s="110"/>
      <c r="AF85" s="110"/>
      <c r="AG85" s="517"/>
      <c r="AH85" s="105"/>
      <c r="AI85" s="102"/>
      <c r="AJ85" s="110"/>
      <c r="AK85" s="110"/>
      <c r="AL85" s="366"/>
      <c r="AM85" s="110"/>
      <c r="AN85" s="182"/>
      <c r="AO85" s="110"/>
      <c r="AP85" s="120"/>
      <c r="AQ85" s="120"/>
      <c r="AR85" s="120"/>
      <c r="AS85" s="185"/>
      <c r="AT85" s="120"/>
      <c r="AU85" s="120"/>
      <c r="AV85" s="120"/>
      <c r="AW85" s="120"/>
      <c r="AX85" s="120"/>
      <c r="AY85" s="120"/>
      <c r="AZ85" s="120"/>
      <c r="BA85" s="120"/>
      <c r="BB85" s="184"/>
      <c r="BC85" s="130"/>
      <c r="BD85" s="366"/>
      <c r="BE85" s="110"/>
      <c r="BF85" s="110"/>
      <c r="BG85" s="110"/>
    </row>
    <row r="86" spans="2:59" ht="15" customHeight="1" thickBot="1">
      <c r="B86" s="240"/>
      <c r="C86" s="1161" t="s">
        <v>328</v>
      </c>
      <c r="D86" s="1867"/>
      <c r="E86" s="1975">
        <f>(E84*100/E621)-35</f>
        <v>-2.0233766233766204</v>
      </c>
      <c r="F86" s="1972">
        <f>(F84*100/F621)-35</f>
        <v>22.418987341772159</v>
      </c>
      <c r="G86" s="1972">
        <f>(G84*100/G621)-35</f>
        <v>-11.983283582089548</v>
      </c>
      <c r="H86" s="1973">
        <f>(H84*100/H621)-35</f>
        <v>-0.16948936170211937</v>
      </c>
      <c r="I86" s="2063"/>
      <c r="J86" s="436"/>
      <c r="K86" s="568"/>
      <c r="L86" s="2253"/>
      <c r="M86" s="117"/>
      <c r="N86" s="3408"/>
      <c r="O86" s="120"/>
      <c r="P86" s="185"/>
      <c r="Q86" s="3414"/>
      <c r="R86" s="3414"/>
      <c r="S86" s="2758"/>
      <c r="T86" s="3414"/>
      <c r="U86" s="3414"/>
      <c r="V86" s="3414"/>
      <c r="W86" s="125"/>
      <c r="X86" s="125"/>
      <c r="Y86" s="125"/>
      <c r="Z86" s="125"/>
      <c r="AA86" s="125"/>
      <c r="AB86" s="125"/>
      <c r="AC86" s="125"/>
      <c r="AD86" s="125"/>
      <c r="AE86" s="110"/>
      <c r="AF86" s="110"/>
      <c r="AG86" s="122"/>
      <c r="AH86" s="105"/>
      <c r="AI86" s="102"/>
      <c r="AJ86" s="104"/>
      <c r="AK86" s="104"/>
      <c r="AL86" s="104"/>
      <c r="AM86" s="121"/>
      <c r="AN86" s="105"/>
      <c r="AO86" s="102"/>
      <c r="AP86" s="120"/>
      <c r="AQ86" s="120"/>
      <c r="AR86" s="120"/>
      <c r="AS86" s="185"/>
      <c r="AT86" s="120"/>
      <c r="AU86" s="120"/>
      <c r="AV86" s="339"/>
      <c r="AW86" s="120"/>
      <c r="AX86" s="120"/>
      <c r="AY86" s="120"/>
      <c r="AZ86" s="120"/>
      <c r="BA86" s="120"/>
      <c r="BB86" s="184"/>
      <c r="BC86" s="130"/>
      <c r="BD86" s="366"/>
      <c r="BE86" s="110"/>
      <c r="BF86" s="110"/>
      <c r="BG86" s="110"/>
    </row>
    <row r="87" spans="2:59" ht="13.5" customHeight="1">
      <c r="B87" s="448" t="s">
        <v>155</v>
      </c>
      <c r="C87" s="691" t="s">
        <v>196</v>
      </c>
      <c r="D87" s="1851"/>
      <c r="E87" s="2064"/>
      <c r="F87" s="1946"/>
      <c r="G87" s="1946"/>
      <c r="H87" s="2070"/>
      <c r="I87" s="1488"/>
      <c r="J87" s="431"/>
      <c r="L87" s="3414"/>
      <c r="M87" s="3753"/>
      <c r="N87" s="3753"/>
      <c r="O87" s="3753"/>
      <c r="P87" s="3753"/>
      <c r="Q87" s="156"/>
      <c r="R87" s="3414"/>
      <c r="S87" s="2758"/>
      <c r="T87" s="3414"/>
      <c r="U87" s="3414"/>
      <c r="V87" s="3414"/>
      <c r="W87" s="125"/>
      <c r="X87" s="125"/>
      <c r="Y87" s="125"/>
      <c r="Z87" s="125"/>
      <c r="AA87" s="125"/>
      <c r="AB87" s="125"/>
      <c r="AC87" s="125"/>
      <c r="AD87" s="125"/>
      <c r="AE87" s="110"/>
      <c r="AF87" s="110"/>
      <c r="AG87" s="110"/>
      <c r="AH87" s="110"/>
      <c r="AI87" s="110"/>
      <c r="AJ87" s="104"/>
      <c r="AK87" s="104"/>
      <c r="AL87" s="104"/>
      <c r="AM87" s="181"/>
      <c r="AN87" s="109"/>
      <c r="AO87" s="100"/>
      <c r="AP87" s="120"/>
      <c r="AQ87" s="120"/>
      <c r="AR87" s="120"/>
      <c r="AS87" s="185"/>
      <c r="AT87" s="120"/>
      <c r="AU87" s="120"/>
      <c r="AV87" s="339"/>
      <c r="AW87" s="120"/>
      <c r="AX87" s="120"/>
      <c r="AY87" s="120"/>
      <c r="AZ87" s="120"/>
      <c r="BA87" s="120"/>
      <c r="BB87" s="184"/>
      <c r="BC87" s="130"/>
      <c r="BD87" s="366"/>
      <c r="BE87" s="110"/>
      <c r="BF87" s="110"/>
      <c r="BG87" s="110"/>
    </row>
    <row r="88" spans="2:59" ht="12.75" customHeight="1">
      <c r="B88" s="419" t="s">
        <v>156</v>
      </c>
      <c r="C88" s="2479" t="s">
        <v>105</v>
      </c>
      <c r="D88" s="2558">
        <v>200</v>
      </c>
      <c r="E88" s="1364">
        <v>1</v>
      </c>
      <c r="F88" s="334">
        <v>0.2</v>
      </c>
      <c r="G88" s="334">
        <v>20.2</v>
      </c>
      <c r="H88" s="2216">
        <v>86</v>
      </c>
      <c r="I88" s="1489">
        <v>104</v>
      </c>
      <c r="J88" s="2444" t="s">
        <v>345</v>
      </c>
      <c r="L88" s="2253"/>
      <c r="M88" s="3411"/>
      <c r="N88" s="3409"/>
      <c r="O88" s="125"/>
      <c r="P88" s="125"/>
      <c r="Q88" s="3414"/>
      <c r="R88" s="3414"/>
      <c r="S88" s="2758"/>
      <c r="T88" s="3414"/>
      <c r="U88" s="3414"/>
      <c r="V88" s="3414"/>
      <c r="W88" s="211"/>
      <c r="X88" s="500"/>
      <c r="Y88" s="130"/>
      <c r="Z88" s="130"/>
      <c r="AA88" s="211"/>
      <c r="AB88" s="130"/>
      <c r="AC88" s="130"/>
      <c r="AD88" s="130"/>
      <c r="AE88" s="130"/>
      <c r="AF88" s="110"/>
      <c r="AG88" s="110"/>
      <c r="AH88" s="110"/>
      <c r="AI88" s="110"/>
      <c r="AJ88" s="102"/>
      <c r="AK88" s="102"/>
      <c r="AL88" s="102"/>
      <c r="AM88" s="155"/>
      <c r="AN88" s="105"/>
      <c r="AO88" s="102"/>
      <c r="AP88" s="120"/>
      <c r="AQ88" s="339"/>
      <c r="AR88" s="120"/>
      <c r="AS88" s="185"/>
      <c r="AT88" s="120"/>
      <c r="AU88" s="120"/>
      <c r="AV88" s="120"/>
      <c r="AW88" s="120"/>
      <c r="AX88" s="120"/>
      <c r="AY88" s="120"/>
      <c r="AZ88" s="234"/>
      <c r="BA88" s="120"/>
      <c r="BB88" s="184"/>
      <c r="BC88" s="130"/>
      <c r="BD88" s="366"/>
      <c r="BE88" s="110"/>
      <c r="BF88" s="110"/>
      <c r="BG88" s="110"/>
    </row>
    <row r="89" spans="2:59" ht="16.5" customHeight="1">
      <c r="B89" s="420" t="s">
        <v>11</v>
      </c>
      <c r="C89" s="249" t="s">
        <v>670</v>
      </c>
      <c r="D89" s="259">
        <v>90</v>
      </c>
      <c r="E89" s="1283">
        <v>9.2373999999999992</v>
      </c>
      <c r="F89" s="334">
        <v>3.0687000000000002</v>
      </c>
      <c r="G89" s="1283">
        <v>15.102</v>
      </c>
      <c r="H89" s="2509">
        <v>124.976</v>
      </c>
      <c r="I89" s="438">
        <v>72</v>
      </c>
      <c r="J89" s="2433" t="s">
        <v>611</v>
      </c>
      <c r="K89" s="31"/>
      <c r="L89" s="2253"/>
      <c r="M89" s="3411"/>
      <c r="N89" s="3409"/>
      <c r="O89" s="120"/>
      <c r="P89" s="156"/>
      <c r="Q89" s="156"/>
      <c r="R89" s="3414"/>
      <c r="S89" s="2758"/>
      <c r="T89" s="3414"/>
      <c r="U89" s="3414"/>
      <c r="V89" s="3414"/>
      <c r="W89" s="366"/>
      <c r="X89" s="366"/>
      <c r="Y89" s="366"/>
      <c r="Z89" s="366"/>
      <c r="AA89" s="366"/>
      <c r="AB89" s="366"/>
      <c r="AC89" s="366"/>
      <c r="AD89" s="366"/>
      <c r="AE89" s="366"/>
      <c r="AF89" s="110"/>
      <c r="AG89" s="110"/>
      <c r="AH89" s="110"/>
      <c r="AI89" s="110"/>
      <c r="AJ89" s="104"/>
      <c r="AK89" s="104"/>
      <c r="AL89" s="104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30"/>
      <c r="BD89" s="366"/>
      <c r="BE89" s="110"/>
      <c r="BF89" s="110"/>
      <c r="BG89" s="110"/>
    </row>
    <row r="90" spans="2:59" ht="16.5" customHeight="1">
      <c r="B90" s="87"/>
      <c r="C90" s="3098" t="s">
        <v>610</v>
      </c>
      <c r="D90" s="76"/>
      <c r="E90" s="2710"/>
      <c r="F90" s="1782"/>
      <c r="G90" s="1620"/>
      <c r="H90" s="2711"/>
      <c r="I90" s="3122"/>
      <c r="J90" s="2481"/>
      <c r="L90" s="125"/>
      <c r="M90" s="125"/>
      <c r="N90" s="3414"/>
      <c r="O90" s="125"/>
      <c r="P90" s="125"/>
      <c r="Q90" s="3414"/>
      <c r="R90" s="3414"/>
      <c r="S90" s="3415"/>
      <c r="T90" s="3414"/>
      <c r="U90" s="3414"/>
      <c r="V90" s="3414"/>
      <c r="W90" s="125"/>
      <c r="X90" s="125"/>
      <c r="Y90" s="125"/>
      <c r="Z90" s="125"/>
      <c r="AA90" s="125"/>
      <c r="AB90" s="125"/>
      <c r="AC90" s="125"/>
      <c r="AD90" s="125"/>
      <c r="AE90" s="110"/>
      <c r="AF90" s="110"/>
      <c r="AG90" s="110"/>
      <c r="AH90" s="110"/>
      <c r="AI90" s="110"/>
      <c r="AJ90" s="104"/>
      <c r="AK90" s="104"/>
      <c r="AL90" s="104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366"/>
      <c r="BE90" s="110"/>
      <c r="BF90" s="110"/>
      <c r="BG90" s="110"/>
    </row>
    <row r="91" spans="2:59" ht="15" customHeight="1" thickBot="1">
      <c r="B91" s="688" t="s">
        <v>157</v>
      </c>
      <c r="C91" s="1274" t="s">
        <v>305</v>
      </c>
      <c r="D91" s="1877">
        <v>20</v>
      </c>
      <c r="E91" s="1299">
        <v>0.93300000000000005</v>
      </c>
      <c r="F91" s="335">
        <v>0.33</v>
      </c>
      <c r="G91" s="333">
        <v>8.6869999999999994</v>
      </c>
      <c r="H91" s="1506">
        <v>41.45</v>
      </c>
      <c r="I91" s="2049">
        <v>19</v>
      </c>
      <c r="J91" s="2417" t="s">
        <v>8</v>
      </c>
      <c r="L91" s="125"/>
      <c r="M91" s="125"/>
      <c r="N91" s="3414"/>
      <c r="O91" s="125"/>
      <c r="P91" s="3414"/>
      <c r="Q91" s="3415"/>
      <c r="R91" s="1682"/>
      <c r="S91" s="3415"/>
      <c r="T91" s="225"/>
      <c r="U91" s="613"/>
      <c r="V91" s="3414"/>
      <c r="W91" s="337"/>
      <c r="X91" s="337"/>
      <c r="Y91" s="337"/>
      <c r="Z91" s="337"/>
      <c r="AA91" s="120"/>
      <c r="AB91" s="234"/>
      <c r="AC91" s="120"/>
      <c r="AD91" s="120"/>
      <c r="AE91" s="184"/>
      <c r="AF91" s="123"/>
      <c r="AG91" s="110"/>
      <c r="AH91" s="110"/>
      <c r="AI91" s="110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10"/>
      <c r="AU91" s="110"/>
      <c r="AV91" s="110"/>
      <c r="AW91" s="110"/>
      <c r="AX91" s="104"/>
      <c r="AY91" s="104"/>
      <c r="AZ91" s="110"/>
      <c r="BA91" s="110"/>
      <c r="BB91" s="130"/>
      <c r="BC91" s="130"/>
      <c r="BD91" s="366"/>
      <c r="BE91" s="110"/>
      <c r="BF91" s="110"/>
      <c r="BG91" s="110"/>
    </row>
    <row r="92" spans="2:59" ht="17.25" customHeight="1">
      <c r="B92" s="426" t="s">
        <v>203</v>
      </c>
      <c r="C92" s="578"/>
      <c r="D92" s="2424">
        <f>SUM(D88:D91)</f>
        <v>310</v>
      </c>
      <c r="E92" s="2068">
        <f>SUM(E88:E91)</f>
        <v>11.170399999999999</v>
      </c>
      <c r="F92" s="2054">
        <f>SUM(F88:F91)</f>
        <v>3.5987000000000005</v>
      </c>
      <c r="G92" s="2054">
        <f>SUM(G88:G91)</f>
        <v>43.988999999999997</v>
      </c>
      <c r="H92" s="2056">
        <f>SUM(H88:H91)</f>
        <v>252.42599999999999</v>
      </c>
      <c r="I92" s="2057"/>
      <c r="J92" s="1813"/>
      <c r="L92" s="125"/>
      <c r="M92" s="125"/>
      <c r="N92" s="3414"/>
      <c r="O92" s="125"/>
      <c r="P92" s="125"/>
      <c r="Q92" s="3414"/>
      <c r="R92" s="129"/>
      <c r="S92" s="3422"/>
      <c r="T92" s="164"/>
      <c r="U92" s="3414"/>
      <c r="V92" s="3414"/>
      <c r="W92" s="184"/>
      <c r="X92" s="184"/>
      <c r="Y92" s="156"/>
      <c r="Z92" s="354"/>
      <c r="AA92" s="184"/>
      <c r="AB92" s="156"/>
      <c r="AC92" s="184"/>
      <c r="AD92" s="513"/>
      <c r="AE92" s="184"/>
      <c r="AF92" s="119"/>
      <c r="AG92" s="369"/>
      <c r="AH92" s="109"/>
      <c r="AI92" s="164"/>
      <c r="AJ92" s="185"/>
      <c r="AK92" s="120"/>
      <c r="AL92" s="120"/>
      <c r="AM92" s="120"/>
      <c r="AN92" s="120"/>
      <c r="AO92" s="120"/>
      <c r="AP92" s="120"/>
      <c r="AQ92" s="120"/>
      <c r="AR92" s="120"/>
      <c r="AS92" s="110"/>
      <c r="AT92" s="110"/>
      <c r="AU92" s="110"/>
      <c r="AV92" s="110"/>
      <c r="AW92" s="110"/>
      <c r="AX92" s="190"/>
      <c r="AY92" s="104"/>
      <c r="AZ92" s="110"/>
      <c r="BA92" s="110"/>
      <c r="BB92" s="105"/>
      <c r="BC92" s="105"/>
      <c r="BD92" s="104"/>
      <c r="BE92" s="110"/>
      <c r="BF92" s="110"/>
      <c r="BG92" s="110"/>
    </row>
    <row r="93" spans="2:59" ht="15" customHeight="1">
      <c r="B93" s="738"/>
      <c r="C93" s="739" t="s">
        <v>10</v>
      </c>
      <c r="D93" s="2058">
        <v>0.1</v>
      </c>
      <c r="E93" s="2059">
        <f>E631</f>
        <v>7.7</v>
      </c>
      <c r="F93" s="2060">
        <f>F631</f>
        <v>7.9</v>
      </c>
      <c r="G93" s="2060">
        <f>G631</f>
        <v>33.5</v>
      </c>
      <c r="H93" s="2061">
        <f>H631</f>
        <v>235</v>
      </c>
      <c r="I93" s="2062"/>
      <c r="J93" s="660"/>
      <c r="L93" s="125"/>
      <c r="M93" s="125"/>
      <c r="N93" s="225"/>
      <c r="O93" s="125"/>
      <c r="P93" s="125"/>
      <c r="Q93" s="3414"/>
      <c r="R93" s="3416"/>
      <c r="S93" s="3411"/>
      <c r="T93" s="120"/>
      <c r="U93" s="3414"/>
      <c r="V93" s="3414"/>
      <c r="W93" s="120"/>
      <c r="X93" s="184"/>
      <c r="Y93" s="184"/>
      <c r="Z93" s="184"/>
      <c r="AA93" s="184"/>
      <c r="AB93" s="184"/>
      <c r="AC93" s="184"/>
      <c r="AD93" s="184"/>
      <c r="AE93" s="184"/>
      <c r="AF93" s="104"/>
      <c r="AG93" s="122"/>
      <c r="AH93" s="105"/>
      <c r="AI93" s="100"/>
      <c r="AJ93" s="187"/>
      <c r="AK93" s="187"/>
      <c r="AL93" s="187"/>
      <c r="AM93" s="187"/>
      <c r="AN93" s="187"/>
      <c r="AO93" s="187"/>
      <c r="AP93" s="187"/>
      <c r="AQ93" s="187"/>
      <c r="AR93" s="187"/>
      <c r="AS93" s="110"/>
      <c r="AT93" s="110"/>
      <c r="AU93" s="110"/>
      <c r="AV93" s="110"/>
      <c r="AW93" s="110"/>
      <c r="AX93" s="190"/>
      <c r="AY93" s="104"/>
      <c r="AZ93" s="110"/>
      <c r="BA93" s="110"/>
      <c r="BB93" s="105"/>
      <c r="BC93" s="105"/>
      <c r="BD93" s="366"/>
      <c r="BE93" s="110"/>
      <c r="BF93" s="110"/>
      <c r="BG93" s="110"/>
    </row>
    <row r="94" spans="2:59" ht="15.75" customHeight="1" thickBot="1">
      <c r="B94" s="1137"/>
      <c r="C94" s="1161" t="s">
        <v>328</v>
      </c>
      <c r="D94" s="1969"/>
      <c r="E94" s="1975">
        <f>(E92*100/E621)-10</f>
        <v>4.5070129870129865</v>
      </c>
      <c r="F94" s="1972">
        <f>(F92*100/F621)-10</f>
        <v>-5.4446835443037971</v>
      </c>
      <c r="G94" s="1972">
        <f>(G92*100/G621)-10</f>
        <v>3.1310447761194027</v>
      </c>
      <c r="H94" s="1973">
        <f>(H92*100/H621)-10</f>
        <v>0.74153191489361703</v>
      </c>
      <c r="I94" s="2063"/>
      <c r="J94" s="436"/>
      <c r="L94" s="125"/>
      <c r="M94" s="125"/>
      <c r="N94" s="164"/>
      <c r="O94" s="125"/>
      <c r="P94" s="125"/>
      <c r="Q94" s="3414"/>
      <c r="R94" s="3416"/>
      <c r="S94" s="3411"/>
      <c r="T94" s="3409"/>
      <c r="U94" s="3414"/>
      <c r="V94" s="3414"/>
      <c r="W94" s="491"/>
      <c r="X94" s="339"/>
      <c r="Y94" s="339"/>
      <c r="Z94" s="339"/>
      <c r="AA94" s="339"/>
      <c r="AB94" s="339"/>
      <c r="AC94" s="339"/>
      <c r="AD94" s="339"/>
      <c r="AE94" s="184"/>
      <c r="AF94" s="119"/>
      <c r="AG94" s="517"/>
      <c r="AH94" s="105"/>
      <c r="AI94" s="102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10"/>
      <c r="AU94" s="110"/>
      <c r="AV94" s="110"/>
      <c r="AW94" s="110"/>
      <c r="AX94" s="104"/>
      <c r="AY94" s="104"/>
      <c r="AZ94" s="110"/>
      <c r="BA94" s="110"/>
      <c r="BB94" s="130"/>
      <c r="BC94" s="130"/>
      <c r="BD94" s="366"/>
      <c r="BE94" s="110"/>
      <c r="BF94" s="110"/>
      <c r="BG94" s="110"/>
    </row>
    <row r="95" spans="2:59" ht="16.5" customHeight="1" thickBot="1">
      <c r="B95" s="110"/>
      <c r="C95" s="480"/>
      <c r="D95" s="125"/>
      <c r="E95" s="827"/>
      <c r="F95" s="827"/>
      <c r="G95" s="827"/>
      <c r="H95" s="827"/>
      <c r="I95" s="125"/>
      <c r="J95" s="125"/>
      <c r="L95" s="125"/>
      <c r="M95" s="125"/>
      <c r="N95" s="120"/>
      <c r="O95" s="125"/>
      <c r="P95" s="125"/>
      <c r="Q95" s="3414"/>
      <c r="R95" s="129"/>
      <c r="S95" s="117"/>
      <c r="T95" s="3414"/>
      <c r="U95" s="3414"/>
      <c r="V95" s="3414"/>
      <c r="W95" s="3414"/>
      <c r="X95" s="3414"/>
      <c r="Y95" s="120"/>
      <c r="Z95" s="120"/>
      <c r="AA95" s="120"/>
      <c r="AB95" s="120"/>
      <c r="AC95" s="120"/>
      <c r="AD95" s="120"/>
      <c r="AE95" s="184"/>
      <c r="AF95" s="119"/>
      <c r="AG95" s="184"/>
      <c r="AH95" s="184"/>
      <c r="AI95" s="184"/>
      <c r="AJ95" s="185"/>
      <c r="AK95" s="184"/>
      <c r="AL95" s="184"/>
      <c r="AM95" s="184"/>
      <c r="AN95" s="184"/>
      <c r="AO95" s="184"/>
      <c r="AP95" s="184"/>
      <c r="AQ95" s="184"/>
      <c r="AR95" s="184"/>
      <c r="AS95" s="184"/>
      <c r="AT95" s="110"/>
      <c r="AU95" s="110"/>
      <c r="AV95" s="110"/>
      <c r="AW95" s="110"/>
      <c r="AX95" s="104"/>
      <c r="AY95" s="104"/>
      <c r="AZ95" s="110"/>
      <c r="BA95" s="110"/>
      <c r="BB95" s="130"/>
      <c r="BC95" s="130"/>
      <c r="BD95" s="366"/>
      <c r="BE95" s="110"/>
      <c r="BF95" s="110"/>
      <c r="BG95" s="110"/>
    </row>
    <row r="96" spans="2:59" ht="17.25" customHeight="1">
      <c r="B96" s="662"/>
      <c r="C96" s="42" t="s">
        <v>231</v>
      </c>
      <c r="D96" s="2074"/>
      <c r="E96" s="2075">
        <f>E73+E84</f>
        <v>42.386499999999998</v>
      </c>
      <c r="F96" s="2076">
        <f>F73+F84</f>
        <v>55.669400000000003</v>
      </c>
      <c r="G96" s="2076">
        <f>G73+G84</f>
        <v>182.5847</v>
      </c>
      <c r="H96" s="2077">
        <f>H73+H84</f>
        <v>1403.9193</v>
      </c>
      <c r="I96" s="222"/>
      <c r="J96" s="31"/>
      <c r="L96" s="125"/>
      <c r="M96" s="125"/>
      <c r="N96" s="3409"/>
      <c r="O96" s="125"/>
      <c r="P96" s="125"/>
      <c r="Q96" s="3414"/>
      <c r="R96" s="2253"/>
      <c r="S96" s="3411"/>
      <c r="T96" s="3409"/>
      <c r="U96" s="3414"/>
      <c r="V96" s="3414"/>
      <c r="W96" s="3414"/>
      <c r="X96" s="3414"/>
      <c r="Y96" s="3414"/>
      <c r="Z96" s="120"/>
      <c r="AA96" s="120"/>
      <c r="AB96" s="120"/>
      <c r="AC96" s="120"/>
      <c r="AD96" s="120"/>
      <c r="AE96" s="184"/>
      <c r="AF96" s="119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04"/>
      <c r="AY96" s="104"/>
      <c r="AZ96" s="110"/>
      <c r="BA96" s="110"/>
      <c r="BB96" s="163"/>
      <c r="BC96" s="130"/>
      <c r="BD96" s="366"/>
      <c r="BE96" s="110"/>
      <c r="BF96" s="110"/>
      <c r="BG96" s="110"/>
    </row>
    <row r="97" spans="2:59" ht="14.25" customHeight="1">
      <c r="B97" s="392"/>
      <c r="C97" s="687" t="s">
        <v>10</v>
      </c>
      <c r="D97" s="1847">
        <v>0.6</v>
      </c>
      <c r="E97" s="2059">
        <f>E635</f>
        <v>46.2</v>
      </c>
      <c r="F97" s="2060">
        <f>F635</f>
        <v>47.4</v>
      </c>
      <c r="G97" s="2060">
        <f>G635</f>
        <v>201</v>
      </c>
      <c r="H97" s="2061">
        <f>H635</f>
        <v>1410</v>
      </c>
      <c r="I97" s="375"/>
      <c r="J97" s="5"/>
      <c r="K97" s="31"/>
      <c r="L97" s="125"/>
      <c r="M97" s="117"/>
      <c r="N97" s="3414"/>
      <c r="O97" s="125"/>
      <c r="P97" s="125"/>
      <c r="Q97" s="3414"/>
      <c r="R97" s="1682"/>
      <c r="S97" s="3415"/>
      <c r="T97" s="2499"/>
      <c r="U97" s="3414"/>
      <c r="V97" s="3414"/>
      <c r="W97" s="3413"/>
      <c r="X97" s="3413"/>
      <c r="Y97" s="3413"/>
      <c r="Z97" s="3413"/>
      <c r="AA97" s="109"/>
      <c r="AB97" s="227"/>
      <c r="AC97" s="109"/>
      <c r="AD97" s="109"/>
      <c r="AE97" s="100"/>
      <c r="AF97" s="123"/>
      <c r="AG97" s="205"/>
      <c r="AH97" s="205"/>
      <c r="AI97" s="205"/>
      <c r="AJ97" s="192"/>
      <c r="AK97" s="496"/>
      <c r="AL97" s="205"/>
      <c r="AM97" s="192"/>
      <c r="AN97" s="192"/>
      <c r="AO97" s="205"/>
      <c r="AP97" s="497"/>
      <c r="AQ97" s="205"/>
      <c r="AR97" s="205"/>
      <c r="AS97" s="110"/>
      <c r="AT97" s="190"/>
      <c r="AU97" s="110"/>
      <c r="AV97" s="110"/>
      <c r="AW97" s="110"/>
      <c r="AX97" s="104"/>
      <c r="AY97" s="104"/>
      <c r="AZ97" s="110"/>
      <c r="BA97" s="110"/>
      <c r="BB97" s="130"/>
      <c r="BC97" s="130"/>
      <c r="BD97" s="366"/>
      <c r="BE97" s="110"/>
      <c r="BF97" s="110"/>
      <c r="BG97" s="110"/>
    </row>
    <row r="98" spans="2:59" ht="14.25" customHeight="1" thickBot="1">
      <c r="B98" s="240"/>
      <c r="C98" s="736" t="s">
        <v>331</v>
      </c>
      <c r="D98" s="1849"/>
      <c r="E98" s="1955">
        <f>(E96*100/E621)-60</f>
        <v>-4.9525974025974051</v>
      </c>
      <c r="F98" s="1963">
        <f>(F96*100/F621)-60</f>
        <v>10.467594936708863</v>
      </c>
      <c r="G98" s="1963">
        <f>(G96*100/G621)-60</f>
        <v>-5.4971044776119342</v>
      </c>
      <c r="H98" s="2078">
        <f>(H96*100/H621)-60</f>
        <v>-0.25875319148936171</v>
      </c>
      <c r="I98" s="199"/>
      <c r="J98" s="5"/>
      <c r="L98" s="125"/>
      <c r="M98" s="3411"/>
      <c r="N98" s="3409"/>
      <c r="O98" s="125"/>
      <c r="P98" s="125"/>
      <c r="Q98" s="3414"/>
      <c r="R98" s="3414"/>
      <c r="S98" s="3414"/>
      <c r="T98" s="3414"/>
      <c r="U98" s="3414"/>
      <c r="V98" s="3414"/>
      <c r="W98" s="125"/>
      <c r="X98" s="125"/>
      <c r="Y98" s="125"/>
      <c r="Z98" s="125"/>
      <c r="AA98" s="125"/>
      <c r="AB98" s="125"/>
      <c r="AC98" s="125"/>
      <c r="AD98" s="125"/>
      <c r="AE98" s="110"/>
      <c r="AF98" s="110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110"/>
      <c r="AT98" s="190"/>
      <c r="AU98" s="110"/>
      <c r="AV98" s="110"/>
      <c r="AW98" s="110"/>
      <c r="AX98" s="104"/>
      <c r="AY98" s="104"/>
      <c r="AZ98" s="110"/>
      <c r="BA98" s="110"/>
      <c r="BB98" s="130"/>
      <c r="BC98" s="130"/>
      <c r="BD98" s="366"/>
      <c r="BE98" s="110"/>
      <c r="BF98" s="110"/>
      <c r="BG98" s="110"/>
    </row>
    <row r="99" spans="2:59" ht="13.5" customHeight="1" thickBot="1">
      <c r="D99" s="568"/>
      <c r="E99" s="2519"/>
      <c r="F99" s="2519"/>
      <c r="G99" s="2519"/>
      <c r="H99" s="2519"/>
      <c r="I99" s="125"/>
      <c r="J99" s="5"/>
      <c r="L99" s="1682"/>
      <c r="M99" s="3415"/>
      <c r="N99" s="2499"/>
      <c r="O99" s="125"/>
      <c r="P99" s="125"/>
      <c r="Q99" s="3414"/>
      <c r="R99" s="3414"/>
      <c r="S99" s="3414"/>
      <c r="T99" s="3414"/>
      <c r="U99" s="3414"/>
      <c r="V99" s="3414"/>
      <c r="W99" s="337"/>
      <c r="X99" s="337"/>
      <c r="Y99" s="337"/>
      <c r="Z99" s="337"/>
      <c r="AA99" s="120"/>
      <c r="AB99" s="234"/>
      <c r="AC99" s="120"/>
      <c r="AD99" s="120"/>
      <c r="AE99" s="128"/>
      <c r="AF99" s="127"/>
      <c r="AG99" s="110"/>
      <c r="AH99" s="110"/>
      <c r="AI99" s="110"/>
      <c r="AJ99" s="192"/>
      <c r="AK99" s="192"/>
      <c r="AL99" s="110"/>
      <c r="AM99" s="192"/>
      <c r="AN99" s="192"/>
      <c r="AO99" s="110"/>
      <c r="AP99" s="105"/>
      <c r="AQ99" s="110"/>
      <c r="AR99" s="110"/>
      <c r="AS99" s="110"/>
      <c r="AT99" s="104"/>
      <c r="AU99" s="110"/>
      <c r="AV99" s="110"/>
      <c r="AW99" s="110"/>
      <c r="AX99" s="211"/>
      <c r="AY99" s="211"/>
      <c r="AZ99" s="110"/>
      <c r="BA99" s="110"/>
      <c r="BB99" s="130"/>
      <c r="BC99" s="130"/>
      <c r="BD99" s="548"/>
      <c r="BE99" s="110"/>
      <c r="BF99" s="110"/>
      <c r="BG99" s="110"/>
    </row>
    <row r="100" spans="2:59" ht="15" customHeight="1">
      <c r="B100" s="662"/>
      <c r="C100" s="42" t="s">
        <v>230</v>
      </c>
      <c r="D100" s="2074"/>
      <c r="E100" s="2075">
        <f>E84+E92</f>
        <v>36.562400000000004</v>
      </c>
      <c r="F100" s="2076">
        <f>F84+F92</f>
        <v>48.959700000000005</v>
      </c>
      <c r="G100" s="2076">
        <f>G84+G92</f>
        <v>121.095</v>
      </c>
      <c r="H100" s="2077">
        <f>H84+H92</f>
        <v>1070.943</v>
      </c>
      <c r="I100" s="125"/>
      <c r="J100" s="5"/>
      <c r="L100" s="125"/>
      <c r="M100" s="125"/>
      <c r="N100" s="125"/>
      <c r="O100" s="125"/>
      <c r="P100" s="125"/>
      <c r="Q100" s="3414"/>
      <c r="R100" s="3414"/>
      <c r="S100" s="3414"/>
      <c r="T100" s="3414"/>
      <c r="U100" s="3414"/>
      <c r="V100" s="3414"/>
      <c r="W100" s="120"/>
      <c r="X100" s="120"/>
      <c r="Y100" s="120"/>
      <c r="Z100" s="120"/>
      <c r="AA100" s="120"/>
      <c r="AB100" s="120"/>
      <c r="AC100" s="120"/>
      <c r="AD100" s="120"/>
      <c r="AE100" s="128"/>
      <c r="AF100" s="126"/>
      <c r="AG100" s="501"/>
      <c r="AH100" s="502"/>
      <c r="AI100" s="503"/>
      <c r="AJ100" s="504"/>
      <c r="AK100" s="505"/>
      <c r="AL100" s="505"/>
      <c r="AM100" s="505"/>
      <c r="AN100" s="505"/>
      <c r="AO100" s="505"/>
      <c r="AP100" s="505"/>
      <c r="AQ100" s="501"/>
      <c r="AR100" s="501"/>
      <c r="AS100" s="506"/>
      <c r="AT100" s="109"/>
      <c r="AU100" s="110"/>
      <c r="AV100" s="110"/>
      <c r="AW100" s="110"/>
      <c r="AX100" s="211"/>
      <c r="AY100" s="211"/>
      <c r="AZ100" s="110"/>
      <c r="BA100" s="110"/>
      <c r="BB100" s="130"/>
      <c r="BC100" s="130"/>
      <c r="BD100" s="366"/>
      <c r="BE100" s="110"/>
      <c r="BF100" s="110"/>
      <c r="BG100" s="110"/>
    </row>
    <row r="101" spans="2:59" ht="15" customHeight="1">
      <c r="B101" s="392"/>
      <c r="C101" s="687" t="s">
        <v>10</v>
      </c>
      <c r="D101" s="1847">
        <v>0.45</v>
      </c>
      <c r="E101" s="2059">
        <f>E639</f>
        <v>34.65</v>
      </c>
      <c r="F101" s="2060">
        <f>F639</f>
        <v>35.549999999999997</v>
      </c>
      <c r="G101" s="2060">
        <f>G639</f>
        <v>150.75</v>
      </c>
      <c r="H101" s="2061">
        <f>H639</f>
        <v>1057.5</v>
      </c>
      <c r="I101" s="2079"/>
      <c r="J101" s="31"/>
      <c r="L101" s="125"/>
      <c r="M101" s="125"/>
      <c r="N101" s="125"/>
      <c r="O101" s="125"/>
      <c r="P101" s="125"/>
      <c r="Q101" s="3414"/>
      <c r="R101" s="3414"/>
      <c r="S101" s="120"/>
      <c r="T101" s="3414"/>
      <c r="U101" s="3414"/>
      <c r="V101" s="3414"/>
      <c r="W101" s="337"/>
      <c r="X101" s="337"/>
      <c r="Y101" s="337"/>
      <c r="Z101" s="337"/>
      <c r="AA101" s="120"/>
      <c r="AB101" s="234"/>
      <c r="AC101" s="120"/>
      <c r="AD101" s="120"/>
      <c r="AE101" s="354"/>
      <c r="AF101" s="119"/>
      <c r="AG101" s="216"/>
      <c r="AH101" s="216"/>
      <c r="AI101" s="216"/>
      <c r="AJ101" s="507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104"/>
      <c r="AU101" s="110"/>
      <c r="AV101" s="110"/>
      <c r="AW101" s="110"/>
      <c r="AX101" s="104"/>
      <c r="AY101" s="104"/>
      <c r="AZ101" s="110"/>
      <c r="BA101" s="110"/>
      <c r="BB101" s="130"/>
      <c r="BC101" s="130"/>
      <c r="BD101" s="366"/>
      <c r="BE101" s="110"/>
      <c r="BF101" s="110"/>
      <c r="BG101" s="110"/>
    </row>
    <row r="102" spans="2:59" ht="13.5" customHeight="1" thickBot="1">
      <c r="B102" s="240"/>
      <c r="C102" s="736" t="s">
        <v>331</v>
      </c>
      <c r="D102" s="1849"/>
      <c r="E102" s="1955">
        <f>(E100*100/E621)-45</f>
        <v>2.4836363636363643</v>
      </c>
      <c r="F102" s="1963">
        <f>(F100*100/F621)-45</f>
        <v>16.974303797468359</v>
      </c>
      <c r="G102" s="1963">
        <f>(G100*100/G621)-45</f>
        <v>-8.8522388059701527</v>
      </c>
      <c r="H102" s="2078">
        <f>(H100*100/H621)-45</f>
        <v>0.57204255319149411</v>
      </c>
      <c r="I102" s="375"/>
      <c r="J102" s="5"/>
      <c r="L102" s="125"/>
      <c r="M102" s="125"/>
      <c r="N102" s="125"/>
      <c r="O102" s="125"/>
      <c r="P102" s="125"/>
      <c r="Q102" s="3414"/>
      <c r="R102" s="3414"/>
      <c r="S102" s="125"/>
      <c r="T102" s="3414"/>
      <c r="U102" s="3414"/>
      <c r="V102" s="3414"/>
      <c r="W102" s="337"/>
      <c r="X102" s="337"/>
      <c r="Y102" s="337"/>
      <c r="Z102" s="337"/>
      <c r="AA102" s="120"/>
      <c r="AB102" s="234"/>
      <c r="AC102" s="120"/>
      <c r="AD102" s="120"/>
      <c r="AE102" s="354"/>
      <c r="AF102" s="119"/>
      <c r="AG102" s="184"/>
      <c r="AH102" s="354"/>
      <c r="AI102" s="184"/>
      <c r="AJ102" s="185"/>
      <c r="AK102" s="184"/>
      <c r="AL102" s="184"/>
      <c r="AM102" s="354"/>
      <c r="AN102" s="354"/>
      <c r="AO102" s="184"/>
      <c r="AP102" s="156"/>
      <c r="AQ102" s="184"/>
      <c r="AR102" s="184"/>
      <c r="AS102" s="184"/>
      <c r="AT102" s="110"/>
      <c r="AU102" s="110"/>
      <c r="AV102" s="110"/>
      <c r="AW102" s="110"/>
      <c r="AX102" s="211"/>
      <c r="AY102" s="211"/>
      <c r="AZ102" s="110"/>
      <c r="BA102" s="110"/>
      <c r="BB102" s="130"/>
      <c r="BC102" s="130"/>
      <c r="BD102" s="366"/>
      <c r="BE102" s="110"/>
      <c r="BF102" s="110"/>
      <c r="BG102" s="110"/>
    </row>
    <row r="103" spans="2:59" ht="17.25" customHeight="1" thickBot="1">
      <c r="I103" s="125"/>
      <c r="J103" s="5"/>
      <c r="L103" s="125"/>
      <c r="M103" s="125"/>
      <c r="N103" s="125"/>
      <c r="O103" s="125"/>
      <c r="P103" s="125"/>
      <c r="Q103" s="3414"/>
      <c r="R103" s="3414"/>
      <c r="S103" s="120"/>
      <c r="T103" s="3414"/>
      <c r="U103" s="3414"/>
      <c r="V103" s="3414"/>
      <c r="W103" s="120"/>
      <c r="X103" s="120"/>
      <c r="Y103" s="120"/>
      <c r="Z103" s="120"/>
      <c r="AA103" s="120"/>
      <c r="AB103" s="120"/>
      <c r="AC103" s="120"/>
      <c r="AD103" s="120"/>
      <c r="AE103" s="184"/>
      <c r="AF103" s="119"/>
      <c r="AG103" s="518"/>
      <c r="AH103" s="518"/>
      <c r="AI103" s="518"/>
      <c r="AJ103" s="518"/>
      <c r="AK103" s="518"/>
      <c r="AL103" s="518"/>
      <c r="AM103" s="519"/>
      <c r="AN103" s="518"/>
      <c r="AO103" s="519"/>
      <c r="AP103" s="519"/>
      <c r="AQ103" s="518"/>
      <c r="AR103" s="518"/>
      <c r="AS103" s="518"/>
      <c r="AT103" s="104"/>
      <c r="AU103" s="110"/>
      <c r="AV103" s="110"/>
      <c r="AW103" s="110"/>
      <c r="AX103" s="104"/>
      <c r="AY103" s="104"/>
      <c r="AZ103" s="110"/>
      <c r="BA103" s="110"/>
      <c r="BB103" s="274"/>
      <c r="BC103" s="130"/>
      <c r="BD103" s="366"/>
      <c r="BE103" s="110"/>
      <c r="BF103" s="110"/>
      <c r="BG103" s="110"/>
    </row>
    <row r="104" spans="2:59" ht="17.25" customHeight="1">
      <c r="B104" s="662"/>
      <c r="C104" s="42" t="s">
        <v>204</v>
      </c>
      <c r="D104" s="2074"/>
      <c r="E104" s="2075">
        <f>E73+E84+E92</f>
        <v>53.556899999999999</v>
      </c>
      <c r="F104" s="2076">
        <f>F73+F84+F92</f>
        <v>59.268100000000004</v>
      </c>
      <c r="G104" s="2076">
        <f>G73+G84+G92</f>
        <v>226.5737</v>
      </c>
      <c r="H104" s="2077">
        <f>H73+H84+H92</f>
        <v>1656.3453</v>
      </c>
      <c r="I104" s="125"/>
      <c r="J104" s="5"/>
      <c r="L104" s="125"/>
      <c r="M104" s="125"/>
      <c r="N104" s="125"/>
      <c r="O104" s="125"/>
      <c r="P104" s="125"/>
      <c r="Q104" s="3414"/>
      <c r="R104" s="3414"/>
      <c r="S104" s="125"/>
      <c r="T104" s="3414"/>
      <c r="U104" s="3414"/>
      <c r="V104" s="3414"/>
      <c r="W104" s="120"/>
      <c r="X104" s="120"/>
      <c r="Y104" s="120"/>
      <c r="Z104" s="120"/>
      <c r="AA104" s="120"/>
      <c r="AB104" s="120"/>
      <c r="AC104" s="120"/>
      <c r="AD104" s="120"/>
      <c r="AE104" s="184"/>
      <c r="AF104" s="119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04"/>
      <c r="AU104" s="110"/>
      <c r="AV104" s="110"/>
      <c r="AW104" s="110"/>
      <c r="AX104" s="104"/>
      <c r="AY104" s="104"/>
      <c r="AZ104" s="110"/>
      <c r="BA104" s="110"/>
      <c r="BB104" s="130"/>
      <c r="BC104" s="130"/>
      <c r="BD104" s="366"/>
      <c r="BE104" s="110"/>
      <c r="BF104" s="110"/>
      <c r="BG104" s="110"/>
    </row>
    <row r="105" spans="2:59" ht="18" customHeight="1">
      <c r="B105" s="392"/>
      <c r="C105" s="687" t="s">
        <v>10</v>
      </c>
      <c r="D105" s="1847">
        <v>0.7</v>
      </c>
      <c r="E105" s="2059">
        <f>E643</f>
        <v>53.9</v>
      </c>
      <c r="F105" s="2060">
        <f>F643</f>
        <v>55.3</v>
      </c>
      <c r="G105" s="2060">
        <f>G643</f>
        <v>234.5</v>
      </c>
      <c r="H105" s="2061">
        <f>H643</f>
        <v>1645</v>
      </c>
      <c r="I105" s="125"/>
      <c r="J105" s="5"/>
      <c r="L105" s="125"/>
      <c r="M105" s="125"/>
      <c r="N105" s="125"/>
      <c r="O105" s="125"/>
      <c r="P105" s="125"/>
      <c r="Q105" s="3414"/>
      <c r="R105" s="3414"/>
      <c r="S105" s="3414"/>
      <c r="T105" s="3414"/>
      <c r="U105" s="3414"/>
      <c r="V105" s="3414"/>
      <c r="W105" s="120"/>
      <c r="X105" s="120"/>
      <c r="Y105" s="120"/>
      <c r="Z105" s="120"/>
      <c r="AA105" s="120"/>
      <c r="AB105" s="120"/>
      <c r="AC105" s="120"/>
      <c r="AD105" s="120"/>
      <c r="AE105" s="184"/>
      <c r="AF105" s="155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497"/>
      <c r="AQ105" s="110"/>
      <c r="AR105" s="497"/>
      <c r="AS105" s="110"/>
      <c r="AT105" s="104"/>
      <c r="AU105" s="110"/>
      <c r="AV105" s="110"/>
      <c r="AW105" s="110"/>
      <c r="AX105" s="104"/>
      <c r="AY105" s="104"/>
      <c r="AZ105" s="110"/>
      <c r="BA105" s="110"/>
      <c r="BB105" s="130"/>
      <c r="BC105" s="130"/>
      <c r="BD105" s="366"/>
      <c r="BE105" s="110"/>
      <c r="BF105" s="110"/>
      <c r="BG105" s="110"/>
    </row>
    <row r="106" spans="2:59" ht="15.75" customHeight="1" thickBot="1">
      <c r="B106" s="240"/>
      <c r="C106" s="736" t="s">
        <v>331</v>
      </c>
      <c r="D106" s="1849"/>
      <c r="E106" s="1955">
        <f>(E104*100/E621)-70</f>
        <v>-0.44558441558442041</v>
      </c>
      <c r="F106" s="1963">
        <f>(F104*100/F621)-70</f>
        <v>5.0229113924050637</v>
      </c>
      <c r="G106" s="1963">
        <f>(G104*100/G621)-70</f>
        <v>-2.3660597014925457</v>
      </c>
      <c r="H106" s="2078">
        <f>(H104*100/H621)-70</f>
        <v>0.48277872340425176</v>
      </c>
      <c r="I106" s="2079"/>
      <c r="J106" s="31"/>
      <c r="L106" s="125"/>
      <c r="M106" s="125"/>
      <c r="N106" s="125"/>
      <c r="O106" s="125"/>
      <c r="P106" s="125"/>
      <c r="Q106" s="3414"/>
      <c r="R106" s="3414"/>
      <c r="S106" s="125"/>
      <c r="T106" s="3414"/>
      <c r="U106" s="3414"/>
      <c r="V106" s="3414"/>
      <c r="W106" s="120"/>
      <c r="X106" s="120"/>
      <c r="Y106" s="120"/>
      <c r="Z106" s="120"/>
      <c r="AA106" s="120"/>
      <c r="AB106" s="120"/>
      <c r="AC106" s="234"/>
      <c r="AD106" s="120"/>
      <c r="AE106" s="184"/>
      <c r="AF106" s="120"/>
      <c r="AG106" s="110"/>
      <c r="AH106" s="110"/>
      <c r="AI106" s="110"/>
      <c r="AJ106" s="520"/>
      <c r="AK106" s="110"/>
      <c r="AL106" s="110"/>
      <c r="AM106" s="110"/>
      <c r="AN106" s="110"/>
      <c r="AO106" s="110"/>
      <c r="AP106" s="110"/>
      <c r="AQ106" s="110"/>
      <c r="AR106" s="497"/>
      <c r="AS106" s="110"/>
      <c r="AT106" s="104"/>
      <c r="AU106" s="110"/>
      <c r="AV106" s="110"/>
      <c r="AW106" s="110"/>
      <c r="AX106" s="104"/>
      <c r="AY106" s="104"/>
      <c r="AZ106" s="110"/>
      <c r="BA106" s="110"/>
      <c r="BB106" s="130"/>
      <c r="BC106" s="130"/>
      <c r="BD106" s="366"/>
      <c r="BE106" s="110"/>
      <c r="BF106" s="110"/>
      <c r="BG106" s="110"/>
    </row>
    <row r="107" spans="2:59" ht="12.75" customHeight="1">
      <c r="L107" s="125"/>
      <c r="M107" s="125"/>
      <c r="N107" s="125"/>
      <c r="O107" s="125"/>
      <c r="P107" s="125"/>
      <c r="Q107" s="3414"/>
      <c r="R107" s="3414"/>
      <c r="S107" s="125"/>
      <c r="T107" s="3414"/>
      <c r="U107" s="3414"/>
      <c r="V107" s="3414"/>
      <c r="W107" s="3413"/>
      <c r="X107" s="3413"/>
      <c r="Y107" s="3413"/>
      <c r="Z107" s="3413"/>
      <c r="AA107" s="109"/>
      <c r="AB107" s="227"/>
      <c r="AC107" s="109"/>
      <c r="AD107" s="109"/>
      <c r="AE107" s="108"/>
      <c r="AF107" s="120"/>
      <c r="AG107" s="119"/>
      <c r="AH107" s="105"/>
      <c r="AI107" s="102"/>
      <c r="AJ107" s="120"/>
      <c r="AK107" s="120"/>
      <c r="AL107" s="120"/>
      <c r="AM107" s="185"/>
      <c r="AN107" s="120"/>
      <c r="AO107" s="120"/>
      <c r="AP107" s="120"/>
      <c r="AQ107" s="120"/>
      <c r="AR107" s="120"/>
      <c r="AS107" s="120"/>
      <c r="AT107" s="120"/>
      <c r="AU107" s="120"/>
      <c r="AV107" s="184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</row>
    <row r="108" spans="2:59" ht="16.5" customHeight="1">
      <c r="B108" s="103"/>
      <c r="I108" s="2080"/>
      <c r="J108" s="5"/>
      <c r="L108" s="125"/>
      <c r="M108" s="125"/>
      <c r="N108" s="125"/>
      <c r="O108" s="125"/>
      <c r="P108" s="125"/>
      <c r="Q108" s="3414"/>
      <c r="R108" s="3414"/>
      <c r="S108" s="125"/>
      <c r="T108" s="3414"/>
      <c r="U108" s="3414"/>
      <c r="V108" s="3414"/>
      <c r="W108" s="514"/>
      <c r="X108" s="514"/>
      <c r="Y108" s="515"/>
      <c r="Z108" s="514"/>
      <c r="AA108" s="515"/>
      <c r="AB108" s="515"/>
      <c r="AC108" s="514"/>
      <c r="AD108" s="514"/>
      <c r="AE108" s="514"/>
      <c r="AF108" s="110"/>
      <c r="AG108" s="119"/>
      <c r="AH108" s="336"/>
      <c r="AI108" s="102"/>
      <c r="AJ108" s="120"/>
      <c r="AK108" s="120"/>
      <c r="AL108" s="120"/>
      <c r="AM108" s="185"/>
      <c r="AN108" s="337"/>
      <c r="AO108" s="337"/>
      <c r="AP108" s="337"/>
      <c r="AQ108" s="337"/>
      <c r="AR108" s="120"/>
      <c r="AS108" s="234"/>
      <c r="AT108" s="120"/>
      <c r="AU108" s="120"/>
      <c r="AV108" s="128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</row>
    <row r="109" spans="2:59" ht="12.75" customHeight="1">
      <c r="B109" s="767"/>
      <c r="C109" s="81"/>
      <c r="I109" s="125"/>
      <c r="J109" s="5"/>
      <c r="L109" s="125"/>
      <c r="M109" s="125"/>
      <c r="N109" s="125"/>
      <c r="O109" s="125"/>
      <c r="P109" s="125"/>
      <c r="Q109" s="3414"/>
      <c r="R109" s="3414"/>
      <c r="S109" s="125"/>
      <c r="T109" s="3414"/>
      <c r="U109" s="3414"/>
      <c r="V109" s="3414"/>
      <c r="W109" s="516"/>
      <c r="X109" s="361"/>
      <c r="Y109" s="361"/>
      <c r="Z109" s="361"/>
      <c r="AA109" s="356"/>
      <c r="AB109" s="356"/>
      <c r="AC109" s="361"/>
      <c r="AD109" s="361"/>
      <c r="AE109" s="362"/>
      <c r="AF109" s="104"/>
      <c r="AG109" s="129"/>
      <c r="AH109" s="105"/>
      <c r="AI109" s="338"/>
      <c r="AJ109" s="120"/>
      <c r="AK109" s="120"/>
      <c r="AL109" s="120"/>
      <c r="AM109" s="185"/>
      <c r="AN109" s="337"/>
      <c r="AO109" s="337"/>
      <c r="AP109" s="337"/>
      <c r="AQ109" s="337"/>
      <c r="AR109" s="120"/>
      <c r="AS109" s="234"/>
      <c r="AT109" s="120"/>
      <c r="AU109" s="120"/>
      <c r="AV109" s="128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</row>
    <row r="110" spans="2:59" ht="14.25" customHeight="1">
      <c r="B110" s="1"/>
      <c r="C110" s="81"/>
      <c r="D110" s="568"/>
      <c r="E110" s="2073"/>
      <c r="F110" s="2073"/>
      <c r="G110" s="2073"/>
      <c r="H110" s="2073"/>
      <c r="I110" s="125"/>
      <c r="L110" s="125"/>
      <c r="M110" s="125"/>
      <c r="N110" s="125"/>
      <c r="O110" s="125"/>
      <c r="P110" s="125"/>
      <c r="Q110" s="3414"/>
      <c r="R110" s="3414"/>
      <c r="S110" s="125"/>
      <c r="T110" s="3414"/>
      <c r="U110" s="3414"/>
      <c r="V110" s="3414"/>
      <c r="W110" s="125"/>
      <c r="X110" s="125"/>
      <c r="Y110" s="125"/>
      <c r="Z110" s="125"/>
      <c r="AA110" s="125"/>
      <c r="AB110" s="125"/>
      <c r="AC110" s="125"/>
      <c r="AD110" s="125"/>
      <c r="AE110" s="110"/>
      <c r="AF110" s="163"/>
      <c r="AG110" s="125"/>
      <c r="AH110" s="118"/>
      <c r="AI110" s="110"/>
      <c r="AJ110" s="110"/>
      <c r="AK110" s="110"/>
      <c r="AL110" s="215"/>
      <c r="AM110" s="110"/>
      <c r="AN110" s="110"/>
      <c r="AO110" s="110"/>
      <c r="AP110" s="110"/>
      <c r="AQ110" s="110"/>
      <c r="AR110" s="125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</row>
    <row r="111" spans="2:59" ht="17.25" customHeight="1">
      <c r="B111" s="1"/>
      <c r="C111" s="81"/>
      <c r="D111" s="125"/>
      <c r="E111" s="125"/>
      <c r="F111" s="125"/>
      <c r="G111" s="125"/>
      <c r="H111" s="125"/>
      <c r="I111" s="125"/>
      <c r="L111" s="125"/>
      <c r="M111" s="125"/>
      <c r="N111" s="125"/>
      <c r="O111" s="125"/>
      <c r="P111" s="125"/>
      <c r="Q111" s="3414"/>
      <c r="R111" s="3414"/>
      <c r="S111" s="3414"/>
      <c r="T111" s="1247"/>
      <c r="U111" s="3414"/>
      <c r="V111" s="3414"/>
      <c r="W111" s="125"/>
      <c r="X111" s="125"/>
      <c r="Y111" s="125"/>
      <c r="Z111" s="125"/>
      <c r="AA111" s="125"/>
      <c r="AB111" s="125"/>
      <c r="AC111" s="125"/>
      <c r="AD111" s="125"/>
      <c r="AE111" s="110"/>
      <c r="AF111" s="123"/>
      <c r="AG111" s="165"/>
      <c r="AH111" s="118"/>
      <c r="AI111" s="110"/>
      <c r="AJ111" s="125"/>
      <c r="AK111" s="125"/>
      <c r="AL111" s="188"/>
      <c r="AM111" s="188"/>
      <c r="AN111" s="130"/>
      <c r="AO111" s="130"/>
      <c r="AP111" s="130"/>
      <c r="AQ111" s="130"/>
      <c r="AR111" s="110"/>
      <c r="AS111" s="119"/>
      <c r="AT111" s="110"/>
      <c r="AU111" s="110"/>
      <c r="AV111" s="110"/>
      <c r="AW111" s="110"/>
      <c r="AX111" s="101"/>
      <c r="AY111" s="104"/>
      <c r="AZ111" s="104"/>
      <c r="BA111" s="104"/>
      <c r="BB111" s="104"/>
      <c r="BC111" s="104"/>
      <c r="BD111" s="104"/>
      <c r="BE111" s="104"/>
      <c r="BF111" s="104"/>
      <c r="BG111" s="110"/>
    </row>
    <row r="112" spans="2:59" ht="14.25" customHeight="1">
      <c r="C112" s="15"/>
      <c r="D112" s="120"/>
      <c r="E112" s="120"/>
      <c r="F112" s="120"/>
      <c r="G112" s="120"/>
      <c r="H112" s="120"/>
      <c r="I112" s="120"/>
      <c r="L112" s="125"/>
      <c r="M112" s="125"/>
      <c r="N112" s="125"/>
      <c r="O112" s="125"/>
      <c r="P112" s="125"/>
      <c r="Q112" s="3414"/>
      <c r="R112" s="3414"/>
      <c r="S112" s="3414"/>
      <c r="T112" s="278"/>
      <c r="U112" s="3414"/>
      <c r="V112" s="3414"/>
      <c r="W112" s="125"/>
      <c r="X112" s="125"/>
      <c r="Y112" s="125"/>
      <c r="Z112" s="125"/>
      <c r="AA112" s="125"/>
      <c r="AB112" s="125"/>
      <c r="AC112" s="125"/>
      <c r="AD112" s="125"/>
      <c r="AE112" s="110"/>
      <c r="AF112" s="119"/>
      <c r="AG112" s="119"/>
      <c r="AH112" s="105"/>
      <c r="AI112" s="104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</row>
    <row r="113" spans="2:59" ht="19.5" customHeight="1">
      <c r="D113" s="2081" t="str">
        <f>D58</f>
        <v xml:space="preserve">Россия Краснодарский край </v>
      </c>
      <c r="E113" s="568"/>
      <c r="F113" s="568"/>
      <c r="G113" s="568"/>
      <c r="H113" s="568"/>
      <c r="I113" s="568"/>
      <c r="L113" s="125"/>
      <c r="M113" s="125"/>
      <c r="N113" s="125"/>
      <c r="O113" s="125"/>
      <c r="P113" s="125"/>
      <c r="Q113" s="3414"/>
      <c r="R113" s="3414"/>
      <c r="S113" s="3414"/>
      <c r="T113" s="3754"/>
      <c r="U113" s="3414"/>
      <c r="V113" s="3414"/>
      <c r="W113" s="125"/>
      <c r="X113" s="125"/>
      <c r="Y113" s="125"/>
      <c r="Z113" s="125"/>
      <c r="AA113" s="125"/>
      <c r="AB113" s="125"/>
      <c r="AC113" s="125"/>
      <c r="AD113" s="125"/>
      <c r="AE113" s="110"/>
      <c r="AF113" s="102"/>
      <c r="AG113" s="119"/>
      <c r="AH113" s="110"/>
      <c r="AI113" s="104"/>
      <c r="AJ113" s="521"/>
      <c r="AK113" s="521"/>
      <c r="AL113" s="521"/>
      <c r="AM113" s="521"/>
      <c r="AN113" s="521"/>
      <c r="AO113" s="521"/>
      <c r="AP113" s="521"/>
      <c r="AQ113" s="521"/>
      <c r="AR113" s="521"/>
      <c r="AS113" s="521"/>
      <c r="AT113" s="110"/>
      <c r="AU113" s="110"/>
      <c r="AV113" s="110"/>
      <c r="AW113" s="110"/>
      <c r="AX113" s="104"/>
      <c r="AY113" s="104"/>
      <c r="AZ113" s="110"/>
      <c r="BA113" s="110"/>
      <c r="BB113" s="110"/>
      <c r="BC113" s="110"/>
      <c r="BD113" s="110"/>
      <c r="BE113" s="110"/>
      <c r="BF113" s="110"/>
      <c r="BG113" s="110"/>
    </row>
    <row r="114" spans="2:59" ht="16.5" customHeight="1">
      <c r="B114" s="25" t="str">
        <f>B59</f>
        <v xml:space="preserve">     10 - ТИДНЕВНОЕ  МЕНЮ  ПРИГОТОВЛЯЕМЫХ  БЛЮД ШКОЛЬНЫХ    З А В Т Р А К О В - О Б Е Д О В - П О Л Д Н И К О В</v>
      </c>
      <c r="D114" s="95"/>
      <c r="E114" s="95"/>
      <c r="F114" s="568"/>
      <c r="G114" s="568"/>
      <c r="H114" s="568"/>
      <c r="I114" s="95"/>
      <c r="J114"/>
      <c r="L114" s="125"/>
      <c r="M114" s="125"/>
      <c r="N114" s="125"/>
      <c r="O114" s="125"/>
      <c r="P114" s="125"/>
      <c r="Q114" s="3414"/>
      <c r="R114" s="3414"/>
      <c r="S114" s="3414"/>
      <c r="T114" s="3755"/>
      <c r="U114" s="3414"/>
      <c r="V114" s="3414"/>
      <c r="W114" s="125"/>
      <c r="X114" s="125"/>
      <c r="Y114" s="125"/>
      <c r="Z114" s="125"/>
      <c r="AA114" s="125"/>
      <c r="AB114" s="125"/>
      <c r="AC114" s="125"/>
      <c r="AD114" s="125"/>
      <c r="AE114" s="110"/>
      <c r="AF114" s="120"/>
      <c r="AG114" s="124"/>
      <c r="AH114" s="110"/>
      <c r="AI114" s="110"/>
      <c r="AJ114" s="130"/>
      <c r="AK114" s="130"/>
      <c r="AL114" s="13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</row>
    <row r="115" spans="2:59" ht="21.75" customHeight="1">
      <c r="C115" s="25" t="str">
        <f>C60</f>
        <v xml:space="preserve">                            ДЛЯ  УЧАЩИХСЯ  В ОБЩЕОБРАЗОВАТЕЛЬНОМ УЧРЕЖДЕНИЕ</v>
      </c>
      <c r="D115" s="568"/>
      <c r="E115" s="95"/>
      <c r="F115" s="95"/>
      <c r="G115" s="2082"/>
      <c r="H115" s="2082"/>
      <c r="I115" s="1754"/>
      <c r="J115" s="26"/>
      <c r="L115" s="125"/>
      <c r="M115" s="125"/>
      <c r="N115" s="125"/>
      <c r="O115" s="125"/>
      <c r="P115" s="125"/>
      <c r="Q115" s="3414"/>
      <c r="R115" s="3414"/>
      <c r="S115" s="575"/>
      <c r="T115" s="3414"/>
      <c r="U115" s="3414"/>
      <c r="V115" s="3414"/>
      <c r="W115" s="3414"/>
      <c r="X115" s="3414"/>
      <c r="Y115" s="3414"/>
      <c r="Z115" s="3414"/>
      <c r="AA115" s="110"/>
      <c r="AB115" s="110"/>
      <c r="AC115" s="110"/>
      <c r="AD115" s="110"/>
      <c r="AE115" s="110"/>
      <c r="AF115" s="120"/>
      <c r="AG115" s="110"/>
      <c r="AH115" s="182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</row>
    <row r="116" spans="2:59" ht="17.25" customHeight="1">
      <c r="B116" s="667" t="str">
        <f>B61</f>
        <v xml:space="preserve">   Возрастная категория:      с   7  до 11 лет                    Сезон:    ЗИМА  -  ВЕСНА  2025 -____г.г.</v>
      </c>
      <c r="C116" s="26"/>
      <c r="D116" s="95"/>
      <c r="E116" s="2083"/>
      <c r="F116" s="95"/>
      <c r="G116" s="2"/>
      <c r="H116" s="1754"/>
      <c r="I116" s="1754"/>
      <c r="J116" s="33"/>
      <c r="K116" s="52"/>
      <c r="L116" s="125"/>
      <c r="M116" s="125"/>
      <c r="N116" s="125"/>
      <c r="O116" s="125"/>
      <c r="P116" s="125"/>
      <c r="Q116" s="3414"/>
      <c r="R116" s="3414"/>
      <c r="S116" s="3414"/>
      <c r="T116" s="3414"/>
      <c r="U116" s="3414"/>
      <c r="V116" s="3414"/>
      <c r="W116" s="130"/>
      <c r="X116" s="130"/>
      <c r="Y116" s="130"/>
      <c r="Z116" s="130"/>
      <c r="AA116" s="110"/>
      <c r="AB116" s="110"/>
      <c r="AC116" s="110"/>
      <c r="AD116" s="110"/>
      <c r="AE116" s="110"/>
      <c r="AF116" s="522"/>
      <c r="AG116" s="119"/>
      <c r="AH116" s="105"/>
      <c r="AI116" s="119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</row>
    <row r="117" spans="2:59" ht="18.75" customHeight="1" thickBot="1">
      <c r="D117" s="2084" t="s">
        <v>0</v>
      </c>
      <c r="E117" s="3588"/>
      <c r="F117" s="3588"/>
      <c r="G117" s="3588"/>
      <c r="H117" s="3588"/>
      <c r="I117" s="568"/>
      <c r="K117" s="52"/>
      <c r="L117" s="585"/>
      <c r="M117" s="585"/>
      <c r="N117" s="585"/>
      <c r="O117" s="215"/>
      <c r="P117" s="1682"/>
      <c r="Q117" s="3415"/>
      <c r="R117" s="764"/>
      <c r="S117" s="3414"/>
      <c r="T117" s="3415"/>
      <c r="U117" s="3415"/>
      <c r="V117" s="1683"/>
      <c r="W117" s="125"/>
      <c r="X117" s="125"/>
      <c r="Y117" s="125"/>
      <c r="Z117" s="125"/>
      <c r="AA117" s="125"/>
      <c r="AB117" s="125"/>
      <c r="AC117" s="125"/>
      <c r="AD117" s="125"/>
      <c r="AE117" s="110"/>
      <c r="AF117" s="104"/>
      <c r="AG117" s="129"/>
      <c r="AH117" s="105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25"/>
      <c r="AV117" s="110"/>
      <c r="AW117" s="110"/>
      <c r="AX117" s="125"/>
      <c r="AY117" s="125"/>
      <c r="AZ117" s="110"/>
      <c r="BA117" s="110"/>
      <c r="BB117" s="110"/>
      <c r="BC117" s="110"/>
      <c r="BD117" s="110"/>
      <c r="BE117" s="110"/>
      <c r="BF117" s="110"/>
      <c r="BG117" s="110"/>
    </row>
    <row r="118" spans="2:59" ht="13.5" customHeight="1" thickBot="1">
      <c r="B118" s="394" t="s">
        <v>141</v>
      </c>
      <c r="C118" s="90"/>
      <c r="D118" s="2085" t="s">
        <v>142</v>
      </c>
      <c r="E118" s="2086" t="s">
        <v>143</v>
      </c>
      <c r="F118" s="2086"/>
      <c r="G118" s="2086"/>
      <c r="H118" s="2087" t="s">
        <v>144</v>
      </c>
      <c r="I118" s="2088" t="s">
        <v>145</v>
      </c>
      <c r="J118" s="398" t="s">
        <v>146</v>
      </c>
      <c r="L118" s="339"/>
      <c r="M118" s="339"/>
      <c r="N118" s="491"/>
      <c r="O118" s="3750"/>
      <c r="P118" s="583"/>
      <c r="Q118" s="583"/>
      <c r="R118" s="3414"/>
      <c r="S118" s="3422"/>
      <c r="T118" s="3414"/>
      <c r="U118" s="3414"/>
      <c r="V118" s="3414"/>
      <c r="W118" s="3414"/>
      <c r="X118" s="165"/>
      <c r="Y118" s="130"/>
      <c r="Z118" s="130"/>
      <c r="AA118" s="130"/>
      <c r="AB118" s="110"/>
      <c r="AC118" s="110"/>
      <c r="AD118" s="523"/>
      <c r="AE118" s="110"/>
      <c r="AF118" s="110"/>
      <c r="AG118" s="121"/>
      <c r="AH118" s="105"/>
      <c r="AI118" s="104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25"/>
      <c r="AV118" s="110"/>
      <c r="AW118" s="110"/>
      <c r="AX118" s="125"/>
      <c r="AY118" s="125"/>
      <c r="AZ118" s="110"/>
      <c r="BA118" s="110"/>
      <c r="BB118" s="110"/>
      <c r="BC118" s="110"/>
      <c r="BD118" s="110"/>
      <c r="BE118" s="110"/>
      <c r="BF118" s="110"/>
      <c r="BG118" s="110"/>
    </row>
    <row r="119" spans="2:59" ht="15" customHeight="1">
      <c r="B119" s="399" t="s">
        <v>147</v>
      </c>
      <c r="C119" s="400" t="s">
        <v>148</v>
      </c>
      <c r="D119" s="2089" t="s">
        <v>149</v>
      </c>
      <c r="E119" s="2090" t="s">
        <v>150</v>
      </c>
      <c r="F119" s="2090" t="s">
        <v>53</v>
      </c>
      <c r="G119" s="2090" t="s">
        <v>54</v>
      </c>
      <c r="H119" s="2091" t="s">
        <v>151</v>
      </c>
      <c r="I119" s="2092" t="s">
        <v>152</v>
      </c>
      <c r="J119" s="405" t="s">
        <v>263</v>
      </c>
      <c r="L119" s="3414"/>
      <c r="M119" s="3422"/>
      <c r="N119" s="3414"/>
      <c r="O119" s="1373"/>
      <c r="P119" s="125"/>
      <c r="Q119" s="3414"/>
      <c r="R119" s="3416"/>
      <c r="S119" s="117"/>
      <c r="T119" s="338"/>
      <c r="U119" s="3414"/>
      <c r="V119" s="165"/>
      <c r="W119" s="130"/>
      <c r="X119" s="130"/>
      <c r="Y119" s="130"/>
      <c r="Z119" s="130"/>
      <c r="AA119" s="110"/>
      <c r="AB119" s="215"/>
      <c r="AC119" s="110"/>
      <c r="AD119" s="165"/>
      <c r="AE119" s="110"/>
      <c r="AF119" s="110"/>
      <c r="AG119" s="119"/>
      <c r="AH119" s="105"/>
      <c r="AI119" s="104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215"/>
      <c r="AT119" s="125"/>
      <c r="AU119" s="125"/>
      <c r="AV119" s="110"/>
      <c r="AW119" s="110"/>
      <c r="AX119" s="125"/>
      <c r="AY119" s="125"/>
      <c r="AZ119" s="110"/>
      <c r="BA119" s="110"/>
      <c r="BB119" s="110"/>
      <c r="BC119" s="110"/>
      <c r="BD119" s="110"/>
      <c r="BE119" s="110"/>
      <c r="BF119" s="110"/>
      <c r="BG119" s="110"/>
    </row>
    <row r="120" spans="2:59" ht="14.25" customHeight="1" thickBot="1">
      <c r="B120" s="406"/>
      <c r="C120" s="437"/>
      <c r="D120" s="2093"/>
      <c r="E120" s="2094" t="s">
        <v>5</v>
      </c>
      <c r="F120" s="2094" t="s">
        <v>6</v>
      </c>
      <c r="G120" s="2094" t="s">
        <v>7</v>
      </c>
      <c r="H120" s="2095" t="s">
        <v>153</v>
      </c>
      <c r="I120" s="2096" t="s">
        <v>154</v>
      </c>
      <c r="J120" s="411" t="s">
        <v>262</v>
      </c>
      <c r="L120" s="128"/>
      <c r="M120" s="3411"/>
      <c r="N120" s="3409"/>
      <c r="O120" s="125"/>
      <c r="P120" s="125"/>
      <c r="Q120" s="3414"/>
      <c r="R120" s="129"/>
      <c r="S120" s="3411"/>
      <c r="T120" s="366"/>
      <c r="U120" s="3414"/>
      <c r="V120" s="3414"/>
      <c r="W120" s="125"/>
      <c r="X120" s="125"/>
      <c r="Y120" s="125"/>
      <c r="Z120" s="125"/>
      <c r="AA120" s="125"/>
      <c r="AB120" s="125"/>
      <c r="AC120" s="125"/>
      <c r="AD120" s="125"/>
      <c r="AE120" s="110"/>
      <c r="AF120" s="110"/>
      <c r="AG120" s="517"/>
      <c r="AH120" s="105"/>
      <c r="AI120" s="104"/>
      <c r="AJ120" s="110"/>
      <c r="AK120" s="110"/>
      <c r="AL120" s="110"/>
      <c r="AM120" s="110"/>
      <c r="AN120" s="110"/>
      <c r="AO120" s="110"/>
      <c r="AP120" s="110"/>
      <c r="AQ120" s="110"/>
      <c r="AR120" s="125"/>
      <c r="AS120" s="125"/>
      <c r="AT120" s="125"/>
      <c r="AU120" s="125"/>
      <c r="AV120" s="110"/>
      <c r="AW120" s="110"/>
      <c r="AX120" s="110"/>
      <c r="AY120" s="165"/>
      <c r="AZ120" s="110"/>
      <c r="BA120" s="110"/>
      <c r="BB120" s="110"/>
      <c r="BC120" s="110"/>
      <c r="BD120" s="110"/>
      <c r="BE120" s="110"/>
      <c r="BF120" s="110"/>
      <c r="BG120" s="110"/>
    </row>
    <row r="121" spans="2:59" ht="14.25" customHeight="1">
      <c r="B121" s="90"/>
      <c r="C121" s="412" t="s">
        <v>129</v>
      </c>
      <c r="D121" s="2212"/>
      <c r="E121" s="2098"/>
      <c r="F121" s="2099"/>
      <c r="G121" s="2099"/>
      <c r="H121" s="2435"/>
      <c r="I121" s="2100"/>
      <c r="J121" s="417"/>
      <c r="L121" s="3751"/>
      <c r="M121" s="3414"/>
      <c r="N121" s="621"/>
      <c r="O121" s="514"/>
      <c r="P121" s="827"/>
      <c r="Q121" s="3414"/>
      <c r="R121" s="129"/>
      <c r="S121" s="3411"/>
      <c r="T121" s="338"/>
      <c r="U121" s="3414"/>
      <c r="V121" s="3410"/>
      <c r="W121" s="125"/>
      <c r="X121" s="125"/>
      <c r="Y121" s="125"/>
      <c r="Z121" s="125"/>
      <c r="AA121" s="125"/>
      <c r="AB121" s="125"/>
      <c r="AC121" s="125"/>
      <c r="AD121" s="125"/>
      <c r="AE121" s="110"/>
      <c r="AF121" s="110"/>
      <c r="AG121" s="129"/>
      <c r="AH121" s="182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26"/>
      <c r="AV121" s="110"/>
      <c r="AW121" s="118"/>
      <c r="AX121" s="211"/>
      <c r="AY121" s="211"/>
      <c r="AZ121" s="110"/>
      <c r="BA121" s="110"/>
      <c r="BB121" s="110"/>
      <c r="BC121" s="110"/>
      <c r="BD121" s="110"/>
      <c r="BE121" s="110"/>
      <c r="BF121" s="110"/>
      <c r="BG121" s="110"/>
    </row>
    <row r="122" spans="2:59" ht="15" customHeight="1">
      <c r="B122" s="418" t="s">
        <v>155</v>
      </c>
      <c r="C122" s="3101" t="s">
        <v>332</v>
      </c>
      <c r="D122" s="2185">
        <v>90</v>
      </c>
      <c r="E122" s="2439">
        <v>13.049799999999999</v>
      </c>
      <c r="F122" s="1204">
        <v>8.7439999999999998</v>
      </c>
      <c r="G122" s="1204">
        <v>6.3941999999999997</v>
      </c>
      <c r="H122" s="1780">
        <v>156.73500000000001</v>
      </c>
      <c r="I122" s="2067">
        <v>55</v>
      </c>
      <c r="J122" s="2422" t="s">
        <v>464</v>
      </c>
      <c r="L122" s="156"/>
      <c r="M122" s="360"/>
      <c r="N122" s="360"/>
      <c r="O122" s="360"/>
      <c r="P122" s="360"/>
      <c r="Q122" s="3414"/>
      <c r="R122" s="128"/>
      <c r="S122" s="3411"/>
      <c r="T122" s="3409"/>
      <c r="U122" s="3414"/>
      <c r="V122" s="3410"/>
      <c r="W122" s="3414"/>
      <c r="X122" s="3414"/>
      <c r="Y122" s="3414"/>
      <c r="Z122" s="3414"/>
      <c r="AA122" s="110"/>
      <c r="AB122" s="110"/>
      <c r="AC122" s="110"/>
      <c r="AD122" s="110"/>
      <c r="AE122" s="119"/>
      <c r="AF122" s="110"/>
      <c r="AG122" s="129"/>
      <c r="AH122" s="105"/>
      <c r="AI122" s="117"/>
      <c r="AJ122" s="190"/>
      <c r="AK122" s="264"/>
      <c r="AL122" s="104"/>
      <c r="AM122" s="525"/>
      <c r="AN122" s="104"/>
      <c r="AO122" s="104"/>
      <c r="AP122" s="104"/>
      <c r="AQ122" s="104"/>
      <c r="AR122" s="104"/>
      <c r="AS122" s="104"/>
      <c r="AT122" s="110"/>
      <c r="AU122" s="119"/>
      <c r="AV122" s="105"/>
      <c r="AW122" s="104"/>
      <c r="AX122" s="211"/>
      <c r="AY122" s="211"/>
      <c r="AZ122" s="110"/>
      <c r="BA122" s="110"/>
      <c r="BB122" s="144"/>
      <c r="BC122" s="130"/>
      <c r="BD122" s="366"/>
      <c r="BE122" s="110"/>
      <c r="BF122" s="110"/>
      <c r="BG122" s="110"/>
    </row>
    <row r="123" spans="2:59" ht="13.5" customHeight="1">
      <c r="B123" s="87"/>
      <c r="C123" s="2188" t="s">
        <v>839</v>
      </c>
      <c r="D123" s="1813">
        <v>110</v>
      </c>
      <c r="E123" s="1192">
        <v>4.07</v>
      </c>
      <c r="F123" s="753">
        <v>3.63</v>
      </c>
      <c r="G123" s="753">
        <v>21.67</v>
      </c>
      <c r="H123" s="713">
        <v>135.30000000000001</v>
      </c>
      <c r="I123" s="2067">
        <v>49</v>
      </c>
      <c r="J123" s="2428" t="s">
        <v>720</v>
      </c>
      <c r="L123" s="266"/>
      <c r="M123" s="120"/>
      <c r="N123" s="120"/>
      <c r="O123" s="120"/>
      <c r="P123" s="3183"/>
      <c r="Q123" s="3414"/>
      <c r="R123" s="3416"/>
      <c r="S123" s="3411"/>
      <c r="T123" s="548"/>
      <c r="U123" s="3414"/>
      <c r="V123" s="3414"/>
      <c r="W123" s="185"/>
      <c r="X123" s="536"/>
      <c r="Y123" s="550"/>
      <c r="Z123" s="3411"/>
      <c r="AA123" s="104"/>
      <c r="AB123" s="105"/>
      <c r="AC123" s="105"/>
      <c r="AD123" s="105"/>
      <c r="AE123" s="130"/>
      <c r="AF123" s="110"/>
      <c r="AG123" s="110"/>
      <c r="AH123" s="110"/>
      <c r="AI123" s="110"/>
      <c r="AJ123" s="104"/>
      <c r="AK123" s="104"/>
      <c r="AL123" s="104"/>
      <c r="AM123" s="525"/>
      <c r="AN123" s="104"/>
      <c r="AO123" s="104"/>
      <c r="AP123" s="104"/>
      <c r="AQ123" s="104"/>
      <c r="AR123" s="104"/>
      <c r="AS123" s="104"/>
      <c r="AT123" s="110"/>
      <c r="AU123" s="119"/>
      <c r="AV123" s="115"/>
      <c r="AW123" s="115"/>
      <c r="AX123" s="211"/>
      <c r="AY123" s="211"/>
      <c r="AZ123" s="110"/>
      <c r="BA123" s="110"/>
      <c r="BB123" s="130"/>
      <c r="BC123" s="130"/>
      <c r="BD123" s="366"/>
      <c r="BE123" s="110"/>
      <c r="BF123" s="110"/>
      <c r="BG123" s="110"/>
    </row>
    <row r="124" spans="2:59">
      <c r="B124" s="87"/>
      <c r="C124" s="2354" t="s">
        <v>840</v>
      </c>
      <c r="D124" s="2250">
        <v>90</v>
      </c>
      <c r="E124" s="1782">
        <v>1.8</v>
      </c>
      <c r="F124" s="1620">
        <v>0.24</v>
      </c>
      <c r="G124" s="1782">
        <v>9.2260000000000009</v>
      </c>
      <c r="H124" s="1941">
        <v>47.015999999999998</v>
      </c>
      <c r="I124" s="2045">
        <v>49</v>
      </c>
      <c r="J124" s="2440" t="s">
        <v>685</v>
      </c>
      <c r="L124" s="278"/>
      <c r="M124" s="3422"/>
      <c r="N124" s="3422"/>
      <c r="O124" s="3422"/>
      <c r="P124" s="3422"/>
      <c r="Q124" s="3414"/>
      <c r="R124" s="2253"/>
      <c r="S124" s="3411"/>
      <c r="T124" s="366"/>
      <c r="U124" s="3414"/>
      <c r="V124" s="3414"/>
      <c r="W124" s="3414"/>
      <c r="X124" s="3414"/>
      <c r="Y124" s="3414"/>
      <c r="Z124" s="3414"/>
      <c r="AH124" s="110"/>
      <c r="AI124" s="110"/>
      <c r="AJ124" s="104"/>
      <c r="AK124" s="264"/>
      <c r="AL124" s="104"/>
      <c r="AM124" s="525"/>
      <c r="AN124" s="104"/>
      <c r="AO124" s="104"/>
      <c r="AP124" s="104"/>
      <c r="AQ124" s="104"/>
      <c r="AR124" s="104"/>
      <c r="AS124" s="104"/>
      <c r="AT124" s="110"/>
      <c r="AU124" s="119"/>
      <c r="AV124" s="105"/>
      <c r="AW124" s="104"/>
      <c r="AX124" s="104"/>
      <c r="AY124" s="104"/>
      <c r="AZ124" s="110"/>
      <c r="BA124" s="110"/>
      <c r="BB124" s="130"/>
      <c r="BC124" s="110"/>
      <c r="BD124" s="366"/>
      <c r="BE124" s="110"/>
      <c r="BF124" s="110"/>
      <c r="BG124" s="110"/>
    </row>
    <row r="125" spans="2:59">
      <c r="B125" s="419" t="s">
        <v>156</v>
      </c>
      <c r="C125" s="3432" t="s">
        <v>741</v>
      </c>
      <c r="D125" s="2351">
        <v>180</v>
      </c>
      <c r="E125" s="1487">
        <v>0.27</v>
      </c>
      <c r="F125" s="334">
        <v>0</v>
      </c>
      <c r="G125" s="1283">
        <v>6.05</v>
      </c>
      <c r="H125" s="2218">
        <v>25.16</v>
      </c>
      <c r="I125" s="2067">
        <v>84</v>
      </c>
      <c r="J125" s="2414" t="s">
        <v>740</v>
      </c>
      <c r="L125" s="3422"/>
      <c r="M125" s="2511"/>
      <c r="N125" s="2511"/>
      <c r="O125" s="2511"/>
      <c r="P125" s="2511"/>
      <c r="Q125" s="3414"/>
      <c r="R125" s="2253"/>
      <c r="S125" s="3411"/>
      <c r="T125" s="366"/>
      <c r="U125" s="3414"/>
      <c r="V125" s="3409"/>
      <c r="W125" s="125"/>
      <c r="X125" s="125"/>
      <c r="Y125" s="125"/>
      <c r="Z125" s="125"/>
      <c r="AA125" s="125"/>
      <c r="AB125" s="125"/>
      <c r="AC125" s="125"/>
      <c r="AD125" s="125"/>
      <c r="AE125" s="110"/>
      <c r="AF125" s="110"/>
      <c r="AG125" s="110"/>
      <c r="AH125" s="110"/>
      <c r="AI125" s="110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10"/>
      <c r="AU125" s="119"/>
      <c r="AV125" s="105"/>
      <c r="AW125" s="104"/>
      <c r="AX125" s="104"/>
      <c r="AY125" s="104"/>
      <c r="AZ125" s="110"/>
      <c r="BA125" s="110"/>
      <c r="BB125" s="130"/>
      <c r="BC125" s="130"/>
      <c r="BD125" s="366"/>
      <c r="BE125" s="110"/>
      <c r="BF125" s="110"/>
      <c r="BG125" s="110"/>
    </row>
    <row r="126" spans="2:59" ht="13.5" customHeight="1">
      <c r="B126" s="420" t="s">
        <v>11</v>
      </c>
      <c r="C126" s="3432" t="s">
        <v>929</v>
      </c>
      <c r="D126" s="2558">
        <v>70</v>
      </c>
      <c r="E126" s="1282">
        <v>4.5229999999999997</v>
      </c>
      <c r="F126" s="333">
        <v>4.4264000000000001</v>
      </c>
      <c r="G126" s="3510">
        <v>22.992699999999999</v>
      </c>
      <c r="H126" s="707">
        <v>148.41919999999999</v>
      </c>
      <c r="I126" s="2049">
        <v>80</v>
      </c>
      <c r="J126" s="2422" t="s">
        <v>847</v>
      </c>
      <c r="L126" s="3414"/>
      <c r="M126" s="3411"/>
      <c r="N126" s="3409"/>
      <c r="O126" s="184"/>
      <c r="P126" s="354"/>
      <c r="Q126" s="3414"/>
      <c r="R126" s="3414"/>
      <c r="S126" s="2624"/>
      <c r="T126" s="3414"/>
      <c r="U126" s="3414"/>
      <c r="V126" s="3409"/>
      <c r="W126" s="120"/>
      <c r="X126" s="339"/>
      <c r="Y126" s="120"/>
      <c r="Z126" s="120"/>
      <c r="AA126" s="120"/>
      <c r="AB126" s="120"/>
      <c r="AC126" s="120"/>
      <c r="AD126" s="120"/>
      <c r="AE126" s="184"/>
      <c r="AF126" s="110"/>
      <c r="AG126" s="110"/>
      <c r="AH126" s="110"/>
      <c r="AI126" s="110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10"/>
      <c r="AU126" s="119"/>
      <c r="AV126" s="105"/>
      <c r="AW126" s="104"/>
      <c r="AX126" s="104"/>
      <c r="AY126" s="104"/>
      <c r="AZ126" s="110"/>
      <c r="BA126" s="110"/>
      <c r="BB126" s="105"/>
      <c r="BC126" s="105"/>
      <c r="BD126" s="102"/>
      <c r="BE126" s="110"/>
      <c r="BF126" s="110"/>
      <c r="BG126" s="110"/>
    </row>
    <row r="127" spans="2:59" ht="13.5" customHeight="1">
      <c r="B127" s="423" t="s">
        <v>159</v>
      </c>
      <c r="C127" s="194" t="s">
        <v>9</v>
      </c>
      <c r="D127" s="2558">
        <v>30</v>
      </c>
      <c r="E127" s="1299">
        <v>0.6018</v>
      </c>
      <c r="F127" s="333">
        <v>0.39</v>
      </c>
      <c r="G127" s="328">
        <v>16.260000000000002</v>
      </c>
      <c r="H127" s="1506">
        <v>70.9572</v>
      </c>
      <c r="I127" s="2051">
        <v>18</v>
      </c>
      <c r="J127" s="2434" t="s">
        <v>8</v>
      </c>
      <c r="L127" s="3756"/>
      <c r="M127" s="120"/>
      <c r="N127" s="120"/>
      <c r="O127" s="120"/>
      <c r="P127" s="185"/>
      <c r="Q127" s="3414"/>
      <c r="R127" s="3414"/>
      <c r="S127" s="2624"/>
      <c r="T127" s="3414"/>
      <c r="U127" s="3414"/>
      <c r="V127" s="3414"/>
      <c r="W127" s="120"/>
      <c r="X127" s="120"/>
      <c r="Y127" s="120"/>
      <c r="Z127" s="120"/>
      <c r="AA127" s="120"/>
      <c r="AB127" s="120"/>
      <c r="AC127" s="120"/>
      <c r="AD127" s="120"/>
      <c r="AE127" s="184"/>
      <c r="AF127" s="110"/>
      <c r="AG127" s="110"/>
      <c r="AH127" s="110"/>
      <c r="AI127" s="110"/>
      <c r="AJ127" s="521"/>
      <c r="AK127" s="521"/>
      <c r="AL127" s="521"/>
      <c r="AM127" s="521"/>
      <c r="AN127" s="521"/>
      <c r="AO127" s="521"/>
      <c r="AP127" s="521"/>
      <c r="AQ127" s="521"/>
      <c r="AR127" s="521"/>
      <c r="AS127" s="521"/>
      <c r="AT127" s="110"/>
      <c r="AU127" s="119"/>
      <c r="AV127" s="105"/>
      <c r="AW127" s="104"/>
      <c r="AX127" s="104"/>
      <c r="AY127" s="104"/>
      <c r="AZ127" s="110"/>
      <c r="BA127" s="110"/>
      <c r="BB127" s="105"/>
      <c r="BC127" s="105"/>
      <c r="BD127" s="366"/>
      <c r="BE127" s="110"/>
      <c r="BF127" s="110"/>
      <c r="BG127" s="110"/>
    </row>
    <row r="128" spans="2:59" ht="12.75" customHeight="1" thickBot="1">
      <c r="B128" s="690"/>
      <c r="C128" s="1274" t="s">
        <v>305</v>
      </c>
      <c r="D128" s="1813">
        <v>20</v>
      </c>
      <c r="E128" s="1299">
        <v>0.93300000000000005</v>
      </c>
      <c r="F128" s="335">
        <v>0.33</v>
      </c>
      <c r="G128" s="333">
        <v>8.6869999999999994</v>
      </c>
      <c r="H128" s="1506">
        <v>41.45</v>
      </c>
      <c r="I128" s="2049">
        <v>19</v>
      </c>
      <c r="J128" s="2434" t="s">
        <v>8</v>
      </c>
      <c r="L128" s="3752"/>
      <c r="M128" s="3414"/>
      <c r="N128" s="621"/>
      <c r="O128" s="514"/>
      <c r="P128" s="827"/>
      <c r="Q128" s="3414"/>
      <c r="R128" s="3414"/>
      <c r="S128" s="2624"/>
      <c r="T128" s="3414"/>
      <c r="U128" s="3414"/>
      <c r="V128" s="3408"/>
      <c r="W128" s="3414"/>
      <c r="X128" s="184"/>
      <c r="Y128" s="184"/>
      <c r="Z128" s="184"/>
      <c r="AA128" s="184"/>
      <c r="AB128" s="184"/>
      <c r="AC128" s="184"/>
      <c r="AD128" s="184"/>
      <c r="AE128" s="184"/>
      <c r="AF128" s="123"/>
      <c r="AG128" s="119"/>
      <c r="AH128" s="105"/>
      <c r="AI128" s="100"/>
      <c r="AJ128" s="120"/>
      <c r="AK128" s="120"/>
      <c r="AL128" s="339"/>
      <c r="AM128" s="185"/>
      <c r="AN128" s="120"/>
      <c r="AO128" s="337"/>
      <c r="AP128" s="184"/>
      <c r="AQ128" s="184"/>
      <c r="AR128" s="184"/>
      <c r="AS128" s="184"/>
      <c r="AT128" s="184"/>
      <c r="AU128" s="184"/>
      <c r="AV128" s="184"/>
      <c r="AW128" s="110"/>
      <c r="AX128" s="104"/>
      <c r="AY128" s="104"/>
      <c r="AZ128" s="110"/>
      <c r="BA128" s="110"/>
      <c r="BB128" s="130"/>
      <c r="BC128" s="130"/>
      <c r="BD128" s="366"/>
      <c r="BE128" s="110"/>
      <c r="BF128" s="110"/>
      <c r="BG128" s="110"/>
    </row>
    <row r="129" spans="2:59" ht="13.5" customHeight="1">
      <c r="B129" s="750" t="s">
        <v>170</v>
      </c>
      <c r="C129" s="73"/>
      <c r="D129" s="1853">
        <f>SUM(D122:D128)</f>
        <v>590</v>
      </c>
      <c r="E129" s="2053">
        <f>SUM(E122:E128)</f>
        <v>25.247599999999998</v>
      </c>
      <c r="F129" s="2054">
        <f>SUM(F122:F128)</f>
        <v>17.760399999999997</v>
      </c>
      <c r="G129" s="2055">
        <f>SUM(G122:G128)</f>
        <v>91.279899999999998</v>
      </c>
      <c r="H129" s="2056">
        <f>SUM(H122:H128)</f>
        <v>625.03740000000016</v>
      </c>
      <c r="I129" s="2057"/>
      <c r="J129" s="1813"/>
      <c r="L129" s="156"/>
      <c r="M129" s="360"/>
      <c r="N129" s="360"/>
      <c r="O129" s="360"/>
      <c r="P129" s="360"/>
      <c r="Q129" s="3414"/>
      <c r="R129" s="3414"/>
      <c r="S129" s="2624"/>
      <c r="T129" s="3414"/>
      <c r="U129" s="3414"/>
      <c r="V129" s="3409"/>
      <c r="W129" s="3414"/>
      <c r="X129" s="120"/>
      <c r="Y129" s="120"/>
      <c r="Z129" s="120"/>
      <c r="AA129" s="120"/>
      <c r="AB129" s="120"/>
      <c r="AC129" s="234"/>
      <c r="AD129" s="120"/>
      <c r="AE129" s="184"/>
      <c r="AF129" s="124"/>
      <c r="AG129" s="181"/>
      <c r="AH129" s="109"/>
      <c r="AI129" s="100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10"/>
      <c r="AU129" s="110"/>
      <c r="AV129" s="110"/>
      <c r="AW129" s="110"/>
      <c r="AX129" s="104"/>
      <c r="AY129" s="104"/>
      <c r="AZ129" s="110"/>
      <c r="BA129" s="110"/>
      <c r="BB129" s="130"/>
      <c r="BC129" s="130"/>
      <c r="BD129" s="366"/>
      <c r="BE129" s="110"/>
      <c r="BF129" s="110"/>
      <c r="BG129" s="110"/>
    </row>
    <row r="130" spans="2:59" ht="13.5" customHeight="1">
      <c r="B130" s="392"/>
      <c r="C130" s="687" t="s">
        <v>10</v>
      </c>
      <c r="D130" s="1847">
        <v>0.25</v>
      </c>
      <c r="E130" s="2059">
        <f>E623</f>
        <v>19.25</v>
      </c>
      <c r="F130" s="2060">
        <f>F623</f>
        <v>19.75</v>
      </c>
      <c r="G130" s="2060">
        <f>G623</f>
        <v>83.75</v>
      </c>
      <c r="H130" s="2061">
        <f>H623</f>
        <v>587.5</v>
      </c>
      <c r="I130" s="2062"/>
      <c r="J130" s="660"/>
      <c r="L130" s="266"/>
      <c r="M130" s="339"/>
      <c r="N130" s="120"/>
      <c r="O130" s="120"/>
      <c r="P130" s="3183"/>
      <c r="Q130" s="3414"/>
      <c r="R130" s="3414"/>
      <c r="S130" s="2624"/>
      <c r="T130" s="3414"/>
      <c r="U130" s="3414"/>
      <c r="V130" s="3409"/>
      <c r="W130" s="3413"/>
      <c r="X130" s="227"/>
      <c r="Y130" s="3413"/>
      <c r="Z130" s="3413"/>
      <c r="AA130" s="109"/>
      <c r="AB130" s="227"/>
      <c r="AC130" s="109"/>
      <c r="AD130" s="109"/>
      <c r="AE130" s="108"/>
      <c r="AF130" s="119"/>
      <c r="AG130" s="123"/>
      <c r="AH130" s="105"/>
      <c r="AI130" s="102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26"/>
      <c r="AV130" s="110"/>
      <c r="AW130" s="110"/>
      <c r="AX130" s="104"/>
      <c r="AY130" s="104"/>
      <c r="AZ130" s="110"/>
      <c r="BA130" s="110"/>
      <c r="BB130" s="131"/>
      <c r="BC130" s="105"/>
      <c r="BD130" s="104"/>
      <c r="BE130" s="110"/>
      <c r="BF130" s="110"/>
      <c r="BG130" s="110"/>
    </row>
    <row r="131" spans="2:59" ht="12.75" customHeight="1" thickBot="1">
      <c r="B131" s="240"/>
      <c r="C131" s="736" t="s">
        <v>331</v>
      </c>
      <c r="D131" s="1849"/>
      <c r="E131" s="1955">
        <f>(E129*100/E621)-25</f>
        <v>7.7890909090909091</v>
      </c>
      <c r="F131" s="1963">
        <f>(F129*100/F621)-25</f>
        <v>-2.5184810126582313</v>
      </c>
      <c r="G131" s="1963">
        <f>(G129*100/G621)-25</f>
        <v>2.2477313432835828</v>
      </c>
      <c r="H131" s="2078">
        <f>(H129*100/H621)-25</f>
        <v>1.597336170212774</v>
      </c>
      <c r="I131" s="2063"/>
      <c r="J131" s="436"/>
      <c r="L131" s="278"/>
      <c r="M131" s="3422"/>
      <c r="N131" s="3422"/>
      <c r="O131" s="3422"/>
      <c r="P131" s="3422"/>
      <c r="Q131" s="3414"/>
      <c r="R131" s="3414"/>
      <c r="S131" s="3415"/>
      <c r="T131" s="3414"/>
      <c r="U131" s="3414"/>
      <c r="V131" s="1683"/>
      <c r="W131" s="3414"/>
      <c r="X131" s="3414"/>
      <c r="Y131" s="3414"/>
      <c r="Z131" s="3414"/>
      <c r="AF131" s="110"/>
      <c r="AG131" s="123"/>
      <c r="AH131" s="105"/>
      <c r="AI131" s="104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22"/>
      <c r="AV131" s="105"/>
      <c r="AW131" s="104"/>
      <c r="AX131" s="211"/>
      <c r="AY131" s="211"/>
      <c r="AZ131" s="110"/>
      <c r="BA131" s="110"/>
      <c r="BB131" s="130"/>
      <c r="BC131" s="130"/>
      <c r="BD131" s="366"/>
      <c r="BE131" s="110"/>
      <c r="BF131" s="110"/>
      <c r="BG131" s="110"/>
    </row>
    <row r="132" spans="2:59" ht="15.75">
      <c r="B132" s="90"/>
      <c r="C132" s="412" t="s">
        <v>106</v>
      </c>
      <c r="D132" s="1851"/>
      <c r="E132" s="293"/>
      <c r="F132" s="1946"/>
      <c r="G132" s="1946"/>
      <c r="H132" s="2070"/>
      <c r="I132" s="1488"/>
      <c r="J132" s="431"/>
      <c r="L132" s="3422"/>
      <c r="M132" s="2496"/>
      <c r="N132" s="2496"/>
      <c r="O132" s="2496"/>
      <c r="P132" s="2512"/>
      <c r="Q132" s="3414"/>
      <c r="R132" s="1682"/>
      <c r="S132" s="3415"/>
      <c r="T132" s="225"/>
      <c r="U132" s="3414"/>
      <c r="V132" s="3414"/>
      <c r="W132" s="3414"/>
      <c r="X132" s="3414"/>
      <c r="Y132" s="156"/>
      <c r="Z132" s="184"/>
      <c r="AA132" s="526"/>
      <c r="AB132" s="156"/>
      <c r="AC132" s="184"/>
      <c r="AD132" s="184"/>
      <c r="AE132" s="184"/>
      <c r="AF132" s="119"/>
      <c r="AG132" s="205"/>
      <c r="AH132" s="205"/>
      <c r="AI132" s="205"/>
      <c r="AJ132" s="192"/>
      <c r="AK132" s="496"/>
      <c r="AL132" s="205"/>
      <c r="AM132" s="192"/>
      <c r="AN132" s="192"/>
      <c r="AO132" s="205"/>
      <c r="AP132" s="497"/>
      <c r="AQ132" s="205"/>
      <c r="AR132" s="205"/>
      <c r="AS132" s="110"/>
      <c r="AT132" s="130"/>
      <c r="AU132" s="120"/>
      <c r="AV132" s="105"/>
      <c r="AW132" s="104"/>
      <c r="AX132" s="211"/>
      <c r="AY132" s="211"/>
      <c r="AZ132" s="110"/>
      <c r="BA132" s="110"/>
      <c r="BB132" s="105"/>
      <c r="BC132" s="105"/>
      <c r="BD132" s="104"/>
      <c r="BE132" s="110"/>
      <c r="BF132" s="110"/>
      <c r="BG132" s="110"/>
    </row>
    <row r="133" spans="2:59" ht="13.5" customHeight="1">
      <c r="B133" s="87"/>
      <c r="C133" s="2565" t="s">
        <v>804</v>
      </c>
      <c r="D133" s="2571">
        <v>60</v>
      </c>
      <c r="E133" s="3358">
        <v>0.9</v>
      </c>
      <c r="F133" s="2657">
        <v>2.16</v>
      </c>
      <c r="G133" s="3359">
        <v>5.0999999999999996</v>
      </c>
      <c r="H133" s="1506">
        <v>43.2</v>
      </c>
      <c r="I133" s="1548">
        <v>10</v>
      </c>
      <c r="J133" s="2426" t="s">
        <v>354</v>
      </c>
      <c r="L133" s="125"/>
      <c r="M133" s="3414"/>
      <c r="N133" s="3414"/>
      <c r="O133" s="209"/>
      <c r="P133" s="2256"/>
      <c r="Q133" s="3414"/>
      <c r="R133" s="129"/>
      <c r="S133" s="3422"/>
      <c r="T133" s="3414"/>
      <c r="U133" s="3411"/>
      <c r="V133" s="338"/>
      <c r="W133" s="3414"/>
      <c r="X133" s="3414"/>
      <c r="Y133" s="120"/>
      <c r="Z133" s="120"/>
      <c r="AA133" s="120"/>
      <c r="AB133" s="120"/>
      <c r="AC133" s="120"/>
      <c r="AD133" s="120"/>
      <c r="AE133" s="184"/>
      <c r="AF133" s="119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110"/>
      <c r="AT133" s="110"/>
      <c r="AU133" s="119"/>
      <c r="AV133" s="105"/>
      <c r="AW133" s="104"/>
      <c r="AX133" s="110"/>
      <c r="AY133" s="104"/>
      <c r="AZ133" s="110"/>
      <c r="BA133" s="110"/>
      <c r="BB133" s="105"/>
      <c r="BC133" s="110"/>
      <c r="BD133" s="109"/>
      <c r="BE133" s="110"/>
      <c r="BF133" s="110"/>
      <c r="BG133" s="110"/>
    </row>
    <row r="134" spans="2:59" ht="12.75" customHeight="1">
      <c r="B134" s="418" t="s">
        <v>155</v>
      </c>
      <c r="C134" s="617" t="s">
        <v>511</v>
      </c>
      <c r="D134" s="1625">
        <v>200</v>
      </c>
      <c r="E134" s="1299">
        <v>2.2200000000000002</v>
      </c>
      <c r="F134" s="333">
        <v>2.82</v>
      </c>
      <c r="G134" s="333">
        <v>11.83991</v>
      </c>
      <c r="H134" s="1506">
        <v>79.764099999999999</v>
      </c>
      <c r="I134" s="439">
        <v>28</v>
      </c>
      <c r="J134" s="2442" t="s">
        <v>512</v>
      </c>
      <c r="K134" s="31"/>
      <c r="L134" s="130"/>
      <c r="M134" s="366"/>
      <c r="N134" s="584"/>
      <c r="O134" s="584"/>
      <c r="P134" s="584"/>
      <c r="Q134" s="3414"/>
      <c r="R134" s="3410"/>
      <c r="S134" s="3411"/>
      <c r="T134" s="3408"/>
      <c r="U134" s="338"/>
      <c r="V134" s="3414"/>
      <c r="W134" s="3414"/>
      <c r="X134" s="3414"/>
      <c r="Y134" s="120"/>
      <c r="Z134" s="120"/>
      <c r="AA134" s="120"/>
      <c r="AB134" s="120"/>
      <c r="AC134" s="120"/>
      <c r="AD134" s="120"/>
      <c r="AE134" s="184"/>
      <c r="AF134" s="119"/>
      <c r="AG134" s="110"/>
      <c r="AH134" s="110"/>
      <c r="AI134" s="110"/>
      <c r="AJ134" s="192"/>
      <c r="AK134" s="192"/>
      <c r="AL134" s="110"/>
      <c r="AM134" s="192"/>
      <c r="AN134" s="192"/>
      <c r="AO134" s="110"/>
      <c r="AP134" s="105"/>
      <c r="AQ134" s="110"/>
      <c r="AR134" s="110"/>
      <c r="AS134" s="110"/>
      <c r="AT134" s="110"/>
      <c r="AU134" s="119"/>
      <c r="AV134" s="105"/>
      <c r="AW134" s="109"/>
      <c r="AX134" s="110"/>
      <c r="AY134" s="104"/>
      <c r="AZ134" s="110"/>
      <c r="BA134" s="110"/>
      <c r="BB134" s="105"/>
      <c r="BC134" s="105"/>
      <c r="BD134" s="104"/>
      <c r="BE134" s="110"/>
      <c r="BF134" s="110"/>
      <c r="BG134" s="110"/>
    </row>
    <row r="135" spans="2:59" ht="13.5" customHeight="1">
      <c r="B135" s="419" t="s">
        <v>156</v>
      </c>
      <c r="C135" s="2575" t="s">
        <v>665</v>
      </c>
      <c r="D135" s="2562">
        <v>150</v>
      </c>
      <c r="E135" s="1282">
        <v>10.1755</v>
      </c>
      <c r="F135" s="333">
        <v>16.869599999999998</v>
      </c>
      <c r="G135" s="333">
        <v>17.009799999999998</v>
      </c>
      <c r="H135" s="1506">
        <v>260.56799999999998</v>
      </c>
      <c r="I135" s="1489">
        <v>59</v>
      </c>
      <c r="J135" s="2443" t="s">
        <v>513</v>
      </c>
      <c r="L135" s="3414"/>
      <c r="M135" s="120"/>
      <c r="N135" s="339"/>
      <c r="O135" s="120"/>
      <c r="P135" s="185"/>
      <c r="Q135" s="3414"/>
      <c r="R135" s="3247"/>
      <c r="S135" s="3411"/>
      <c r="T135" s="338"/>
      <c r="U135" s="586"/>
      <c r="V135" s="3414"/>
      <c r="W135" s="3414"/>
      <c r="X135" s="339"/>
      <c r="Y135" s="339"/>
      <c r="Z135" s="339"/>
      <c r="AA135" s="339"/>
      <c r="AB135" s="339"/>
      <c r="AC135" s="339"/>
      <c r="AD135" s="339"/>
      <c r="AE135" s="184"/>
      <c r="AF135" s="119"/>
      <c r="AG135" s="501"/>
      <c r="AH135" s="502"/>
      <c r="AI135" s="503"/>
      <c r="AJ135" s="504"/>
      <c r="AK135" s="505"/>
      <c r="AL135" s="505"/>
      <c r="AM135" s="505"/>
      <c r="AN135" s="505"/>
      <c r="AO135" s="505"/>
      <c r="AP135" s="505"/>
      <c r="AQ135" s="501"/>
      <c r="AR135" s="501"/>
      <c r="AS135" s="506"/>
      <c r="AT135" s="110"/>
      <c r="AU135" s="119"/>
      <c r="AV135" s="105"/>
      <c r="AW135" s="104"/>
      <c r="AX135" s="104"/>
      <c r="AY135" s="104"/>
      <c r="AZ135" s="110"/>
      <c r="BA135" s="110"/>
      <c r="BB135" s="105"/>
      <c r="BC135" s="105"/>
      <c r="BD135" s="109"/>
      <c r="BE135" s="110"/>
      <c r="BF135" s="110"/>
      <c r="BG135" s="110"/>
    </row>
    <row r="136" spans="2:59" ht="12.75" customHeight="1">
      <c r="B136" s="420" t="s">
        <v>11</v>
      </c>
      <c r="C136" s="2181" t="s">
        <v>938</v>
      </c>
      <c r="D136" s="2558">
        <v>200</v>
      </c>
      <c r="E136" s="1299">
        <v>1</v>
      </c>
      <c r="F136" s="333">
        <v>0</v>
      </c>
      <c r="G136" s="333">
        <v>25.4</v>
      </c>
      <c r="H136" s="707">
        <v>105.6</v>
      </c>
      <c r="I136" s="3126">
        <v>104</v>
      </c>
      <c r="J136" s="2422" t="s">
        <v>345</v>
      </c>
      <c r="K136" s="6"/>
      <c r="L136" s="1248"/>
      <c r="M136" s="3422"/>
      <c r="N136" s="3422"/>
      <c r="O136" s="3422"/>
      <c r="P136" s="3422"/>
      <c r="Q136" s="3414"/>
      <c r="R136" s="3757"/>
      <c r="S136" s="3411"/>
      <c r="T136" s="3409"/>
      <c r="U136" s="3409"/>
      <c r="V136" s="3414"/>
      <c r="W136" s="120"/>
      <c r="X136" s="120"/>
      <c r="Y136" s="120"/>
      <c r="Z136" s="120"/>
      <c r="AA136" s="120"/>
      <c r="AB136" s="120"/>
      <c r="AC136" s="120"/>
      <c r="AD136" s="120"/>
      <c r="AE136" s="184"/>
      <c r="AF136" s="119"/>
      <c r="AG136" s="216"/>
      <c r="AH136" s="216"/>
      <c r="AI136" s="216"/>
      <c r="AJ136" s="507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110"/>
      <c r="AU136" s="119"/>
      <c r="AV136" s="105"/>
      <c r="AW136" s="104"/>
      <c r="AX136" s="104"/>
      <c r="AY136" s="104"/>
      <c r="AZ136" s="110"/>
      <c r="BA136" s="110"/>
      <c r="BB136" s="105"/>
      <c r="BC136" s="105"/>
      <c r="BD136" s="366"/>
      <c r="BE136" s="110"/>
      <c r="BF136" s="110"/>
      <c r="BG136" s="110"/>
    </row>
    <row r="137" spans="2:59" ht="12.75" customHeight="1">
      <c r="B137" s="87"/>
      <c r="C137" s="2399" t="s">
        <v>797</v>
      </c>
      <c r="D137" s="3342">
        <v>20</v>
      </c>
      <c r="E137" s="1282">
        <v>1.7110000000000001</v>
      </c>
      <c r="F137" s="333">
        <v>4.9340000000000002</v>
      </c>
      <c r="G137" s="333">
        <v>21.817499999999999</v>
      </c>
      <c r="H137" s="1506">
        <v>96.81</v>
      </c>
      <c r="I137" s="2049">
        <v>15</v>
      </c>
      <c r="J137" s="2434" t="s">
        <v>8</v>
      </c>
      <c r="K137" s="6"/>
      <c r="L137" s="3422"/>
      <c r="M137" s="3742"/>
      <c r="N137" s="3742"/>
      <c r="O137" s="3742"/>
      <c r="P137" s="3743"/>
      <c r="Q137" s="3414"/>
      <c r="R137" s="3414"/>
      <c r="S137" s="3411"/>
      <c r="T137" s="3414"/>
      <c r="U137" s="3409"/>
      <c r="V137" s="3414"/>
      <c r="W137" s="120"/>
      <c r="X137" s="120"/>
      <c r="Y137" s="120"/>
      <c r="Z137" s="120"/>
      <c r="AA137" s="120"/>
      <c r="AB137" s="120"/>
      <c r="AC137" s="120"/>
      <c r="AD137" s="120"/>
      <c r="AE137" s="184"/>
      <c r="AF137" s="119"/>
      <c r="AG137" s="120"/>
      <c r="AH137" s="120"/>
      <c r="AI137" s="120"/>
      <c r="AJ137" s="185"/>
      <c r="AK137" s="120"/>
      <c r="AL137" s="120"/>
      <c r="AM137" s="120"/>
      <c r="AN137" s="120"/>
      <c r="AO137" s="120"/>
      <c r="AP137" s="120"/>
      <c r="AQ137" s="120"/>
      <c r="AR137" s="120"/>
      <c r="AS137" s="184"/>
      <c r="AT137" s="110"/>
      <c r="AU137" s="123"/>
      <c r="AV137" s="105"/>
      <c r="AW137" s="104"/>
      <c r="AX137" s="110"/>
      <c r="AY137" s="104"/>
      <c r="AZ137" s="110"/>
      <c r="BA137" s="110"/>
      <c r="BB137" s="105"/>
      <c r="BC137" s="105"/>
      <c r="BD137" s="104"/>
      <c r="BE137" s="110"/>
      <c r="BF137" s="110"/>
      <c r="BG137" s="110"/>
    </row>
    <row r="138" spans="2:59" ht="13.5" customHeight="1">
      <c r="B138" s="423" t="s">
        <v>159</v>
      </c>
      <c r="C138" s="2480" t="s">
        <v>9</v>
      </c>
      <c r="D138" s="2614">
        <v>50</v>
      </c>
      <c r="E138" s="1299">
        <v>1.0029999999999999</v>
      </c>
      <c r="F138" s="328">
        <v>0.65</v>
      </c>
      <c r="G138" s="328">
        <v>27.1</v>
      </c>
      <c r="H138" s="1506">
        <v>118.262</v>
      </c>
      <c r="I138" s="2051">
        <v>18</v>
      </c>
      <c r="J138" s="2434" t="s">
        <v>8</v>
      </c>
      <c r="K138" s="6"/>
      <c r="L138" s="129"/>
      <c r="M138" s="3422"/>
      <c r="N138" s="3414"/>
      <c r="O138" s="125"/>
      <c r="P138" s="266"/>
      <c r="Q138" s="120"/>
      <c r="R138" s="3416"/>
      <c r="S138" s="3411"/>
      <c r="T138" s="120"/>
      <c r="U138" s="3414"/>
      <c r="V138" s="3414"/>
      <c r="W138" s="3414"/>
      <c r="X138" s="3414"/>
      <c r="Y138" s="227"/>
      <c r="Z138" s="3413"/>
      <c r="AA138" s="379"/>
      <c r="AB138" s="227"/>
      <c r="AC138" s="109"/>
      <c r="AD138" s="109"/>
      <c r="AE138" s="108"/>
      <c r="AF138" s="123"/>
      <c r="AG138" s="518"/>
      <c r="AH138" s="518"/>
      <c r="AI138" s="518"/>
      <c r="AJ138" s="527"/>
      <c r="AK138" s="518"/>
      <c r="AL138" s="518"/>
      <c r="AM138" s="518"/>
      <c r="AN138" s="518"/>
      <c r="AO138" s="519"/>
      <c r="AP138" s="519"/>
      <c r="AQ138" s="518"/>
      <c r="AR138" s="518"/>
      <c r="AS138" s="518"/>
      <c r="AT138" s="110"/>
      <c r="AU138" s="110"/>
      <c r="AV138" s="110"/>
      <c r="AW138" s="110"/>
      <c r="AX138" s="110"/>
      <c r="AY138" s="104"/>
      <c r="AZ138" s="110"/>
      <c r="BA138" s="110"/>
      <c r="BB138" s="105"/>
      <c r="BC138" s="105"/>
      <c r="BD138" s="104"/>
      <c r="BE138" s="110"/>
      <c r="BF138" s="110"/>
      <c r="BG138" s="110"/>
    </row>
    <row r="139" spans="2:59" ht="15" customHeight="1">
      <c r="B139" s="87"/>
      <c r="C139" s="2480" t="s">
        <v>305</v>
      </c>
      <c r="D139" s="2359">
        <v>30</v>
      </c>
      <c r="E139" s="1778">
        <v>1.4</v>
      </c>
      <c r="F139" s="1491">
        <v>0.495</v>
      </c>
      <c r="G139" s="1491">
        <v>13.031000000000001</v>
      </c>
      <c r="H139" s="2651">
        <v>62.174999999999997</v>
      </c>
      <c r="I139" s="2049">
        <v>19</v>
      </c>
      <c r="J139" s="2423" t="s">
        <v>8</v>
      </c>
      <c r="K139" s="6"/>
      <c r="L139" s="125"/>
      <c r="M139" s="3414"/>
      <c r="N139" s="3415"/>
      <c r="O139" s="125"/>
      <c r="P139" s="125"/>
      <c r="Q139" s="3422"/>
      <c r="R139" s="2253"/>
      <c r="S139" s="117"/>
      <c r="T139" s="3408"/>
      <c r="U139" s="3414"/>
      <c r="V139" s="3414"/>
      <c r="W139" s="3414"/>
      <c r="X139" s="3414"/>
      <c r="Y139" s="358"/>
      <c r="Z139" s="359"/>
      <c r="AA139" s="528"/>
      <c r="AB139" s="358"/>
      <c r="AC139" s="358"/>
      <c r="AD139" s="359"/>
      <c r="AE139" s="359"/>
      <c r="AF139" s="124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8"/>
      <c r="AW139" s="110"/>
      <c r="AX139" s="521"/>
      <c r="AY139" s="104"/>
      <c r="AZ139" s="110"/>
      <c r="BA139" s="110"/>
      <c r="BB139" s="110"/>
      <c r="BC139" s="110"/>
      <c r="BD139" s="110"/>
      <c r="BE139" s="110"/>
      <c r="BF139" s="110"/>
      <c r="BG139" s="110"/>
    </row>
    <row r="140" spans="2:59" ht="14.25" customHeight="1" thickBot="1">
      <c r="B140" s="690"/>
      <c r="C140" s="3329" t="s">
        <v>800</v>
      </c>
      <c r="D140" s="1332">
        <v>100</v>
      </c>
      <c r="E140" s="1525">
        <v>0.4</v>
      </c>
      <c r="F140" s="440">
        <v>0.4</v>
      </c>
      <c r="G140" s="440">
        <v>9.8000000000000007</v>
      </c>
      <c r="H140" s="2437">
        <v>47</v>
      </c>
      <c r="I140" s="607">
        <v>105</v>
      </c>
      <c r="J140" s="2428" t="s">
        <v>823</v>
      </c>
      <c r="K140" s="6"/>
      <c r="L140" s="125"/>
      <c r="M140" s="125"/>
      <c r="N140" s="3414"/>
      <c r="O140" s="125"/>
      <c r="P140" s="125"/>
      <c r="Q140" s="2496"/>
      <c r="R140" s="3414"/>
      <c r="S140" s="117"/>
      <c r="T140" s="3414"/>
      <c r="U140" s="3414"/>
      <c r="V140" s="3414"/>
      <c r="W140" s="3414"/>
      <c r="X140" s="3414"/>
      <c r="Y140" s="3414"/>
      <c r="Z140" s="361"/>
      <c r="AA140" s="356"/>
      <c r="AB140" s="356"/>
      <c r="AC140" s="361"/>
      <c r="AD140" s="361"/>
      <c r="AE140" s="362"/>
      <c r="AF140" s="102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497"/>
      <c r="AQ140" s="110"/>
      <c r="AR140" s="497"/>
      <c r="AS140" s="110"/>
      <c r="AT140" s="110"/>
      <c r="AU140" s="110"/>
      <c r="AV140" s="118"/>
      <c r="AW140" s="110"/>
      <c r="AX140" s="104"/>
      <c r="AY140" s="104"/>
      <c r="AZ140" s="110"/>
      <c r="BA140" s="110"/>
      <c r="BB140" s="110"/>
      <c r="BC140" s="110"/>
      <c r="BD140" s="110"/>
      <c r="BE140" s="110"/>
      <c r="BF140" s="110"/>
      <c r="BG140" s="110"/>
    </row>
    <row r="141" spans="2:59" ht="13.5" customHeight="1">
      <c r="B141" s="426" t="s">
        <v>158</v>
      </c>
      <c r="C141" s="1852"/>
      <c r="D141" s="2102">
        <f>SUM(D133:D140)</f>
        <v>810</v>
      </c>
      <c r="E141" s="2068">
        <f>SUM(E133:E140)</f>
        <v>18.809499999999996</v>
      </c>
      <c r="F141" s="2054">
        <f>SUM(F133:F140)</f>
        <v>28.328599999999998</v>
      </c>
      <c r="G141" s="2054">
        <f>SUM(G133:G140)</f>
        <v>131.09821000000002</v>
      </c>
      <c r="H141" s="2056">
        <f>SUM(H133:H140)</f>
        <v>813.37909999999988</v>
      </c>
      <c r="I141" s="2057"/>
      <c r="J141" s="1813"/>
      <c r="K141" s="6"/>
      <c r="L141" s="125"/>
      <c r="M141" s="125"/>
      <c r="N141" s="338"/>
      <c r="O141" s="125"/>
      <c r="P141" s="125"/>
      <c r="Q141" s="3414"/>
      <c r="R141" s="2253"/>
      <c r="S141" s="3411"/>
      <c r="T141" s="3409"/>
      <c r="U141" s="3414"/>
      <c r="V141" s="3414"/>
      <c r="W141" s="3414"/>
      <c r="X141" s="3414"/>
      <c r="Y141" s="3414"/>
      <c r="Z141" s="125"/>
      <c r="AA141" s="125"/>
      <c r="AB141" s="125"/>
      <c r="AC141" s="125"/>
      <c r="AD141" s="125"/>
      <c r="AE141" s="110"/>
      <c r="AF141" s="119"/>
      <c r="AG141" s="110"/>
      <c r="AH141" s="110"/>
      <c r="AI141" s="110"/>
      <c r="AJ141" s="529"/>
      <c r="AK141" s="110"/>
      <c r="AL141" s="110"/>
      <c r="AM141" s="110"/>
      <c r="AN141" s="110"/>
      <c r="AO141" s="110"/>
      <c r="AP141" s="110"/>
      <c r="AQ141" s="110"/>
      <c r="AR141" s="497"/>
      <c r="AS141" s="110"/>
      <c r="AT141" s="110"/>
      <c r="AU141" s="110"/>
      <c r="AV141" s="110"/>
      <c r="AW141" s="125"/>
      <c r="AX141" s="125"/>
      <c r="AY141" s="125"/>
      <c r="AZ141" s="110"/>
      <c r="BA141" s="110"/>
      <c r="BB141" s="110"/>
      <c r="BC141" s="110"/>
      <c r="BD141" s="110"/>
      <c r="BE141" s="110"/>
      <c r="BF141" s="110"/>
      <c r="BG141" s="110"/>
    </row>
    <row r="142" spans="2:59" ht="12.75" customHeight="1">
      <c r="B142" s="738"/>
      <c r="C142" s="1846" t="s">
        <v>10</v>
      </c>
      <c r="D142" s="2103">
        <v>0.35</v>
      </c>
      <c r="E142" s="2059">
        <f>E627</f>
        <v>26.95</v>
      </c>
      <c r="F142" s="2060">
        <f>F627</f>
        <v>27.65</v>
      </c>
      <c r="G142" s="2060">
        <f>G627</f>
        <v>117.25</v>
      </c>
      <c r="H142" s="2061">
        <f>H627</f>
        <v>822.5</v>
      </c>
      <c r="I142" s="2062"/>
      <c r="J142" s="660"/>
      <c r="K142" s="6"/>
      <c r="L142" s="125"/>
      <c r="M142" s="125"/>
      <c r="N142" s="366"/>
      <c r="O142" s="125"/>
      <c r="P142" s="125"/>
      <c r="Q142" s="3414"/>
      <c r="R142" s="2253"/>
      <c r="S142" s="3411"/>
      <c r="T142" s="3409"/>
      <c r="U142" s="3414"/>
      <c r="V142" s="3414"/>
      <c r="W142" s="3414"/>
      <c r="X142" s="3414"/>
      <c r="Y142" s="3414"/>
      <c r="Z142" s="125"/>
      <c r="AA142" s="125"/>
      <c r="AB142" s="125"/>
      <c r="AC142" s="125"/>
      <c r="AD142" s="125"/>
      <c r="AE142" s="110"/>
      <c r="AF142" s="119"/>
      <c r="AG142" s="119"/>
      <c r="AH142" s="105"/>
      <c r="AI142" s="105"/>
      <c r="AJ142" s="104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</row>
    <row r="143" spans="2:59" ht="12.75" customHeight="1" thickBot="1">
      <c r="B143" s="240"/>
      <c r="C143" s="1848" t="s">
        <v>331</v>
      </c>
      <c r="D143" s="1849"/>
      <c r="E143" s="1955">
        <f>(E141*100/E621)-35</f>
        <v>-10.572077922077927</v>
      </c>
      <c r="F143" s="1963">
        <f>(F141*100/F621)-35</f>
        <v>0.85898734177214919</v>
      </c>
      <c r="G143" s="1963">
        <f>(G141*100/G621)-35</f>
        <v>4.1337940298507547</v>
      </c>
      <c r="H143" s="2078">
        <f>(H141*100/H621)-35</f>
        <v>-0.38812340425532454</v>
      </c>
      <c r="I143" s="2063"/>
      <c r="J143" s="436"/>
      <c r="K143" s="6"/>
      <c r="L143" s="125"/>
      <c r="M143" s="125"/>
      <c r="N143" s="338"/>
      <c r="O143" s="125"/>
      <c r="P143" s="125"/>
      <c r="Q143" s="3414"/>
      <c r="R143" s="128"/>
      <c r="S143" s="3411"/>
      <c r="T143" s="3409"/>
      <c r="U143" s="3414"/>
      <c r="V143" s="3414"/>
      <c r="W143" s="3414"/>
      <c r="X143" s="3414"/>
      <c r="Y143" s="3414"/>
      <c r="Z143" s="125"/>
      <c r="AA143" s="125"/>
      <c r="AB143" s="125"/>
      <c r="AC143" s="125"/>
      <c r="AD143" s="125"/>
      <c r="AE143" s="110"/>
      <c r="AF143" s="119"/>
      <c r="AG143" s="127"/>
      <c r="AH143" s="105"/>
      <c r="AI143" s="104"/>
      <c r="AJ143" s="185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</row>
    <row r="144" spans="2:59" ht="12.75" customHeight="1">
      <c r="B144" s="448" t="s">
        <v>155</v>
      </c>
      <c r="C144" s="691" t="s">
        <v>196</v>
      </c>
      <c r="D144" s="1741"/>
      <c r="E144" s="3289"/>
      <c r="F144" s="2120"/>
      <c r="G144" s="2120"/>
      <c r="H144" s="2121"/>
      <c r="I144" s="1488"/>
      <c r="J144" s="431"/>
      <c r="K144" s="31"/>
      <c r="L144" s="125"/>
      <c r="M144" s="3411"/>
      <c r="N144" s="338"/>
      <c r="O144" s="125"/>
      <c r="P144" s="130"/>
      <c r="Q144" s="338"/>
      <c r="R144" s="3414"/>
      <c r="S144" s="3415"/>
      <c r="T144" s="3414"/>
      <c r="U144" s="185"/>
      <c r="V144" s="549"/>
      <c r="W144" s="184"/>
      <c r="X144" s="3414"/>
      <c r="Y144" s="125"/>
      <c r="Z144" s="125"/>
      <c r="AA144" s="125"/>
      <c r="AB144" s="125"/>
      <c r="AC144" s="125"/>
      <c r="AD144" s="125"/>
      <c r="AE144" s="110"/>
      <c r="AF144" s="123"/>
      <c r="AG144" s="110"/>
      <c r="AH144" s="182"/>
      <c r="AI144" s="110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10"/>
      <c r="AU144" s="110"/>
      <c r="AV144" s="110"/>
      <c r="AW144" s="115"/>
      <c r="AX144" s="115"/>
      <c r="AY144" s="110"/>
      <c r="AZ144" s="110"/>
      <c r="BA144" s="110"/>
      <c r="BB144" s="110"/>
      <c r="BC144" s="110"/>
      <c r="BD144" s="110"/>
      <c r="BE144" s="110"/>
      <c r="BF144" s="110"/>
      <c r="BG144" s="110"/>
    </row>
    <row r="145" spans="2:59" ht="12" customHeight="1">
      <c r="B145" s="419" t="s">
        <v>156</v>
      </c>
      <c r="C145" s="252" t="s">
        <v>930</v>
      </c>
      <c r="D145" s="260">
        <v>190</v>
      </c>
      <c r="E145" s="1282">
        <v>0.06</v>
      </c>
      <c r="F145" s="333">
        <v>0</v>
      </c>
      <c r="G145" s="333">
        <v>11.29</v>
      </c>
      <c r="H145" s="712">
        <v>45.4</v>
      </c>
      <c r="I145" s="2067">
        <v>95</v>
      </c>
      <c r="J145" s="2422" t="s">
        <v>920</v>
      </c>
      <c r="L145" s="125"/>
      <c r="M145" s="3411"/>
      <c r="N145" s="115"/>
      <c r="O145" s="125"/>
      <c r="P145" s="130"/>
      <c r="Q145" s="366"/>
      <c r="R145" s="3414"/>
      <c r="S145" s="755"/>
      <c r="T145" s="3414"/>
      <c r="U145" s="185"/>
      <c r="V145" s="536"/>
      <c r="W145" s="3758"/>
      <c r="X145" s="3414"/>
      <c r="Y145" s="3411"/>
      <c r="Z145" s="3411"/>
      <c r="AA145" s="104"/>
      <c r="AB145" s="105"/>
      <c r="AC145" s="105"/>
      <c r="AD145" s="105"/>
      <c r="AE145" s="105"/>
      <c r="AF145" s="102"/>
      <c r="AG145" s="119"/>
      <c r="AH145" s="105"/>
      <c r="AI145" s="102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5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</row>
    <row r="146" spans="2:59" ht="15.75">
      <c r="B146" s="420" t="s">
        <v>11</v>
      </c>
      <c r="C146" s="269" t="s">
        <v>626</v>
      </c>
      <c r="D146" s="3338">
        <v>90</v>
      </c>
      <c r="E146" s="1283">
        <v>6.9494999999999996</v>
      </c>
      <c r="F146" s="334">
        <v>4.6750999999999996</v>
      </c>
      <c r="G146" s="1283">
        <v>14.289199999999999</v>
      </c>
      <c r="H146" s="713">
        <v>127.03100000000001</v>
      </c>
      <c r="I146" s="3131">
        <v>57</v>
      </c>
      <c r="J146" s="3132" t="s">
        <v>672</v>
      </c>
      <c r="K146" s="52"/>
      <c r="L146" s="125"/>
      <c r="M146" s="3411"/>
      <c r="N146" s="366"/>
      <c r="O146" s="125"/>
      <c r="P146" s="130"/>
      <c r="Q146" s="366"/>
      <c r="R146" s="3414"/>
      <c r="S146" s="2624"/>
      <c r="T146" s="3414"/>
      <c r="U146" s="185"/>
      <c r="V146" s="536"/>
      <c r="W146" s="3758"/>
      <c r="X146" s="3409"/>
      <c r="Y146" s="3409"/>
      <c r="Z146" s="3409"/>
      <c r="AA146" s="102"/>
      <c r="AB146" s="102"/>
      <c r="AC146" s="102"/>
      <c r="AD146" s="102"/>
      <c r="AE146" s="102"/>
      <c r="AF146" s="119"/>
      <c r="AG146" s="119"/>
      <c r="AH146" s="130"/>
      <c r="AI146" s="338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</row>
    <row r="147" spans="2:59" ht="15" customHeight="1" thickBot="1">
      <c r="B147" s="688" t="s">
        <v>159</v>
      </c>
      <c r="C147" s="1333" t="s">
        <v>305</v>
      </c>
      <c r="D147" s="350">
        <v>20</v>
      </c>
      <c r="E147" s="1947">
        <v>0.93300000000000005</v>
      </c>
      <c r="F147" s="2215">
        <v>0.33</v>
      </c>
      <c r="G147" s="440">
        <v>8.6869999999999994</v>
      </c>
      <c r="H147" s="2437">
        <v>41.45</v>
      </c>
      <c r="I147" s="3131">
        <v>19</v>
      </c>
      <c r="J147" s="2422" t="s">
        <v>8</v>
      </c>
      <c r="K147" s="4"/>
      <c r="L147" s="125"/>
      <c r="M147" s="3411"/>
      <c r="N147" s="366"/>
      <c r="O147" s="125"/>
      <c r="P147" s="3416"/>
      <c r="Q147" s="117"/>
      <c r="R147" s="3414"/>
      <c r="S147" s="3415"/>
      <c r="T147" s="3414"/>
      <c r="U147" s="3411"/>
      <c r="V147" s="3409"/>
      <c r="W147" s="535"/>
      <c r="X147" s="3414"/>
      <c r="Y147" s="3414"/>
      <c r="Z147" s="3414"/>
      <c r="AA147" s="125"/>
      <c r="AB147" s="125"/>
      <c r="AC147" s="125"/>
      <c r="AD147" s="125"/>
      <c r="AE147" s="110"/>
      <c r="AF147" s="126"/>
      <c r="AG147" s="365"/>
      <c r="AH147" s="130"/>
      <c r="AI147" s="164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530"/>
      <c r="AX147" s="205"/>
      <c r="AY147" s="205"/>
      <c r="AZ147" s="110"/>
      <c r="BA147" s="110"/>
      <c r="BB147" s="110"/>
      <c r="BC147" s="110"/>
      <c r="BD147" s="110"/>
      <c r="BE147" s="110"/>
      <c r="BF147" s="110"/>
      <c r="BG147" s="110"/>
    </row>
    <row r="148" spans="2:59" ht="15" customHeight="1">
      <c r="B148" s="426" t="s">
        <v>203</v>
      </c>
      <c r="C148" s="42"/>
      <c r="D148" s="2217">
        <f>SUM(D145:D147)</f>
        <v>300</v>
      </c>
      <c r="E148" s="3128">
        <f>SUM(E145:E147)</f>
        <v>7.942499999999999</v>
      </c>
      <c r="F148" s="3129">
        <f>SUM(F145:F147)</f>
        <v>5.0050999999999997</v>
      </c>
      <c r="G148" s="3129">
        <f>SUM(G145:G147)</f>
        <v>34.266199999999998</v>
      </c>
      <c r="H148" s="3130">
        <f>SUM(H145:H147)</f>
        <v>213.88100000000003</v>
      </c>
      <c r="I148" s="2450"/>
      <c r="J148" s="455"/>
      <c r="K148" s="562"/>
      <c r="L148" s="125"/>
      <c r="M148" s="3411"/>
      <c r="N148" s="366"/>
      <c r="O148" s="125"/>
      <c r="P148" s="1682"/>
      <c r="Q148" s="3415"/>
      <c r="R148" s="3414"/>
      <c r="S148" s="3415"/>
      <c r="T148" s="3414"/>
      <c r="U148" s="3415"/>
      <c r="V148" s="225"/>
      <c r="W148" s="3414"/>
      <c r="X148" s="3414"/>
      <c r="Y148" s="3414"/>
      <c r="Z148" s="3414"/>
      <c r="AA148" s="120"/>
      <c r="AB148" s="234"/>
      <c r="AC148" s="339"/>
      <c r="AD148" s="120"/>
      <c r="AE148" s="120"/>
      <c r="AF148" s="128"/>
      <c r="AG148" s="365"/>
      <c r="AH148" s="130"/>
      <c r="AI148" s="366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5"/>
      <c r="AY148" s="110"/>
      <c r="AZ148" s="110"/>
      <c r="BA148" s="110"/>
      <c r="BB148" s="110"/>
      <c r="BC148" s="110"/>
      <c r="BD148" s="110"/>
      <c r="BE148" s="110"/>
      <c r="BF148" s="110"/>
      <c r="BG148" s="110"/>
    </row>
    <row r="149" spans="2:59" ht="16.5" customHeight="1">
      <c r="B149" s="738"/>
      <c r="C149" s="739" t="s">
        <v>10</v>
      </c>
      <c r="D149" s="1847">
        <v>0.1</v>
      </c>
      <c r="E149" s="2059">
        <f>E631</f>
        <v>7.7</v>
      </c>
      <c r="F149" s="2060">
        <f>F631</f>
        <v>7.9</v>
      </c>
      <c r="G149" s="2060">
        <f>G631</f>
        <v>33.5</v>
      </c>
      <c r="H149" s="2061">
        <f>H631</f>
        <v>235</v>
      </c>
      <c r="I149" s="2062"/>
      <c r="J149" s="660"/>
      <c r="K149" s="41"/>
      <c r="L149" s="125"/>
      <c r="M149" s="2624"/>
      <c r="N149" s="3414"/>
      <c r="O149" s="125"/>
      <c r="P149" s="3414"/>
      <c r="Q149" s="3423"/>
      <c r="R149" s="3414"/>
      <c r="S149" s="3415"/>
      <c r="T149" s="3414"/>
      <c r="U149" s="3414"/>
      <c r="V149" s="3414"/>
      <c r="W149" s="3414"/>
      <c r="X149" s="3414"/>
      <c r="Y149" s="3414"/>
      <c r="Z149" s="3414"/>
      <c r="AA149" s="120"/>
      <c r="AB149" s="234"/>
      <c r="AC149" s="120"/>
      <c r="AD149" s="120"/>
      <c r="AE149" s="184"/>
      <c r="AF149" s="119"/>
      <c r="AG149" s="365"/>
      <c r="AH149" s="130"/>
      <c r="AI149" s="366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</row>
    <row r="150" spans="2:59" ht="14.25" customHeight="1" thickBot="1">
      <c r="B150" s="240"/>
      <c r="C150" s="736" t="s">
        <v>331</v>
      </c>
      <c r="D150" s="1849"/>
      <c r="E150" s="1955">
        <f>(E148*100/E621)-10</f>
        <v>0.31493506493506374</v>
      </c>
      <c r="F150" s="1963">
        <f>(F148*100/F621)-10</f>
        <v>-3.6644303797468352</v>
      </c>
      <c r="G150" s="1963">
        <f>(G148*100/G621)-10</f>
        <v>0.22871641791044794</v>
      </c>
      <c r="H150" s="2078">
        <f>(H148*100/H621)-10</f>
        <v>-0.898680851063828</v>
      </c>
      <c r="I150" s="2063"/>
      <c r="J150" s="436"/>
      <c r="K150" s="31"/>
      <c r="L150" s="125"/>
      <c r="M150" s="2624"/>
      <c r="N150" s="3414"/>
      <c r="O150" s="125"/>
      <c r="P150" s="125"/>
      <c r="Q150" s="3414"/>
      <c r="R150" s="1682"/>
      <c r="S150" s="3415"/>
      <c r="T150" s="225"/>
      <c r="U150" s="3414"/>
      <c r="V150" s="3414"/>
      <c r="W150" s="3414"/>
      <c r="X150" s="3414"/>
      <c r="Y150" s="3414"/>
      <c r="Z150" s="3414"/>
      <c r="AA150" s="120"/>
      <c r="AB150" s="120"/>
      <c r="AC150" s="120"/>
      <c r="AD150" s="120"/>
      <c r="AE150" s="184"/>
      <c r="AF150" s="119"/>
      <c r="AG150" s="110"/>
      <c r="AH150" s="118"/>
      <c r="AI150" s="110"/>
      <c r="AJ150" s="185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</row>
    <row r="151" spans="2:59" ht="12.75" customHeight="1" thickBot="1">
      <c r="B151" s="110"/>
      <c r="C151" s="480"/>
      <c r="D151" s="125"/>
      <c r="E151" s="2521"/>
      <c r="F151" s="2521"/>
      <c r="G151" s="2521"/>
      <c r="H151" s="2521"/>
      <c r="I151" s="125"/>
      <c r="J151" s="125"/>
      <c r="L151" s="125"/>
      <c r="M151" s="3415"/>
      <c r="N151" s="3414"/>
      <c r="O151" s="125"/>
      <c r="P151" s="125"/>
      <c r="Q151" s="3414"/>
      <c r="R151" s="129"/>
      <c r="S151" s="3422"/>
      <c r="T151" s="164"/>
      <c r="U151" s="3414"/>
      <c r="V151" s="3414"/>
      <c r="W151" s="3414"/>
      <c r="X151" s="3414"/>
      <c r="Y151" s="3414"/>
      <c r="Z151" s="3414"/>
      <c r="AA151" s="120"/>
      <c r="AB151" s="120"/>
      <c r="AC151" s="120"/>
      <c r="AD151" s="120"/>
      <c r="AE151" s="184"/>
      <c r="AF151" s="119"/>
      <c r="AG151" s="129"/>
      <c r="AH151" s="182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</row>
    <row r="152" spans="2:59" ht="13.5" customHeight="1">
      <c r="B152" s="662"/>
      <c r="C152" s="42" t="s">
        <v>231</v>
      </c>
      <c r="D152" s="2074"/>
      <c r="E152" s="2075">
        <f>E129+E141</f>
        <v>44.057099999999991</v>
      </c>
      <c r="F152" s="2076">
        <f>F129+F141</f>
        <v>46.088999999999999</v>
      </c>
      <c r="G152" s="2076">
        <f>G129+G141</f>
        <v>222.37811000000002</v>
      </c>
      <c r="H152" s="2077">
        <f>H129+H141</f>
        <v>1438.4165</v>
      </c>
      <c r="I152" s="2079"/>
      <c r="J152" s="31"/>
      <c r="K152" s="6"/>
      <c r="L152" s="125"/>
      <c r="M152" s="3415"/>
      <c r="N152" s="225"/>
      <c r="O152" s="125"/>
      <c r="P152" s="125"/>
      <c r="Q152" s="3414"/>
      <c r="R152" s="3416"/>
      <c r="S152" s="3411"/>
      <c r="T152" s="3408"/>
      <c r="U152" s="3414"/>
      <c r="V152" s="3414"/>
      <c r="W152" s="3414"/>
      <c r="X152" s="3414"/>
      <c r="Y152" s="3414"/>
      <c r="Z152" s="3414"/>
      <c r="AA152" s="120"/>
      <c r="AB152" s="120"/>
      <c r="AC152" s="120"/>
      <c r="AD152" s="120"/>
      <c r="AE152" s="184"/>
      <c r="AF152" s="120"/>
      <c r="AG152" s="128"/>
      <c r="AH152" s="117"/>
      <c r="AI152" s="109"/>
      <c r="AJ152" s="218"/>
      <c r="AK152" s="121"/>
      <c r="AL152" s="105"/>
      <c r="AM152" s="102"/>
      <c r="AN152" s="120"/>
      <c r="AO152" s="120"/>
      <c r="AP152" s="120"/>
      <c r="AQ152" s="185"/>
      <c r="AR152" s="120"/>
      <c r="AS152" s="120"/>
      <c r="AT152" s="120"/>
      <c r="AU152" s="120"/>
      <c r="AV152" s="120"/>
      <c r="AW152" s="120"/>
      <c r="AX152" s="120"/>
      <c r="AY152" s="120"/>
      <c r="AZ152" s="184"/>
      <c r="BA152" s="110"/>
      <c r="BB152" s="110"/>
      <c r="BC152" s="110"/>
      <c r="BD152" s="110"/>
      <c r="BE152" s="110"/>
      <c r="BF152" s="110"/>
      <c r="BG152" s="110"/>
    </row>
    <row r="153" spans="2:59">
      <c r="B153" s="392"/>
      <c r="C153" s="687" t="s">
        <v>10</v>
      </c>
      <c r="D153" s="1847">
        <v>0.6</v>
      </c>
      <c r="E153" s="2059">
        <f>E635</f>
        <v>46.2</v>
      </c>
      <c r="F153" s="2060">
        <f>F635</f>
        <v>47.4</v>
      </c>
      <c r="G153" s="2060">
        <f>G635</f>
        <v>201</v>
      </c>
      <c r="H153" s="2061">
        <f>H635</f>
        <v>1410</v>
      </c>
      <c r="I153" s="1304"/>
      <c r="J153" s="5"/>
      <c r="K153" s="6"/>
      <c r="L153" s="125"/>
      <c r="M153" s="3422"/>
      <c r="N153" s="3414"/>
      <c r="O153" s="125"/>
      <c r="P153" s="125"/>
      <c r="Q153" s="3414"/>
      <c r="R153" s="3414"/>
      <c r="S153" s="3411"/>
      <c r="T153" s="3414"/>
      <c r="U153" s="3414"/>
      <c r="V153" s="3414"/>
      <c r="W153" s="3414"/>
      <c r="X153" s="3414"/>
      <c r="Y153" s="3414"/>
      <c r="Z153" s="3413"/>
      <c r="AA153" s="109"/>
      <c r="AB153" s="227"/>
      <c r="AC153" s="109"/>
      <c r="AD153" s="109"/>
      <c r="AE153" s="100"/>
      <c r="AF153" s="120"/>
      <c r="AG153" s="119"/>
      <c r="AH153" s="105"/>
      <c r="AI153" s="104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</row>
    <row r="154" spans="2:59" ht="13.5" customHeight="1" thickBot="1">
      <c r="B154" s="240"/>
      <c r="C154" s="736" t="s">
        <v>331</v>
      </c>
      <c r="D154" s="1849"/>
      <c r="E154" s="1955">
        <f>(E152*100/E621)-60</f>
        <v>-2.7829870129870216</v>
      </c>
      <c r="F154" s="1963">
        <f>(F152*100/F621)-60</f>
        <v>-1.6594936708860786</v>
      </c>
      <c r="G154" s="1963">
        <f>(G152*100/G621)-60</f>
        <v>6.3815253731343375</v>
      </c>
      <c r="H154" s="2078">
        <f>(H152*100/H621)-60</f>
        <v>1.2092127659574459</v>
      </c>
      <c r="I154" s="125"/>
      <c r="J154" s="5"/>
      <c r="K154" s="6"/>
      <c r="L154" s="125"/>
      <c r="M154" s="117"/>
      <c r="N154" s="338"/>
      <c r="O154" s="125"/>
      <c r="P154" s="125"/>
      <c r="Q154" s="3414"/>
      <c r="R154" s="2256"/>
      <c r="S154" s="3411"/>
      <c r="T154" s="120"/>
      <c r="U154" s="3414"/>
      <c r="V154" s="3414"/>
      <c r="W154" s="3414"/>
      <c r="X154" s="3414"/>
      <c r="Y154" s="3414"/>
      <c r="Z154" s="125"/>
      <c r="AA154" s="125"/>
      <c r="AB154" s="125"/>
      <c r="AC154" s="125"/>
      <c r="AD154" s="125"/>
      <c r="AE154" s="110"/>
      <c r="AF154" s="102"/>
      <c r="AG154" s="129"/>
      <c r="AH154" s="105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</row>
    <row r="155" spans="2:59" ht="16.5" customHeight="1" thickBot="1">
      <c r="D155" s="568"/>
      <c r="E155" s="2073"/>
      <c r="F155" s="2073"/>
      <c r="G155" s="2073"/>
      <c r="H155" s="2073"/>
      <c r="I155" s="125"/>
      <c r="J155" s="5"/>
      <c r="K155" s="6"/>
      <c r="L155" s="3247"/>
      <c r="M155" s="3411"/>
      <c r="N155" s="338"/>
      <c r="O155" s="125"/>
      <c r="P155" s="125"/>
      <c r="Q155" s="3414"/>
      <c r="R155" s="3416"/>
      <c r="S155" s="3411"/>
      <c r="T155" s="3409"/>
      <c r="U155" s="3414"/>
      <c r="V155" s="3414"/>
      <c r="W155" s="3414"/>
      <c r="X155" s="3414"/>
      <c r="Y155" s="3414"/>
      <c r="Z155" s="120"/>
      <c r="AA155" s="120"/>
      <c r="AB155" s="234"/>
      <c r="AC155" s="339"/>
      <c r="AD155" s="120"/>
      <c r="AE155" s="120"/>
      <c r="AF155" s="110"/>
      <c r="AG155" s="119"/>
      <c r="AH155" s="115"/>
      <c r="AI155" s="108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</row>
    <row r="156" spans="2:59" ht="12.75" customHeight="1">
      <c r="B156" s="662"/>
      <c r="C156" s="42" t="s">
        <v>230</v>
      </c>
      <c r="D156" s="2074"/>
      <c r="E156" s="2075">
        <f>E141+E148</f>
        <v>26.751999999999995</v>
      </c>
      <c r="F156" s="2076">
        <f>F141+F148</f>
        <v>33.3337</v>
      </c>
      <c r="G156" s="2076">
        <f>G141+G148</f>
        <v>165.36441000000002</v>
      </c>
      <c r="H156" s="2077">
        <f>H141+H148</f>
        <v>1027.2601</v>
      </c>
      <c r="I156" s="2079"/>
      <c r="J156" s="31"/>
      <c r="K156" s="6"/>
      <c r="L156" s="3757"/>
      <c r="M156" s="3411"/>
      <c r="N156" s="3409"/>
      <c r="O156" s="125"/>
      <c r="P156" s="125"/>
      <c r="Q156" s="3414"/>
      <c r="R156" s="3414"/>
      <c r="S156" s="3415"/>
      <c r="T156" s="3414"/>
      <c r="U156" s="3414"/>
      <c r="V156" s="3414"/>
      <c r="W156" s="3414"/>
      <c r="X156" s="3414"/>
      <c r="Y156" s="3414"/>
      <c r="Z156" s="120"/>
      <c r="AA156" s="120"/>
      <c r="AB156" s="120"/>
      <c r="AC156" s="120"/>
      <c r="AD156" s="120"/>
      <c r="AE156" s="128"/>
      <c r="AF156" s="110"/>
      <c r="AG156" s="119"/>
      <c r="AH156" s="105"/>
      <c r="AI156" s="104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</row>
    <row r="157" spans="2:59" ht="12" customHeight="1">
      <c r="B157" s="392"/>
      <c r="C157" s="687" t="s">
        <v>10</v>
      </c>
      <c r="D157" s="1847">
        <v>0.45</v>
      </c>
      <c r="E157" s="2059">
        <f>E639</f>
        <v>34.65</v>
      </c>
      <c r="F157" s="2060">
        <f>F639</f>
        <v>35.549999999999997</v>
      </c>
      <c r="G157" s="2060">
        <f>G639</f>
        <v>150.75</v>
      </c>
      <c r="H157" s="2061">
        <f>H639</f>
        <v>1057.5</v>
      </c>
      <c r="I157" s="1304"/>
      <c r="J157" s="5"/>
      <c r="K157" s="6"/>
      <c r="L157" s="3414"/>
      <c r="M157" s="3411"/>
      <c r="N157" s="3414"/>
      <c r="O157" s="125"/>
      <c r="P157" s="125"/>
      <c r="Q157" s="3414"/>
      <c r="R157" s="3414"/>
      <c r="S157" s="3415"/>
      <c r="T157" s="3414"/>
      <c r="U157" s="3414"/>
      <c r="V157" s="3414"/>
      <c r="W157" s="3414"/>
      <c r="X157" s="3414"/>
      <c r="Y157" s="3414"/>
      <c r="Z157" s="120"/>
      <c r="AA157" s="120"/>
      <c r="AB157" s="120"/>
      <c r="AC157" s="120"/>
      <c r="AD157" s="120"/>
      <c r="AE157" s="184"/>
      <c r="AF157" s="110"/>
      <c r="AG157" s="119"/>
      <c r="AH157" s="105"/>
      <c r="AI157" s="104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</row>
    <row r="158" spans="2:59" ht="13.5" customHeight="1" thickBot="1">
      <c r="B158" s="240"/>
      <c r="C158" s="736" t="s">
        <v>331</v>
      </c>
      <c r="D158" s="1849"/>
      <c r="E158" s="1955">
        <f>(E156*100/E621)-45</f>
        <v>-10.257142857142867</v>
      </c>
      <c r="F158" s="1963">
        <f>(F156*100/F621)-45</f>
        <v>-2.8054430379746833</v>
      </c>
      <c r="G158" s="1963">
        <f>(G156*100/G621)-45</f>
        <v>4.3625104477612027</v>
      </c>
      <c r="H158" s="2078">
        <f>(H156*100/H621)-45</f>
        <v>-1.2868042553191543</v>
      </c>
      <c r="I158" s="125"/>
      <c r="J158" s="5"/>
      <c r="K158" s="6"/>
      <c r="L158" s="3416"/>
      <c r="M158" s="3411"/>
      <c r="N158" s="120"/>
      <c r="O158" s="125"/>
      <c r="P158" s="125"/>
      <c r="Q158" s="3414"/>
      <c r="R158" s="3414"/>
      <c r="S158" s="3414"/>
      <c r="T158" s="3414"/>
      <c r="U158" s="3414"/>
      <c r="V158" s="3414"/>
      <c r="W158" s="3414"/>
      <c r="X158" s="3414"/>
      <c r="Y158" s="3414"/>
      <c r="Z158" s="120"/>
      <c r="AA158" s="120"/>
      <c r="AB158" s="120"/>
      <c r="AC158" s="120"/>
      <c r="AD158" s="120"/>
      <c r="AE158" s="184"/>
      <c r="AF158" s="110"/>
      <c r="AG158" s="119"/>
      <c r="AH158" s="105"/>
      <c r="AI158" s="104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</row>
    <row r="159" spans="2:59" ht="15" customHeight="1" thickBot="1">
      <c r="D159" s="568"/>
      <c r="E159" s="2073"/>
      <c r="F159" s="2073"/>
      <c r="G159" s="2073"/>
      <c r="H159" s="2073"/>
      <c r="I159" s="125"/>
      <c r="J159" s="5"/>
      <c r="K159" s="6"/>
      <c r="L159" s="2253"/>
      <c r="M159" s="3411"/>
      <c r="N159" s="3409"/>
      <c r="O159" s="125"/>
      <c r="P159" s="125"/>
      <c r="Q159" s="3414"/>
      <c r="R159" s="3414"/>
      <c r="S159" s="3414"/>
      <c r="T159" s="3414"/>
      <c r="U159" s="3414"/>
      <c r="V159" s="3414"/>
      <c r="W159" s="3414"/>
      <c r="X159" s="3414"/>
      <c r="Y159" s="3414"/>
      <c r="Z159" s="120"/>
      <c r="AA159" s="120"/>
      <c r="AB159" s="120"/>
      <c r="AC159" s="120"/>
      <c r="AD159" s="120"/>
      <c r="AE159" s="184"/>
      <c r="AF159" s="110"/>
      <c r="AG159" s="119"/>
      <c r="AH159" s="105"/>
      <c r="AI159" s="104"/>
      <c r="AJ159" s="120"/>
      <c r="AK159" s="120"/>
      <c r="AL159" s="120"/>
      <c r="AM159" s="185"/>
      <c r="AN159" s="120"/>
      <c r="AO159" s="120"/>
      <c r="AP159" s="339"/>
      <c r="AQ159" s="120"/>
      <c r="AR159" s="120"/>
      <c r="AS159" s="120"/>
      <c r="AT159" s="120"/>
      <c r="AU159" s="120"/>
      <c r="AV159" s="184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</row>
    <row r="160" spans="2:59">
      <c r="B160" s="662"/>
      <c r="C160" s="42" t="s">
        <v>204</v>
      </c>
      <c r="D160" s="2074"/>
      <c r="E160" s="2075">
        <f>E129+E141+E148</f>
        <v>51.999599999999987</v>
      </c>
      <c r="F160" s="2076">
        <f>F129+F141+F148</f>
        <v>51.094099999999997</v>
      </c>
      <c r="G160" s="2076">
        <f>G129+G141+G148</f>
        <v>256.64431000000002</v>
      </c>
      <c r="H160" s="2077">
        <f>H129+H141+H148</f>
        <v>1652.2975000000001</v>
      </c>
      <c r="I160" s="125"/>
      <c r="J160" s="5"/>
      <c r="K160" s="6"/>
      <c r="L160" s="2253"/>
      <c r="M160" s="3411"/>
      <c r="N160" s="3409"/>
      <c r="O160" s="125"/>
      <c r="P160" s="125"/>
      <c r="Q160" s="3751"/>
      <c r="R160" s="3414"/>
      <c r="S160" s="621"/>
      <c r="T160" s="514"/>
      <c r="U160" s="827"/>
      <c r="V160" s="3414"/>
      <c r="W160" s="3414"/>
      <c r="X160" s="3414"/>
      <c r="Y160" s="3414"/>
      <c r="Z160" s="120"/>
      <c r="AA160" s="120"/>
      <c r="AB160" s="120"/>
      <c r="AC160" s="120"/>
      <c r="AD160" s="120"/>
      <c r="AE160" s="184"/>
      <c r="AF160" s="110"/>
      <c r="AG160" s="155"/>
      <c r="AH160" s="105"/>
      <c r="AI160" s="104"/>
      <c r="AJ160" s="120"/>
      <c r="AK160" s="120"/>
      <c r="AL160" s="120"/>
      <c r="AM160" s="185"/>
      <c r="AN160" s="120"/>
      <c r="AO160" s="120"/>
      <c r="AP160" s="339"/>
      <c r="AQ160" s="120"/>
      <c r="AR160" s="120"/>
      <c r="AS160" s="120"/>
      <c r="AT160" s="120"/>
      <c r="AU160" s="120"/>
      <c r="AV160" s="184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</row>
    <row r="161" spans="2:59">
      <c r="B161" s="392"/>
      <c r="C161" s="687" t="s">
        <v>10</v>
      </c>
      <c r="D161" s="1847">
        <v>0.7</v>
      </c>
      <c r="E161" s="2059">
        <f>E643</f>
        <v>53.9</v>
      </c>
      <c r="F161" s="2060">
        <f>F643</f>
        <v>55.3</v>
      </c>
      <c r="G161" s="2060">
        <f>G643</f>
        <v>234.5</v>
      </c>
      <c r="H161" s="2061">
        <f>H643</f>
        <v>1645</v>
      </c>
      <c r="I161" s="2079"/>
      <c r="J161" s="31"/>
      <c r="K161" s="6"/>
      <c r="L161" s="586"/>
      <c r="M161" s="3411"/>
      <c r="N161" s="3409"/>
      <c r="O161" s="125"/>
      <c r="P161" s="125"/>
      <c r="Q161" s="156"/>
      <c r="R161" s="360"/>
      <c r="S161" s="360"/>
      <c r="T161" s="360"/>
      <c r="U161" s="360"/>
      <c r="V161" s="3414"/>
      <c r="W161" s="3414"/>
      <c r="X161" s="3414"/>
      <c r="Y161" s="3414"/>
      <c r="Z161" s="120"/>
      <c r="AA161" s="120"/>
      <c r="AB161" s="120"/>
      <c r="AC161" s="234"/>
      <c r="AD161" s="120"/>
      <c r="AE161" s="184"/>
      <c r="AF161" s="110"/>
      <c r="AG161" s="155"/>
      <c r="AH161" s="105"/>
      <c r="AI161" s="104"/>
      <c r="AJ161" s="120"/>
      <c r="AK161" s="339"/>
      <c r="AL161" s="120"/>
      <c r="AM161" s="185"/>
      <c r="AN161" s="120"/>
      <c r="AO161" s="120"/>
      <c r="AP161" s="120"/>
      <c r="AQ161" s="120"/>
      <c r="AR161" s="120"/>
      <c r="AS161" s="120"/>
      <c r="AT161" s="234"/>
      <c r="AU161" s="120"/>
      <c r="AV161" s="184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</row>
    <row r="162" spans="2:59" ht="15.75" thickBot="1">
      <c r="B162" s="240"/>
      <c r="C162" s="736" t="s">
        <v>331</v>
      </c>
      <c r="D162" s="1849"/>
      <c r="E162" s="1955">
        <f>(E160*100/E621)-70</f>
        <v>-2.4680519480519649</v>
      </c>
      <c r="F162" s="1963">
        <f>(F160*100/F621)-70</f>
        <v>-5.3239240506329111</v>
      </c>
      <c r="G162" s="1963">
        <f>(G160*100/G621)-70</f>
        <v>6.6102417910447713</v>
      </c>
      <c r="H162" s="2078">
        <f>(H160*100/H621)-70</f>
        <v>0.31053191489361609</v>
      </c>
      <c r="I162" s="1304"/>
      <c r="J162" s="5"/>
      <c r="K162" s="6"/>
      <c r="L162" s="3414"/>
      <c r="M162" s="2624"/>
      <c r="N162" s="3414"/>
      <c r="O162" s="125"/>
      <c r="P162" s="125"/>
      <c r="Q162" s="266"/>
      <c r="R162" s="120"/>
      <c r="S162" s="120"/>
      <c r="T162" s="120"/>
      <c r="U162" s="3183"/>
      <c r="V162" s="3414"/>
      <c r="W162" s="3414"/>
      <c r="X162" s="3414"/>
      <c r="Y162" s="3414"/>
      <c r="Z162" s="3413"/>
      <c r="AA162" s="379"/>
      <c r="AB162" s="227"/>
      <c r="AC162" s="213"/>
      <c r="AD162" s="109"/>
      <c r="AE162" s="108"/>
      <c r="AF162" s="110"/>
      <c r="AG162" s="110"/>
      <c r="AH162" s="110"/>
      <c r="AI162" s="110"/>
      <c r="AJ162" s="119"/>
      <c r="AK162" s="105"/>
      <c r="AL162" s="102"/>
      <c r="AM162" s="120"/>
      <c r="AN162" s="120"/>
      <c r="AO162" s="120"/>
      <c r="AP162" s="185"/>
      <c r="AQ162" s="491"/>
      <c r="AR162" s="339"/>
      <c r="AS162" s="339"/>
      <c r="AT162" s="339"/>
      <c r="AU162" s="339"/>
      <c r="AV162" s="339"/>
      <c r="AW162" s="339"/>
      <c r="AX162" s="339"/>
      <c r="AY162" s="184"/>
      <c r="AZ162" s="110"/>
      <c r="BA162" s="110"/>
      <c r="BB162" s="110"/>
      <c r="BC162" s="110"/>
      <c r="BD162" s="110"/>
      <c r="BE162" s="110"/>
      <c r="BF162" s="110"/>
      <c r="BG162" s="110"/>
    </row>
    <row r="163" spans="2:59">
      <c r="B163" s="103"/>
      <c r="K163" s="6"/>
      <c r="L163" s="3414"/>
      <c r="M163" s="3415"/>
      <c r="N163" s="3414"/>
      <c r="O163" s="125"/>
      <c r="P163" s="125"/>
      <c r="Q163" s="278"/>
      <c r="R163" s="3422"/>
      <c r="S163" s="3422"/>
      <c r="T163" s="3422"/>
      <c r="U163" s="3422"/>
      <c r="V163" s="3414"/>
      <c r="W163" s="3414"/>
      <c r="X163" s="3414"/>
      <c r="Y163" s="3414"/>
      <c r="Z163" s="359"/>
      <c r="AA163" s="528"/>
      <c r="AB163" s="358"/>
      <c r="AC163" s="358"/>
      <c r="AD163" s="359"/>
      <c r="AE163" s="359"/>
      <c r="AF163" s="110"/>
      <c r="AG163" s="119"/>
      <c r="AH163" s="105"/>
      <c r="AI163" s="191"/>
      <c r="AJ163" s="119"/>
      <c r="AK163" s="105"/>
      <c r="AL163" s="100"/>
      <c r="AM163" s="120"/>
      <c r="AN163" s="120"/>
      <c r="AO163" s="120"/>
      <c r="AP163" s="185"/>
      <c r="AQ163" s="120"/>
      <c r="AR163" s="120"/>
      <c r="AS163" s="339"/>
      <c r="AT163" s="120"/>
      <c r="AU163" s="120"/>
      <c r="AV163" s="120"/>
      <c r="AW163" s="120"/>
      <c r="AX163" s="120"/>
      <c r="AY163" s="184"/>
      <c r="AZ163" s="110"/>
      <c r="BA163" s="110"/>
      <c r="BB163" s="110"/>
      <c r="BC163" s="110"/>
      <c r="BD163" s="110"/>
      <c r="BE163" s="110"/>
      <c r="BF163" s="110"/>
      <c r="BG163" s="110"/>
    </row>
    <row r="164" spans="2:59">
      <c r="B164" s="767"/>
      <c r="C164" s="81"/>
      <c r="D164" s="568"/>
      <c r="E164" s="2073"/>
      <c r="F164" s="2073"/>
      <c r="G164" s="2073"/>
      <c r="H164" s="2073"/>
      <c r="I164" s="125"/>
      <c r="J164" s="5"/>
      <c r="K164" s="6"/>
      <c r="L164" s="3414"/>
      <c r="M164" s="3415"/>
      <c r="N164" s="3414"/>
      <c r="O164" s="125"/>
      <c r="P164" s="125"/>
      <c r="Q164" s="3422"/>
      <c r="R164" s="2511"/>
      <c r="S164" s="2511"/>
      <c r="T164" s="2511"/>
      <c r="U164" s="2511"/>
      <c r="V164" s="3414"/>
      <c r="W164" s="3414"/>
      <c r="X164" s="3414"/>
      <c r="Y164" s="3414"/>
      <c r="Z164" s="361"/>
      <c r="AA164" s="356"/>
      <c r="AB164" s="356"/>
      <c r="AC164" s="361"/>
      <c r="AD164" s="361"/>
      <c r="AE164" s="362"/>
      <c r="AF164" s="110"/>
      <c r="AG164" s="119"/>
      <c r="AH164" s="105"/>
      <c r="AI164" s="104"/>
      <c r="AJ164" s="181"/>
      <c r="AK164" s="230"/>
      <c r="AL164" s="100"/>
      <c r="AM164" s="120"/>
      <c r="AN164" s="120"/>
      <c r="AO164" s="120"/>
      <c r="AP164" s="185"/>
      <c r="AQ164" s="120"/>
      <c r="AR164" s="120"/>
      <c r="AS164" s="339"/>
      <c r="AT164" s="120"/>
      <c r="AU164" s="120"/>
      <c r="AV164" s="120"/>
      <c r="AW164" s="120"/>
      <c r="AX164" s="120"/>
      <c r="AY164" s="184"/>
      <c r="AZ164" s="110"/>
      <c r="BA164" s="110"/>
      <c r="BB164" s="110"/>
      <c r="BC164" s="110"/>
      <c r="BD164" s="110"/>
      <c r="BE164" s="110"/>
      <c r="BF164" s="110"/>
      <c r="BG164" s="110"/>
    </row>
    <row r="165" spans="2:59">
      <c r="B165" s="767"/>
      <c r="D165" s="125"/>
      <c r="E165" s="184"/>
      <c r="F165" s="184"/>
      <c r="G165" s="568"/>
      <c r="H165" s="184"/>
      <c r="I165" s="125"/>
      <c r="K165" s="6"/>
      <c r="L165" s="3414"/>
      <c r="M165" s="3415"/>
      <c r="N165" s="3414"/>
      <c r="O165" s="125"/>
      <c r="P165" s="125"/>
      <c r="Q165" s="3414"/>
      <c r="R165" s="3411"/>
      <c r="S165" s="3409"/>
      <c r="T165" s="184"/>
      <c r="U165" s="354"/>
      <c r="V165" s="3414"/>
      <c r="W165" s="3414"/>
      <c r="X165" s="3414"/>
      <c r="Y165" s="3414"/>
      <c r="Z165" s="125"/>
      <c r="AA165" s="125"/>
      <c r="AB165" s="125"/>
      <c r="AC165" s="125"/>
      <c r="AD165" s="125"/>
      <c r="AE165" s="110"/>
      <c r="AF165" s="110"/>
      <c r="AG165" s="105"/>
      <c r="AH165" s="104"/>
      <c r="AI165" s="118"/>
      <c r="AJ165" s="155"/>
      <c r="AK165" s="105"/>
      <c r="AL165" s="102"/>
      <c r="AM165" s="120"/>
      <c r="AN165" s="339"/>
      <c r="AO165" s="120"/>
      <c r="AP165" s="185"/>
      <c r="AQ165" s="120"/>
      <c r="AR165" s="120"/>
      <c r="AS165" s="120"/>
      <c r="AT165" s="120"/>
      <c r="AU165" s="120"/>
      <c r="AV165" s="120"/>
      <c r="AW165" s="234"/>
      <c r="AX165" s="120"/>
      <c r="AY165" s="184"/>
      <c r="AZ165" s="110"/>
      <c r="BA165" s="110"/>
      <c r="BB165" s="110"/>
      <c r="BC165" s="110"/>
      <c r="BD165" s="110"/>
      <c r="BE165" s="110"/>
      <c r="BF165" s="110"/>
      <c r="BG165" s="110"/>
    </row>
    <row r="166" spans="2:59">
      <c r="B166" s="1"/>
      <c r="C166" s="81"/>
      <c r="D166" s="125"/>
      <c r="E166" s="100"/>
      <c r="F166" s="52"/>
      <c r="G166" s="52"/>
      <c r="H166" s="52"/>
      <c r="I166" s="97"/>
      <c r="K166" s="6"/>
      <c r="L166" s="1682"/>
      <c r="M166" s="3415"/>
      <c r="N166" s="225"/>
      <c r="O166" s="125"/>
      <c r="P166" s="125"/>
      <c r="Q166" s="3756"/>
      <c r="R166" s="120"/>
      <c r="S166" s="120"/>
      <c r="T166" s="120"/>
      <c r="U166" s="185"/>
      <c r="V166" s="3414"/>
      <c r="W166" s="3414"/>
      <c r="X166" s="3414"/>
      <c r="Y166" s="3414"/>
      <c r="Z166" s="125"/>
      <c r="AA166" s="125"/>
      <c r="AB166" s="125"/>
      <c r="AC166" s="125"/>
      <c r="AD166" s="125"/>
      <c r="AE166" s="110"/>
      <c r="AF166" s="110"/>
      <c r="AG166" s="105"/>
      <c r="AH166" s="109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</row>
    <row r="167" spans="2:59" ht="15.75">
      <c r="B167" s="1"/>
      <c r="D167" s="125"/>
      <c r="E167" s="339"/>
      <c r="F167" s="339"/>
      <c r="G167" s="2522"/>
      <c r="H167" s="185"/>
      <c r="I167" s="125"/>
      <c r="K167" s="6"/>
      <c r="L167" s="125"/>
      <c r="M167" s="3422"/>
      <c r="N167" s="164"/>
      <c r="O167" s="125"/>
      <c r="P167" s="125"/>
      <c r="Q167" s="3752"/>
      <c r="R167" s="3414"/>
      <c r="S167" s="621"/>
      <c r="T167" s="514"/>
      <c r="U167" s="827"/>
      <c r="V167" s="3414"/>
      <c r="W167" s="3414"/>
      <c r="X167" s="3414"/>
      <c r="Y167" s="3414"/>
      <c r="Z167" s="125"/>
      <c r="AA167" s="125"/>
      <c r="AB167" s="125"/>
      <c r="AC167" s="125"/>
      <c r="AD167" s="125"/>
      <c r="AE167" s="110"/>
      <c r="AF167" s="531"/>
      <c r="AG167" s="205"/>
      <c r="AH167" s="205"/>
      <c r="AI167" s="205"/>
      <c r="AJ167" s="192"/>
      <c r="AK167" s="496"/>
      <c r="AL167" s="205"/>
      <c r="AM167" s="192"/>
      <c r="AN167" s="192"/>
      <c r="AO167" s="205"/>
      <c r="AP167" s="497"/>
      <c r="AQ167" s="205"/>
      <c r="AR167" s="205"/>
      <c r="AS167" s="110"/>
      <c r="AT167" s="13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</row>
    <row r="168" spans="2:59">
      <c r="C168" s="81"/>
      <c r="D168" s="568"/>
      <c r="E168" s="120"/>
      <c r="F168" s="339"/>
      <c r="G168" s="120"/>
      <c r="H168" s="185"/>
      <c r="I168" s="125"/>
      <c r="K168" s="6"/>
      <c r="L168" s="125"/>
      <c r="M168" s="3411"/>
      <c r="N168" s="3408"/>
      <c r="O168" s="125"/>
      <c r="P168" s="125"/>
      <c r="Q168" s="156"/>
      <c r="R168" s="360"/>
      <c r="S168" s="360"/>
      <c r="T168" s="360"/>
      <c r="U168" s="360"/>
      <c r="V168" s="3414"/>
      <c r="W168" s="3414"/>
      <c r="X168" s="3414"/>
      <c r="Y168" s="3414"/>
      <c r="Z168" s="125"/>
      <c r="AA168" s="125"/>
      <c r="AB168" s="125"/>
      <c r="AC168" s="125"/>
      <c r="AD168" s="125"/>
      <c r="AE168" s="110"/>
      <c r="AF168" s="532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</row>
    <row r="169" spans="2:59" ht="18" customHeight="1">
      <c r="D169" s="568"/>
      <c r="E169" s="1247"/>
      <c r="F169" s="1247"/>
      <c r="G169" s="1247"/>
      <c r="H169" s="1247"/>
      <c r="I169" s="199"/>
      <c r="K169" s="6"/>
      <c r="L169" s="125"/>
      <c r="M169" s="3411"/>
      <c r="N169" s="120"/>
      <c r="O169" s="125"/>
      <c r="P169" s="125"/>
      <c r="Q169" s="266"/>
      <c r="R169" s="339"/>
      <c r="S169" s="120"/>
      <c r="T169" s="120"/>
      <c r="U169" s="3183"/>
      <c r="V169" s="3414"/>
      <c r="W169" s="3414"/>
      <c r="X169" s="3414"/>
      <c r="Y169" s="3414"/>
      <c r="Z169" s="125"/>
      <c r="AA169" s="125"/>
      <c r="AB169" s="125"/>
      <c r="AC169" s="125"/>
      <c r="AD169" s="125"/>
      <c r="AE169" s="110"/>
      <c r="AF169" s="181"/>
      <c r="AG169" s="110"/>
      <c r="AH169" s="110"/>
      <c r="AI169" s="110"/>
      <c r="AJ169" s="192"/>
      <c r="AK169" s="192"/>
      <c r="AL169" s="110"/>
      <c r="AM169" s="192"/>
      <c r="AN169" s="192"/>
      <c r="AO169" s="110"/>
      <c r="AP169" s="105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</row>
    <row r="170" spans="2:59" ht="14.25" customHeight="1">
      <c r="D170" s="2081" t="str">
        <f>D58</f>
        <v xml:space="preserve">Россия Краснодарский край </v>
      </c>
      <c r="E170" s="568"/>
      <c r="F170" s="568"/>
      <c r="G170" s="568"/>
      <c r="H170" s="568"/>
      <c r="I170" s="568"/>
      <c r="K170" s="6"/>
      <c r="L170" s="125"/>
      <c r="M170" s="3411"/>
      <c r="N170" s="3409"/>
      <c r="O170" s="125"/>
      <c r="P170" s="125"/>
      <c r="Q170" s="278"/>
      <c r="R170" s="3422"/>
      <c r="S170" s="3422"/>
      <c r="T170" s="3422"/>
      <c r="U170" s="3422"/>
      <c r="V170" s="3414"/>
      <c r="W170" s="3414"/>
      <c r="X170" s="3414"/>
      <c r="Y170" s="3414"/>
      <c r="Z170" s="125"/>
      <c r="AA170" s="125"/>
      <c r="AB170" s="125"/>
      <c r="AC170" s="125"/>
      <c r="AD170" s="125"/>
      <c r="AE170" s="110"/>
      <c r="AF170" s="110"/>
      <c r="AG170" s="501"/>
      <c r="AH170" s="502"/>
      <c r="AI170" s="503"/>
      <c r="AJ170" s="504"/>
      <c r="AK170" s="505"/>
      <c r="AL170" s="505"/>
      <c r="AM170" s="505"/>
      <c r="AN170" s="505"/>
      <c r="AO170" s="505"/>
      <c r="AP170" s="505"/>
      <c r="AQ170" s="501"/>
      <c r="AR170" s="501"/>
      <c r="AS170" s="506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</row>
    <row r="171" spans="2:59" ht="12.75" customHeight="1">
      <c r="B171" s="25" t="str">
        <f>B59</f>
        <v xml:space="preserve">     10 - ТИДНЕВНОЕ  МЕНЮ  ПРИГОТОВЛЯЕМЫХ  БЛЮД ШКОЛЬНЫХ    З А В Т Р А К О В - О Б Е Д О В - П О Л Д Н И К О В</v>
      </c>
      <c r="D171" s="95"/>
      <c r="E171" s="95"/>
      <c r="F171" s="568"/>
      <c r="G171" s="568"/>
      <c r="H171" s="568"/>
      <c r="I171" s="95"/>
      <c r="J171"/>
      <c r="K171" s="6"/>
      <c r="L171" s="3414"/>
      <c r="M171" s="3415"/>
      <c r="N171" s="3414"/>
      <c r="O171" s="125"/>
      <c r="P171" s="125"/>
      <c r="Q171" s="3422"/>
      <c r="R171" s="2496"/>
      <c r="S171" s="2496"/>
      <c r="T171" s="2496"/>
      <c r="U171" s="2512"/>
      <c r="V171" s="3414"/>
      <c r="W171" s="3414"/>
      <c r="X171" s="3414"/>
      <c r="Y171" s="3414"/>
      <c r="Z171" s="125"/>
      <c r="AA171" s="125"/>
      <c r="AB171" s="125"/>
      <c r="AC171" s="125"/>
      <c r="AD171" s="125"/>
      <c r="AE171" s="110"/>
      <c r="AF171" s="110"/>
      <c r="AG171" s="216"/>
      <c r="AH171" s="216"/>
      <c r="AI171" s="216"/>
      <c r="AJ171" s="507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</row>
    <row r="172" spans="2:59" ht="15.75" customHeight="1">
      <c r="C172" s="25" t="str">
        <f>C60</f>
        <v xml:space="preserve">                            ДЛЯ  УЧАЩИХСЯ  В ОБЩЕОБРАЗОВАТЕЛЬНОМ УЧРЕЖДЕНИЕ</v>
      </c>
      <c r="D172" s="568"/>
      <c r="E172" s="95"/>
      <c r="F172" s="95"/>
      <c r="G172" s="2082"/>
      <c r="H172" s="2082"/>
      <c r="I172" s="1754"/>
      <c r="J172" s="26"/>
      <c r="K172" s="6"/>
      <c r="L172" s="125"/>
      <c r="M172" s="125"/>
      <c r="N172" s="125"/>
      <c r="O172" s="125"/>
      <c r="P172" s="125"/>
      <c r="Q172" s="125"/>
      <c r="R172" s="125"/>
      <c r="S172" s="3414"/>
      <c r="T172" s="3414"/>
      <c r="U172" s="209"/>
      <c r="V172" s="3414"/>
      <c r="W172" s="3414"/>
      <c r="X172" s="3414"/>
      <c r="Y172" s="3414"/>
      <c r="Z172" s="125"/>
      <c r="AA172" s="125"/>
      <c r="AB172" s="125"/>
      <c r="AC172" s="125"/>
      <c r="AD172" s="125"/>
      <c r="AE172" s="110"/>
      <c r="AF172" s="110"/>
      <c r="AG172" s="120"/>
      <c r="AH172" s="120"/>
      <c r="AI172" s="120"/>
      <c r="AJ172" s="185"/>
      <c r="AK172" s="120"/>
      <c r="AL172" s="120"/>
      <c r="AM172" s="120"/>
      <c r="AN172" s="120"/>
      <c r="AO172" s="120"/>
      <c r="AP172" s="120"/>
      <c r="AQ172" s="120"/>
      <c r="AR172" s="120"/>
      <c r="AS172" s="184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</row>
    <row r="173" spans="2:59" ht="18.75" customHeight="1">
      <c r="B173" s="667" t="str">
        <f>B61</f>
        <v xml:space="preserve">   Возрастная категория:      с   7  до 11 лет                    Сезон:    ЗИМА  -  ВЕСНА  2025 -____г.г.</v>
      </c>
      <c r="C173" s="26"/>
      <c r="D173" s="95"/>
      <c r="E173" s="2083"/>
      <c r="F173" s="95"/>
      <c r="G173" s="2"/>
      <c r="H173" s="1754"/>
      <c r="I173" s="1754"/>
      <c r="J173" s="33"/>
      <c r="K173" s="6"/>
      <c r="L173" s="125"/>
      <c r="M173" s="125"/>
      <c r="N173" s="125"/>
      <c r="O173" s="125"/>
      <c r="P173" s="125"/>
      <c r="Q173" s="338"/>
      <c r="R173" s="125"/>
      <c r="S173" s="125"/>
      <c r="T173" s="125"/>
      <c r="U173" s="125"/>
      <c r="V173" s="3414"/>
      <c r="W173" s="3414"/>
      <c r="X173" s="3414"/>
      <c r="Y173" s="3414"/>
      <c r="Z173" s="125"/>
      <c r="AA173" s="125"/>
      <c r="AB173" s="125"/>
      <c r="AC173" s="125"/>
      <c r="AD173" s="125"/>
      <c r="AE173" s="110"/>
      <c r="AF173" s="110"/>
      <c r="AG173" s="518"/>
      <c r="AH173" s="518"/>
      <c r="AI173" s="518"/>
      <c r="AJ173" s="527"/>
      <c r="AK173" s="518"/>
      <c r="AL173" s="518"/>
      <c r="AM173" s="518"/>
      <c r="AN173" s="518"/>
      <c r="AO173" s="519"/>
      <c r="AP173" s="519"/>
      <c r="AQ173" s="518"/>
      <c r="AR173" s="518"/>
      <c r="AS173" s="518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</row>
    <row r="174" spans="2:59" ht="17.25" customHeight="1" thickBot="1">
      <c r="D174" s="2084" t="s">
        <v>0</v>
      </c>
      <c r="E174" s="568"/>
      <c r="F174" s="568"/>
      <c r="G174" s="568"/>
      <c r="H174" s="568"/>
      <c r="I174" s="568"/>
      <c r="K174" s="6"/>
      <c r="L174" s="125"/>
      <c r="M174" s="125"/>
      <c r="N174" s="125"/>
      <c r="O174" s="125"/>
      <c r="P174" s="125"/>
      <c r="Q174" s="117"/>
      <c r="R174" s="3744"/>
      <c r="S174" s="354"/>
      <c r="T174" s="354"/>
      <c r="U174" s="354"/>
      <c r="V174" s="3414"/>
      <c r="W174" s="3414"/>
      <c r="X174" s="3414"/>
      <c r="Y174" s="3414"/>
      <c r="Z174" s="3414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</row>
    <row r="175" spans="2:59" ht="15" customHeight="1" thickBot="1">
      <c r="B175" s="394" t="s">
        <v>141</v>
      </c>
      <c r="C175" s="90"/>
      <c r="D175" s="2085" t="s">
        <v>142</v>
      </c>
      <c r="E175" s="2086" t="s">
        <v>143</v>
      </c>
      <c r="F175" s="2086"/>
      <c r="G175" s="2086"/>
      <c r="H175" s="2087" t="s">
        <v>144</v>
      </c>
      <c r="I175" s="2088" t="s">
        <v>145</v>
      </c>
      <c r="J175" s="398" t="s">
        <v>146</v>
      </c>
      <c r="K175" s="6"/>
      <c r="L175" s="125"/>
      <c r="M175" s="125"/>
      <c r="N175" s="125"/>
      <c r="O175" s="125"/>
      <c r="P175" s="125"/>
      <c r="Q175" s="1248"/>
      <c r="R175" s="3244"/>
      <c r="S175" s="3244"/>
      <c r="T175" s="3244"/>
      <c r="U175" s="3244"/>
      <c r="V175" s="3414"/>
      <c r="W175" s="3414"/>
      <c r="X175" s="3414"/>
      <c r="Y175" s="3414"/>
      <c r="Z175" s="13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497"/>
      <c r="AQ175" s="110"/>
      <c r="AR175" s="497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</row>
    <row r="176" spans="2:59" ht="12" customHeight="1">
      <c r="B176" s="399" t="s">
        <v>147</v>
      </c>
      <c r="C176" s="400" t="s">
        <v>148</v>
      </c>
      <c r="D176" s="2089" t="s">
        <v>149</v>
      </c>
      <c r="E176" s="2090" t="s">
        <v>150</v>
      </c>
      <c r="F176" s="2090" t="s">
        <v>53</v>
      </c>
      <c r="G176" s="2090" t="s">
        <v>54</v>
      </c>
      <c r="H176" s="2091" t="s">
        <v>151</v>
      </c>
      <c r="I176" s="2092" t="s">
        <v>152</v>
      </c>
      <c r="J176" s="405" t="s">
        <v>263</v>
      </c>
      <c r="K176" s="6"/>
      <c r="L176" s="585"/>
      <c r="M176" s="585"/>
      <c r="N176" s="585"/>
      <c r="O176" s="215"/>
      <c r="P176" s="125"/>
      <c r="Q176" s="125"/>
      <c r="R176" s="3246"/>
      <c r="S176" s="3246"/>
      <c r="T176" s="3246"/>
      <c r="U176" s="3246"/>
      <c r="V176" s="3414"/>
      <c r="W176" s="3414"/>
      <c r="X176" s="3414"/>
      <c r="Y176" s="3414"/>
      <c r="Z176" s="125"/>
      <c r="AA176" s="125"/>
      <c r="AB176" s="125"/>
      <c r="AC176" s="125"/>
      <c r="AD176" s="125"/>
      <c r="AE176" s="110"/>
      <c r="AF176" s="110"/>
      <c r="AG176" s="110"/>
      <c r="AH176" s="110"/>
      <c r="AI176" s="110"/>
      <c r="AJ176" s="529"/>
      <c r="AK176" s="110"/>
      <c r="AL176" s="110"/>
      <c r="AM176" s="110"/>
      <c r="AN176" s="110"/>
      <c r="AO176" s="110"/>
      <c r="AP176" s="110"/>
      <c r="AQ176" s="110"/>
      <c r="AR176" s="497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</row>
    <row r="177" spans="2:59" ht="15.75" customHeight="1" thickBot="1">
      <c r="B177" s="406"/>
      <c r="C177" s="437"/>
      <c r="D177" s="2093"/>
      <c r="E177" s="2094" t="s">
        <v>5</v>
      </c>
      <c r="F177" s="2094" t="s">
        <v>6</v>
      </c>
      <c r="G177" s="2094" t="s">
        <v>7</v>
      </c>
      <c r="H177" s="2095" t="s">
        <v>153</v>
      </c>
      <c r="I177" s="2096" t="s">
        <v>154</v>
      </c>
      <c r="J177" s="411" t="s">
        <v>262</v>
      </c>
      <c r="K177" s="6"/>
      <c r="L177" s="156"/>
      <c r="M177" s="156"/>
      <c r="N177" s="156"/>
      <c r="O177" s="3750"/>
      <c r="P177" s="125"/>
      <c r="Q177" s="3414"/>
      <c r="R177" s="3414"/>
      <c r="S177" s="3414"/>
      <c r="T177" s="3414"/>
      <c r="U177" s="3414"/>
      <c r="V177" s="3414"/>
      <c r="W177" s="3414"/>
      <c r="X177" s="3414"/>
      <c r="Y177" s="3414"/>
      <c r="Z177" s="130"/>
      <c r="AA177" s="130"/>
      <c r="AB177" s="110"/>
      <c r="AC177" s="110"/>
      <c r="AD177" s="523"/>
      <c r="AE177" s="123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</row>
    <row r="178" spans="2:59" ht="15.75" customHeight="1">
      <c r="B178" s="90"/>
      <c r="C178" s="412" t="s">
        <v>129</v>
      </c>
      <c r="D178" s="1812"/>
      <c r="E178" s="703"/>
      <c r="F178" s="414"/>
      <c r="G178" s="414"/>
      <c r="H178" s="3135"/>
      <c r="I178" s="441"/>
      <c r="J178" s="417"/>
      <c r="K178" s="6"/>
      <c r="L178" s="3414"/>
      <c r="M178" s="3422"/>
      <c r="N178" s="3414"/>
      <c r="O178" s="125"/>
      <c r="P178" s="125"/>
      <c r="Q178" s="3414"/>
      <c r="R178" s="3414"/>
      <c r="S178" s="3422"/>
      <c r="T178" s="3414"/>
      <c r="U178" s="3414"/>
      <c r="V178" s="3414"/>
      <c r="W178" s="3414"/>
      <c r="X178" s="3414"/>
      <c r="Y178" s="3414"/>
      <c r="Z178" s="3414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</row>
    <row r="179" spans="2:59">
      <c r="B179" s="418" t="s">
        <v>155</v>
      </c>
      <c r="C179" s="2575" t="s">
        <v>931</v>
      </c>
      <c r="D179" s="3437">
        <v>135</v>
      </c>
      <c r="E179" s="2650">
        <v>16.398</v>
      </c>
      <c r="F179" s="753">
        <v>6.3170000000000002</v>
      </c>
      <c r="G179" s="1192">
        <v>28.524000000000001</v>
      </c>
      <c r="H179" s="2509">
        <v>234.501</v>
      </c>
      <c r="I179" s="2067">
        <v>53</v>
      </c>
      <c r="J179" s="2415" t="s">
        <v>853</v>
      </c>
      <c r="K179" s="6"/>
      <c r="L179" s="125"/>
      <c r="M179" s="125"/>
      <c r="N179" s="125"/>
      <c r="O179" s="125"/>
      <c r="P179" s="125"/>
      <c r="Q179" s="3414"/>
      <c r="R179" s="3416"/>
      <c r="S179" s="130"/>
      <c r="T179" s="3408"/>
      <c r="U179" s="131"/>
      <c r="V179" s="190"/>
      <c r="W179" s="3414"/>
      <c r="X179" s="3414"/>
      <c r="Y179" s="3414"/>
      <c r="Z179" s="3414"/>
      <c r="AF179" s="110"/>
      <c r="AG179" s="119"/>
      <c r="AH179" s="105"/>
      <c r="AI179" s="102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</row>
    <row r="180" spans="2:59">
      <c r="B180" s="419" t="s">
        <v>156</v>
      </c>
      <c r="C180" s="2813" t="s">
        <v>821</v>
      </c>
      <c r="D180" s="3448">
        <v>30</v>
      </c>
      <c r="E180" s="2631">
        <v>0.56999999999999995</v>
      </c>
      <c r="F180" s="1620">
        <v>0</v>
      </c>
      <c r="G180" s="1620">
        <v>13.95</v>
      </c>
      <c r="H180" s="1782">
        <v>58.08</v>
      </c>
      <c r="I180" s="2108">
        <v>53</v>
      </c>
      <c r="J180" s="2440" t="s">
        <v>458</v>
      </c>
      <c r="K180" s="6"/>
      <c r="L180" s="117"/>
      <c r="M180" s="339"/>
      <c r="N180" s="339"/>
      <c r="O180" s="339"/>
      <c r="P180" s="185"/>
      <c r="Q180" s="3414"/>
      <c r="R180" s="129"/>
      <c r="S180" s="3411"/>
      <c r="T180" s="3408"/>
      <c r="U180" s="3422"/>
      <c r="V180" s="3414"/>
      <c r="W180" s="3414"/>
      <c r="X180" s="3414"/>
      <c r="Y180" s="3414"/>
      <c r="Z180" s="339"/>
      <c r="AA180" s="185"/>
      <c r="AB180" s="156"/>
      <c r="AC180" s="156"/>
      <c r="AD180" s="156"/>
      <c r="AE180" s="1230"/>
      <c r="AF180" s="110"/>
      <c r="AG180" s="119"/>
      <c r="AH180" s="130"/>
      <c r="AI180" s="338"/>
      <c r="AJ180" s="120"/>
      <c r="AK180" s="120"/>
      <c r="AL180" s="120"/>
      <c r="AM180" s="185"/>
      <c r="AN180" s="120"/>
      <c r="AO180" s="120"/>
      <c r="AP180" s="120"/>
      <c r="AQ180" s="120"/>
      <c r="AR180" s="120"/>
      <c r="AS180" s="120"/>
      <c r="AT180" s="120"/>
      <c r="AU180" s="120"/>
      <c r="AV180" s="184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</row>
    <row r="181" spans="2:59" ht="14.25" customHeight="1">
      <c r="B181" s="87"/>
      <c r="C181" s="2479" t="s">
        <v>198</v>
      </c>
      <c r="D181" s="3426">
        <v>200</v>
      </c>
      <c r="E181" s="1786">
        <v>6.5</v>
      </c>
      <c r="F181" s="1623">
        <v>5.0999999999999996</v>
      </c>
      <c r="G181" s="1623">
        <v>15.7</v>
      </c>
      <c r="H181" s="3293">
        <v>134.19999999999999</v>
      </c>
      <c r="I181" s="2050">
        <v>99</v>
      </c>
      <c r="J181" s="2464" t="s">
        <v>342</v>
      </c>
      <c r="K181" s="6"/>
      <c r="L181" s="1248"/>
      <c r="M181" s="125"/>
      <c r="N181" s="125"/>
      <c r="O181" s="125"/>
      <c r="P181" s="125"/>
      <c r="Q181" s="3414"/>
      <c r="R181" s="2256"/>
      <c r="S181" s="3411"/>
      <c r="T181" s="3409"/>
      <c r="U181" s="3411"/>
      <c r="V181" s="120"/>
      <c r="W181" s="3414"/>
      <c r="X181" s="3414"/>
      <c r="Y181" s="3414"/>
      <c r="Z181" s="477"/>
      <c r="AA181" s="486"/>
      <c r="AB181" s="477"/>
      <c r="AC181" s="477"/>
      <c r="AD181" s="477"/>
      <c r="AE181" s="477"/>
      <c r="AF181" s="110"/>
      <c r="AG181" s="365"/>
      <c r="AH181" s="130"/>
      <c r="AI181" s="164"/>
      <c r="AJ181" s="120"/>
      <c r="AK181" s="339"/>
      <c r="AL181" s="120"/>
      <c r="AM181" s="185"/>
      <c r="AN181" s="120"/>
      <c r="AO181" s="120"/>
      <c r="AP181" s="120"/>
      <c r="AQ181" s="120"/>
      <c r="AR181" s="120"/>
      <c r="AS181" s="120"/>
      <c r="AT181" s="234"/>
      <c r="AU181" s="120"/>
      <c r="AV181" s="184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</row>
    <row r="182" spans="2:59" ht="14.25" customHeight="1">
      <c r="B182" s="423" t="s">
        <v>160</v>
      </c>
      <c r="C182" s="249" t="s">
        <v>440</v>
      </c>
      <c r="D182" s="3435">
        <v>10</v>
      </c>
      <c r="E182" s="1299">
        <v>0.1</v>
      </c>
      <c r="F182" s="333">
        <v>7.2</v>
      </c>
      <c r="G182" s="333">
        <v>0.1</v>
      </c>
      <c r="H182" s="1506">
        <v>66.099999999999994</v>
      </c>
      <c r="I182" s="439">
        <v>12</v>
      </c>
      <c r="J182" s="2415" t="s">
        <v>439</v>
      </c>
      <c r="K182" s="6"/>
      <c r="L182" s="125"/>
      <c r="M182" s="1248"/>
      <c r="N182" s="1248"/>
      <c r="O182" s="3759"/>
      <c r="P182" s="1248"/>
      <c r="Q182" s="3414"/>
      <c r="R182" s="3414"/>
      <c r="S182" s="117"/>
      <c r="T182" s="3414"/>
      <c r="U182" s="3411"/>
      <c r="V182" s="3408"/>
      <c r="W182" s="3414"/>
      <c r="X182" s="3414"/>
      <c r="Y182" s="3414"/>
      <c r="Z182" s="487"/>
      <c r="AA182" s="487"/>
      <c r="AB182" s="487"/>
      <c r="AC182" s="487"/>
      <c r="AD182" s="487"/>
      <c r="AE182" s="487"/>
      <c r="AF182" s="110"/>
      <c r="AG182" s="365"/>
      <c r="AH182" s="130"/>
      <c r="AI182" s="366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</row>
    <row r="183" spans="2:59">
      <c r="B183" s="87"/>
      <c r="C183" s="194" t="s">
        <v>9</v>
      </c>
      <c r="D183" s="3429">
        <v>30</v>
      </c>
      <c r="E183" s="1299">
        <v>0.6018</v>
      </c>
      <c r="F183" s="333">
        <v>0.39</v>
      </c>
      <c r="G183" s="328">
        <v>16.260000000000002</v>
      </c>
      <c r="H183" s="1506">
        <v>70.9572</v>
      </c>
      <c r="I183" s="422">
        <v>18</v>
      </c>
      <c r="J183" s="2434" t="s">
        <v>8</v>
      </c>
      <c r="K183" s="6"/>
      <c r="L183" s="125"/>
      <c r="M183" s="125"/>
      <c r="N183" s="125"/>
      <c r="O183" s="125"/>
      <c r="P183" s="125"/>
      <c r="Q183" s="3414"/>
      <c r="R183" s="3416"/>
      <c r="S183" s="3411"/>
      <c r="T183" s="3409"/>
      <c r="U183" s="3411"/>
      <c r="V183" s="3408"/>
      <c r="W183" s="3414"/>
      <c r="X183" s="3414"/>
      <c r="Y183" s="3414"/>
      <c r="Z183" s="125"/>
      <c r="AA183" s="125"/>
      <c r="AB183" s="125"/>
      <c r="AC183" s="125"/>
      <c r="AD183" s="125"/>
      <c r="AE183" s="110"/>
      <c r="AF183" s="110"/>
      <c r="AG183" s="365"/>
      <c r="AH183" s="130"/>
      <c r="AI183" s="366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</row>
    <row r="184" spans="2:59" ht="15.75" thickBot="1">
      <c r="B184" s="690"/>
      <c r="C184" s="1274" t="s">
        <v>801</v>
      </c>
      <c r="D184" s="1332">
        <v>100</v>
      </c>
      <c r="E184" s="1525">
        <v>0.4</v>
      </c>
      <c r="F184" s="440">
        <v>0.4</v>
      </c>
      <c r="G184" s="440">
        <v>9.8000000000000007</v>
      </c>
      <c r="H184" s="2437">
        <v>47</v>
      </c>
      <c r="I184" s="607">
        <v>105</v>
      </c>
      <c r="J184" s="2428" t="s">
        <v>823</v>
      </c>
      <c r="K184" s="6"/>
      <c r="L184" s="125"/>
      <c r="M184" s="125"/>
      <c r="N184" s="125"/>
      <c r="O184" s="125"/>
      <c r="P184" s="125"/>
      <c r="Q184" s="125"/>
      <c r="R184" s="2253"/>
      <c r="S184" s="3411"/>
      <c r="T184" s="3409"/>
      <c r="U184" s="3411"/>
      <c r="V184" s="3409"/>
      <c r="W184" s="3414"/>
      <c r="X184" s="3414"/>
      <c r="Y184" s="3414"/>
      <c r="Z184" s="125"/>
      <c r="AA184" s="120"/>
      <c r="AB184" s="234"/>
      <c r="AC184" s="339"/>
      <c r="AD184" s="120"/>
      <c r="AE184" s="120"/>
      <c r="AF184" s="110"/>
      <c r="AG184" s="110"/>
      <c r="AH184" s="118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</row>
    <row r="185" spans="2:59">
      <c r="B185" s="426" t="s">
        <v>170</v>
      </c>
      <c r="C185" s="95"/>
      <c r="D185" s="225">
        <f>SUM(D179:D184)</f>
        <v>505</v>
      </c>
      <c r="E185" s="2053">
        <f>SUM(E179:E184)</f>
        <v>24.569800000000001</v>
      </c>
      <c r="F185" s="2054">
        <f>SUM(F179:F184)</f>
        <v>19.407</v>
      </c>
      <c r="G185" s="2055">
        <f>SUM(G179:G184)</f>
        <v>84.334000000000003</v>
      </c>
      <c r="H185" s="2056">
        <f>SUM(H179:H184)</f>
        <v>610.83819999999992</v>
      </c>
      <c r="I185" s="2057"/>
      <c r="J185" s="1813"/>
      <c r="K185" s="6"/>
      <c r="L185" s="3411"/>
      <c r="M185" s="120"/>
      <c r="N185" s="339"/>
      <c r="O185" s="120"/>
      <c r="P185" s="185"/>
      <c r="Q185" s="3414"/>
      <c r="R185" s="128"/>
      <c r="S185" s="3411"/>
      <c r="T185" s="3409"/>
      <c r="U185" s="117"/>
      <c r="V185" s="3414"/>
      <c r="W185" s="3414"/>
      <c r="X185" s="3414"/>
      <c r="Y185" s="3414"/>
      <c r="Z185" s="125"/>
      <c r="AA185" s="120"/>
      <c r="AB185" s="120"/>
      <c r="AC185" s="120"/>
      <c r="AD185" s="120"/>
      <c r="AE185" s="184"/>
      <c r="AF185" s="110"/>
      <c r="AG185" s="129"/>
      <c r="AH185" s="182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</row>
    <row r="186" spans="2:59">
      <c r="B186" s="738"/>
      <c r="C186" s="1846" t="s">
        <v>10</v>
      </c>
      <c r="D186" s="1847">
        <v>0.25</v>
      </c>
      <c r="E186" s="2059">
        <f>E623</f>
        <v>19.25</v>
      </c>
      <c r="F186" s="2060">
        <f>F623</f>
        <v>19.75</v>
      </c>
      <c r="G186" s="2060">
        <f>G623</f>
        <v>83.75</v>
      </c>
      <c r="H186" s="2061">
        <f>H623</f>
        <v>587.5</v>
      </c>
      <c r="I186" s="2062"/>
      <c r="J186" s="660"/>
      <c r="K186" s="6"/>
      <c r="L186" s="278"/>
      <c r="M186" s="3422"/>
      <c r="N186" s="3422"/>
      <c r="O186" s="3422"/>
      <c r="P186" s="3422"/>
      <c r="Q186" s="3414"/>
      <c r="R186" s="3414"/>
      <c r="S186" s="3415"/>
      <c r="T186" s="3414"/>
      <c r="U186" s="3411"/>
      <c r="V186" s="3409"/>
      <c r="W186" s="3414"/>
      <c r="X186" s="3414"/>
      <c r="Y186" s="3414"/>
      <c r="Z186" s="125"/>
      <c r="AA186" s="184"/>
      <c r="AB186" s="184"/>
      <c r="AC186" s="184"/>
      <c r="AD186" s="184"/>
      <c r="AE186" s="184"/>
      <c r="AF186" s="110"/>
      <c r="AG186" s="128"/>
      <c r="AH186" s="117"/>
      <c r="AI186" s="109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</row>
    <row r="187" spans="2:59" ht="18" customHeight="1" thickBot="1">
      <c r="B187" s="240"/>
      <c r="C187" s="1848" t="s">
        <v>331</v>
      </c>
      <c r="D187" s="1849"/>
      <c r="E187" s="1955">
        <f>(E185*100/E621)-25</f>
        <v>6.9088311688311705</v>
      </c>
      <c r="F187" s="1963">
        <f>(F185*100/F621)-25</f>
        <v>-0.43417721518987307</v>
      </c>
      <c r="G187" s="1963">
        <f>(G185*100/G621)-25</f>
        <v>0.1743283582089532</v>
      </c>
      <c r="H187" s="2078">
        <f>(H185*100/H621)-25</f>
        <v>0.99311489361701888</v>
      </c>
      <c r="I187" s="2063"/>
      <c r="J187" s="436"/>
      <c r="K187" s="6"/>
      <c r="L187" s="3422"/>
      <c r="M187" s="2511"/>
      <c r="N187" s="2511"/>
      <c r="O187" s="2511"/>
      <c r="P187" s="2511"/>
      <c r="Q187" s="3414"/>
      <c r="R187" s="1682"/>
      <c r="S187" s="3415"/>
      <c r="T187" s="1683"/>
      <c r="U187" s="3411"/>
      <c r="V187" s="3409"/>
      <c r="W187" s="3414"/>
      <c r="X187" s="3414"/>
      <c r="Y187" s="3414"/>
      <c r="Z187" s="125"/>
      <c r="AA187" s="120"/>
      <c r="AB187" s="120"/>
      <c r="AC187" s="120"/>
      <c r="AD187" s="120"/>
      <c r="AE187" s="184"/>
      <c r="AF187" s="110"/>
      <c r="AG187" s="119"/>
      <c r="AH187" s="105"/>
      <c r="AI187" s="104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</row>
    <row r="188" spans="2:59" ht="16.5" customHeight="1">
      <c r="B188" s="90"/>
      <c r="C188" s="1850" t="s">
        <v>106</v>
      </c>
      <c r="D188" s="1851"/>
      <c r="E188" s="3289"/>
      <c r="F188" s="2120"/>
      <c r="G188" s="2120"/>
      <c r="H188" s="2121"/>
      <c r="I188" s="1488"/>
      <c r="J188" s="431"/>
      <c r="K188" s="6"/>
      <c r="L188" s="125"/>
      <c r="M188" s="125"/>
      <c r="N188" s="125"/>
      <c r="O188" s="125"/>
      <c r="P188" s="125"/>
      <c r="Q188" s="3414"/>
      <c r="R188" s="129"/>
      <c r="S188" s="3422"/>
      <c r="T188" s="3414"/>
      <c r="U188" s="3411"/>
      <c r="V188" s="3409"/>
      <c r="W188" s="3414"/>
      <c r="X188" s="3414"/>
      <c r="Y188" s="3414"/>
      <c r="Z188" s="125"/>
      <c r="AA188" s="120"/>
      <c r="AB188" s="120"/>
      <c r="AC188" s="120"/>
      <c r="AD188" s="120"/>
      <c r="AE188" s="184"/>
      <c r="AF188" s="110"/>
      <c r="AG188" s="129"/>
      <c r="AH188" s="105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</row>
    <row r="189" spans="2:59" ht="11.25" customHeight="1">
      <c r="B189" s="418" t="s">
        <v>155</v>
      </c>
      <c r="C189" s="2575" t="s">
        <v>425</v>
      </c>
      <c r="D189" s="353"/>
      <c r="E189" s="1192"/>
      <c r="F189" s="753"/>
      <c r="G189" s="753"/>
      <c r="H189" s="2509"/>
      <c r="I189" s="442"/>
      <c r="J189" s="2433"/>
      <c r="K189" s="6"/>
      <c r="L189" s="3423"/>
      <c r="M189" s="131"/>
      <c r="N189" s="190"/>
      <c r="O189" s="125"/>
      <c r="P189" s="125"/>
      <c r="Q189" s="3414"/>
      <c r="R189" s="3416"/>
      <c r="S189" s="3411"/>
      <c r="T189" s="3408"/>
      <c r="U189" s="3415"/>
      <c r="V189" s="1683"/>
      <c r="W189" s="3414"/>
      <c r="X189" s="3414"/>
      <c r="Y189" s="3414"/>
      <c r="Z189" s="125"/>
      <c r="AA189" s="109"/>
      <c r="AB189" s="227"/>
      <c r="AC189" s="213"/>
      <c r="AD189" s="109"/>
      <c r="AE189" s="100"/>
      <c r="AF189" s="110"/>
      <c r="AG189" s="119"/>
      <c r="AH189" s="115"/>
      <c r="AI189" s="108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</row>
    <row r="190" spans="2:59" ht="12.75" customHeight="1">
      <c r="B190" s="419" t="s">
        <v>156</v>
      </c>
      <c r="C190" s="3290" t="s">
        <v>802</v>
      </c>
      <c r="D190" s="3186">
        <v>60</v>
      </c>
      <c r="E190" s="1782">
        <v>1.024</v>
      </c>
      <c r="F190" s="1620">
        <v>3.0019999999999998</v>
      </c>
      <c r="G190" s="1620">
        <v>5.0750000000000002</v>
      </c>
      <c r="H190" s="1941">
        <v>51.417999999999999</v>
      </c>
      <c r="I190" s="3699">
        <v>4</v>
      </c>
      <c r="J190" s="2507" t="s">
        <v>554</v>
      </c>
      <c r="K190" s="6"/>
      <c r="L190" s="3751"/>
      <c r="M190" s="360"/>
      <c r="N190" s="360"/>
      <c r="O190" s="360"/>
      <c r="P190" s="360"/>
      <c r="Q190" s="3414"/>
      <c r="R190" s="3414"/>
      <c r="S190" s="117"/>
      <c r="T190" s="3414"/>
      <c r="U190" s="3422"/>
      <c r="V190" s="3414"/>
      <c r="W190" s="3414"/>
      <c r="X190" s="3414"/>
      <c r="Y190" s="3414"/>
      <c r="Z190" s="125"/>
      <c r="AA190" s="125"/>
      <c r="AB190" s="125"/>
      <c r="AC190" s="125"/>
      <c r="AD190" s="125"/>
      <c r="AE190" s="110"/>
      <c r="AF190" s="119"/>
      <c r="AG190" s="119"/>
      <c r="AH190" s="105"/>
      <c r="AI190" s="104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</row>
    <row r="191" spans="2:59" ht="13.5" customHeight="1">
      <c r="B191" s="420" t="s">
        <v>11</v>
      </c>
      <c r="C191" s="2187" t="s">
        <v>667</v>
      </c>
      <c r="D191" s="257">
        <v>200</v>
      </c>
      <c r="E191" s="1204">
        <v>5.04</v>
      </c>
      <c r="F191" s="1204">
        <v>2.86</v>
      </c>
      <c r="G191" s="1204">
        <v>13.68</v>
      </c>
      <c r="H191" s="707">
        <v>92.6</v>
      </c>
      <c r="I191" s="439">
        <v>27</v>
      </c>
      <c r="J191" s="2422" t="s">
        <v>522</v>
      </c>
      <c r="K191" s="31"/>
      <c r="L191" s="156"/>
      <c r="M191" s="120"/>
      <c r="N191" s="120"/>
      <c r="O191" s="120"/>
      <c r="P191" s="3183"/>
      <c r="Q191" s="3414"/>
      <c r="R191" s="3416"/>
      <c r="S191" s="3411"/>
      <c r="T191" s="3409"/>
      <c r="U191" s="117"/>
      <c r="V191" s="338"/>
      <c r="W191" s="3414"/>
      <c r="X191" s="3414"/>
      <c r="Y191" s="3414"/>
      <c r="Z191" s="125"/>
      <c r="AA191" s="337"/>
      <c r="AB191" s="534"/>
      <c r="AC191" s="337"/>
      <c r="AD191" s="337"/>
      <c r="AE191" s="184"/>
      <c r="AF191" s="126"/>
      <c r="AG191" s="119"/>
      <c r="AH191" s="105"/>
      <c r="AI191" s="104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</row>
    <row r="192" spans="2:59">
      <c r="B192" s="423" t="s">
        <v>160</v>
      </c>
      <c r="C192" s="194" t="s">
        <v>1011</v>
      </c>
      <c r="D192" s="2241">
        <v>90</v>
      </c>
      <c r="E192" s="1299">
        <v>16.149999999999999</v>
      </c>
      <c r="F192" s="2557">
        <v>9.08</v>
      </c>
      <c r="G192" s="2557">
        <v>13.48</v>
      </c>
      <c r="H192" s="1506">
        <v>204.89609999999999</v>
      </c>
      <c r="I192" s="3126">
        <v>76</v>
      </c>
      <c r="J192" s="2442" t="s">
        <v>524</v>
      </c>
      <c r="L192" s="278"/>
      <c r="M192" s="3422"/>
      <c r="N192" s="3422"/>
      <c r="O192" s="3422"/>
      <c r="P192" s="3422"/>
      <c r="Q192" s="3414"/>
      <c r="R192" s="3414"/>
      <c r="S192" s="3411"/>
      <c r="T192" s="549"/>
      <c r="U192" s="117"/>
      <c r="V192" s="338"/>
      <c r="W192" s="3414"/>
      <c r="X192" s="3414"/>
      <c r="Y192" s="3414"/>
      <c r="Z192" s="125"/>
      <c r="AA192" s="120"/>
      <c r="AB192" s="234"/>
      <c r="AC192" s="120"/>
      <c r="AD192" s="120"/>
      <c r="AE192" s="184"/>
      <c r="AF192" s="119"/>
      <c r="AG192" s="119"/>
      <c r="AH192" s="105"/>
      <c r="AI192" s="104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</row>
    <row r="193" spans="2:59">
      <c r="B193" s="87"/>
      <c r="C193" s="3097" t="s">
        <v>402</v>
      </c>
      <c r="D193" s="353">
        <v>180</v>
      </c>
      <c r="E193" s="1299">
        <v>3.677</v>
      </c>
      <c r="F193" s="333">
        <v>5.7619999999999996</v>
      </c>
      <c r="G193" s="333">
        <v>24.527000000000001</v>
      </c>
      <c r="H193" s="1506">
        <v>164.673</v>
      </c>
      <c r="I193" s="438">
        <v>46</v>
      </c>
      <c r="J193" s="2428" t="s">
        <v>525</v>
      </c>
      <c r="K193" s="6"/>
      <c r="L193" s="3422"/>
      <c r="M193" s="2511"/>
      <c r="N193" s="2511"/>
      <c r="O193" s="2511"/>
      <c r="P193" s="2511"/>
      <c r="Q193" s="3414"/>
      <c r="R193" s="3247"/>
      <c r="S193" s="3411"/>
      <c r="T193" s="338"/>
      <c r="U193" s="117"/>
      <c r="V193" s="549"/>
      <c r="W193" s="3414"/>
      <c r="X193" s="3414"/>
      <c r="Y193" s="3414"/>
      <c r="Z193" s="125"/>
      <c r="AA193" s="184"/>
      <c r="AB193" s="156"/>
      <c r="AC193" s="184"/>
      <c r="AD193" s="513"/>
      <c r="AE193" s="184"/>
      <c r="AF193" s="119"/>
      <c r="AG193" s="119"/>
      <c r="AH193" s="105"/>
      <c r="AI193" s="104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</row>
    <row r="194" spans="2:59">
      <c r="B194" s="87"/>
      <c r="C194" s="249" t="s">
        <v>130</v>
      </c>
      <c r="D194" s="353">
        <v>200</v>
      </c>
      <c r="E194" s="1490">
        <v>0.5</v>
      </c>
      <c r="F194" s="1491">
        <v>0</v>
      </c>
      <c r="G194" s="1491">
        <v>19.8</v>
      </c>
      <c r="H194" s="2651">
        <v>81</v>
      </c>
      <c r="I194" s="2049">
        <v>92</v>
      </c>
      <c r="J194" s="2423" t="s">
        <v>275</v>
      </c>
      <c r="K194" s="6"/>
      <c r="L194" s="125"/>
      <c r="M194" s="3414"/>
      <c r="N194" s="3414"/>
      <c r="O194" s="3414"/>
      <c r="P194" s="3414"/>
      <c r="Q194" s="3414"/>
      <c r="R194" s="129"/>
      <c r="S194" s="117"/>
      <c r="T194" s="3408"/>
      <c r="U194" s="3411"/>
      <c r="V194" s="338"/>
      <c r="W194" s="3414"/>
      <c r="X194" s="3414"/>
      <c r="Y194" s="3414"/>
      <c r="Z194" s="125"/>
      <c r="AA194" s="184"/>
      <c r="AB194" s="184"/>
      <c r="AC194" s="184"/>
      <c r="AD194" s="184"/>
      <c r="AE194" s="184"/>
      <c r="AF194" s="119"/>
      <c r="AG194" s="155"/>
      <c r="AH194" s="105"/>
      <c r="AI194" s="104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</row>
    <row r="195" spans="2:59">
      <c r="B195" s="87"/>
      <c r="C195" s="2479" t="s">
        <v>9</v>
      </c>
      <c r="D195" s="2614">
        <v>50</v>
      </c>
      <c r="E195" s="1299">
        <v>1.0029999999999999</v>
      </c>
      <c r="F195" s="328">
        <v>0.65</v>
      </c>
      <c r="G195" s="328">
        <v>27.1</v>
      </c>
      <c r="H195" s="1506">
        <v>118.262</v>
      </c>
      <c r="I195" s="2051">
        <v>18</v>
      </c>
      <c r="J195" s="2434" t="s">
        <v>8</v>
      </c>
      <c r="K195" s="6"/>
      <c r="L195" s="3752"/>
      <c r="M195" s="360"/>
      <c r="N195" s="360"/>
      <c r="O195" s="360"/>
      <c r="P195" s="360"/>
      <c r="Q195" s="3414"/>
      <c r="R195" s="2253"/>
      <c r="S195" s="3411"/>
      <c r="T195" s="3408"/>
      <c r="U195" s="117"/>
      <c r="V195" s="3408"/>
      <c r="W195" s="3414"/>
      <c r="X195" s="3414"/>
      <c r="Y195" s="3414"/>
      <c r="Z195" s="125"/>
      <c r="AA195" s="339"/>
      <c r="AB195" s="339"/>
      <c r="AC195" s="339"/>
      <c r="AD195" s="339"/>
      <c r="AE195" s="184"/>
      <c r="AF195" s="119"/>
      <c r="AG195" s="110"/>
      <c r="AH195" s="118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</row>
    <row r="196" spans="2:59" ht="15.75" thickBot="1">
      <c r="B196" s="690"/>
      <c r="C196" s="2401" t="s">
        <v>305</v>
      </c>
      <c r="D196" s="2359">
        <v>30</v>
      </c>
      <c r="E196" s="1778">
        <v>1.4</v>
      </c>
      <c r="F196" s="1491">
        <v>0.495</v>
      </c>
      <c r="G196" s="1491">
        <v>13.031000000000001</v>
      </c>
      <c r="H196" s="2651">
        <v>62.174999999999997</v>
      </c>
      <c r="I196" s="2049">
        <v>19</v>
      </c>
      <c r="J196" s="2423" t="s">
        <v>8</v>
      </c>
      <c r="K196" s="6"/>
      <c r="L196" s="156"/>
      <c r="M196" s="339"/>
      <c r="N196" s="120"/>
      <c r="O196" s="120"/>
      <c r="P196" s="3183"/>
      <c r="Q196" s="3414"/>
      <c r="R196" s="129"/>
      <c r="S196" s="3411"/>
      <c r="T196" s="3414"/>
      <c r="U196" s="3411"/>
      <c r="V196" s="3408"/>
      <c r="W196" s="3414"/>
      <c r="X196" s="3414"/>
      <c r="Y196" s="3414"/>
      <c r="Z196" s="125"/>
      <c r="AA196" s="120"/>
      <c r="AB196" s="120"/>
      <c r="AC196" s="120"/>
      <c r="AD196" s="120"/>
      <c r="AE196" s="184"/>
      <c r="AF196" s="119"/>
      <c r="AG196" s="110"/>
      <c r="AH196" s="182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</row>
    <row r="197" spans="2:59">
      <c r="B197" s="426" t="s">
        <v>158</v>
      </c>
      <c r="C197" s="1852"/>
      <c r="D197" s="1853">
        <f>SUM(D189:D196)</f>
        <v>810</v>
      </c>
      <c r="E197" s="2068">
        <f>SUM(E189:E196)</f>
        <v>28.793999999999997</v>
      </c>
      <c r="F197" s="2054">
        <f>SUM(F189:F196)</f>
        <v>21.849</v>
      </c>
      <c r="G197" s="2054">
        <f>SUM(G189:G196)</f>
        <v>116.69300000000001</v>
      </c>
      <c r="H197" s="2056">
        <f>SUM(H189:H196)</f>
        <v>775.02409999999986</v>
      </c>
      <c r="I197" s="2057"/>
      <c r="J197" s="1813"/>
      <c r="K197" s="6"/>
      <c r="L197" s="278"/>
      <c r="M197" s="3422"/>
      <c r="N197" s="3422"/>
      <c r="O197" s="3422"/>
      <c r="P197" s="3422"/>
      <c r="Q197" s="3414"/>
      <c r="R197" s="2253"/>
      <c r="S197" s="3411"/>
      <c r="T197" s="3409"/>
      <c r="U197" s="3411"/>
      <c r="V197" s="3414"/>
      <c r="W197" s="3414"/>
      <c r="X197" s="3414"/>
      <c r="Y197" s="3414"/>
      <c r="Z197" s="125"/>
      <c r="AA197" s="120"/>
      <c r="AB197" s="120"/>
      <c r="AC197" s="120"/>
      <c r="AD197" s="120"/>
      <c r="AE197" s="184"/>
      <c r="AF197" s="119"/>
      <c r="AG197" s="119"/>
      <c r="AH197" s="105"/>
      <c r="AI197" s="191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</row>
    <row r="198" spans="2:59">
      <c r="B198" s="738"/>
      <c r="C198" s="739" t="s">
        <v>10</v>
      </c>
      <c r="D198" s="1847">
        <v>0.35</v>
      </c>
      <c r="E198" s="2059">
        <f>E627</f>
        <v>26.95</v>
      </c>
      <c r="F198" s="2060">
        <f>F627</f>
        <v>27.65</v>
      </c>
      <c r="G198" s="2060">
        <f>G627</f>
        <v>117.25</v>
      </c>
      <c r="H198" s="2061">
        <f>H627</f>
        <v>822.5</v>
      </c>
      <c r="I198" s="2062"/>
      <c r="J198" s="660"/>
      <c r="K198" s="6"/>
      <c r="L198" s="125"/>
      <c r="M198" s="2496"/>
      <c r="N198" s="2496"/>
      <c r="O198" s="2496"/>
      <c r="P198" s="2512"/>
      <c r="Q198" s="3414"/>
      <c r="R198" s="2253"/>
      <c r="S198" s="3411"/>
      <c r="T198" s="3409"/>
      <c r="U198" s="3411"/>
      <c r="V198" s="3409"/>
      <c r="W198" s="3414"/>
      <c r="X198" s="3414"/>
      <c r="Y198" s="3414"/>
      <c r="Z198" s="125"/>
      <c r="AA198" s="120"/>
      <c r="AB198" s="120"/>
      <c r="AC198" s="234"/>
      <c r="AD198" s="120"/>
      <c r="AE198" s="184"/>
      <c r="AF198" s="110"/>
      <c r="AG198" s="119"/>
      <c r="AH198" s="105"/>
      <c r="AI198" s="104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</row>
    <row r="199" spans="2:59" ht="15.75" thickBot="1">
      <c r="B199" s="240"/>
      <c r="C199" s="736" t="s">
        <v>331</v>
      </c>
      <c r="D199" s="1849"/>
      <c r="E199" s="1955">
        <f>(E197*100/E621)-35</f>
        <v>2.3948051948051869</v>
      </c>
      <c r="F199" s="1963">
        <f>(F197*100/F621)-35</f>
        <v>-7.3430379746835435</v>
      </c>
      <c r="G199" s="1963">
        <f>(G197*100/G621)-35</f>
        <v>-0.16626865671641156</v>
      </c>
      <c r="H199" s="2078">
        <f>(H197*100/H621)-35</f>
        <v>-2.0202510638297895</v>
      </c>
      <c r="I199" s="2063"/>
      <c r="J199" s="436"/>
      <c r="K199" s="6"/>
      <c r="L199" s="129"/>
      <c r="M199" s="3422"/>
      <c r="N199" s="3414"/>
      <c r="O199" s="125"/>
      <c r="P199" s="125"/>
      <c r="Q199" s="3414"/>
      <c r="R199" s="3414"/>
      <c r="S199" s="3415"/>
      <c r="T199" s="3414"/>
      <c r="U199" s="3411"/>
      <c r="V199" s="3409"/>
      <c r="W199" s="3414"/>
      <c r="X199" s="3414"/>
      <c r="Y199" s="3414"/>
      <c r="Z199" s="125"/>
      <c r="AA199" s="109"/>
      <c r="AB199" s="227"/>
      <c r="AC199" s="109"/>
      <c r="AD199" s="109"/>
      <c r="AE199" s="100"/>
      <c r="AF199" s="110"/>
      <c r="AG199" s="120"/>
      <c r="AH199" s="105"/>
      <c r="AI199" s="104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</row>
    <row r="200" spans="2:59" ht="15.75">
      <c r="B200" s="448" t="s">
        <v>155</v>
      </c>
      <c r="C200" s="3136" t="s">
        <v>196</v>
      </c>
      <c r="D200" s="1741"/>
      <c r="E200" s="2064"/>
      <c r="F200" s="1946"/>
      <c r="G200" s="1946"/>
      <c r="H200" s="2070"/>
      <c r="I200" s="1488"/>
      <c r="J200" s="431"/>
      <c r="K200" s="6"/>
      <c r="L200" s="3752"/>
      <c r="M200" s="360"/>
      <c r="N200" s="360"/>
      <c r="O200" s="360"/>
      <c r="P200" s="360"/>
      <c r="Q200" s="3414"/>
      <c r="R200" s="3414"/>
      <c r="S200" s="2636"/>
      <c r="T200" s="3414"/>
      <c r="U200" s="3415"/>
      <c r="V200" s="3414"/>
      <c r="W200" s="3414"/>
      <c r="X200" s="3414"/>
      <c r="Y200" s="3414"/>
      <c r="Z200" s="125"/>
      <c r="AA200" s="528"/>
      <c r="AB200" s="358"/>
      <c r="AC200" s="358"/>
      <c r="AD200" s="359"/>
      <c r="AE200" s="359"/>
      <c r="AF200" s="126"/>
      <c r="AG200" s="205"/>
      <c r="AH200" s="205"/>
      <c r="AI200" s="205"/>
      <c r="AJ200" s="192"/>
      <c r="AK200" s="496"/>
      <c r="AL200" s="205"/>
      <c r="AM200" s="192"/>
      <c r="AN200" s="192"/>
      <c r="AO200" s="205"/>
      <c r="AP200" s="497"/>
      <c r="AQ200" s="205"/>
      <c r="AR200" s="205"/>
      <c r="AS200" s="110"/>
      <c r="AT200" s="13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</row>
    <row r="201" spans="2:59">
      <c r="B201" s="419" t="s">
        <v>156</v>
      </c>
      <c r="C201" s="249" t="s">
        <v>603</v>
      </c>
      <c r="D201" s="349"/>
      <c r="E201" s="2101"/>
      <c r="F201" s="1496"/>
      <c r="G201" s="2015"/>
      <c r="H201" s="2107"/>
      <c r="I201" s="2067"/>
      <c r="J201" s="2428"/>
      <c r="L201" s="156"/>
      <c r="M201" s="120"/>
      <c r="N201" s="120"/>
      <c r="O201" s="120"/>
      <c r="P201" s="185"/>
      <c r="Q201" s="3414"/>
      <c r="R201" s="3414"/>
      <c r="S201" s="2758"/>
      <c r="T201" s="3414"/>
      <c r="U201" s="3415"/>
      <c r="V201" s="3414"/>
      <c r="W201" s="3414"/>
      <c r="X201" s="3414"/>
      <c r="Y201" s="3414"/>
      <c r="Z201" s="125"/>
      <c r="AA201" s="356"/>
      <c r="AB201" s="356"/>
      <c r="AC201" s="361"/>
      <c r="AD201" s="361"/>
      <c r="AE201" s="362"/>
      <c r="AF201" s="122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</row>
    <row r="202" spans="2:59" ht="15.75">
      <c r="B202" s="420" t="s">
        <v>11</v>
      </c>
      <c r="C202" s="2813" t="s">
        <v>197</v>
      </c>
      <c r="D202" s="2250">
        <v>200</v>
      </c>
      <c r="E202" s="1782">
        <v>5.8</v>
      </c>
      <c r="F202" s="1620">
        <v>5</v>
      </c>
      <c r="G202" s="1782">
        <v>8</v>
      </c>
      <c r="H202" s="1779">
        <v>101</v>
      </c>
      <c r="I202" s="2117">
        <v>103</v>
      </c>
      <c r="J202" s="2449" t="s">
        <v>364</v>
      </c>
      <c r="K202" s="31"/>
      <c r="L202" s="278"/>
      <c r="M202" s="3422"/>
      <c r="N202" s="3422"/>
      <c r="O202" s="3422"/>
      <c r="P202" s="3422"/>
      <c r="Q202" s="3414"/>
      <c r="R202" s="3414"/>
      <c r="S202" s="2758"/>
      <c r="T202" s="3414"/>
      <c r="U202" s="3415"/>
      <c r="V202" s="3414"/>
      <c r="W202" s="3414"/>
      <c r="X202" s="3414"/>
      <c r="Y202" s="3414"/>
      <c r="Z202" s="125"/>
      <c r="AA202" s="125"/>
      <c r="AB202" s="125"/>
      <c r="AC202" s="125"/>
      <c r="AD202" s="125"/>
      <c r="AE202" s="110"/>
      <c r="AF202" s="120"/>
      <c r="AG202" s="110"/>
      <c r="AH202" s="110"/>
      <c r="AI202" s="110"/>
      <c r="AJ202" s="192"/>
      <c r="AK202" s="192"/>
      <c r="AL202" s="110"/>
      <c r="AM202" s="192"/>
      <c r="AN202" s="192"/>
      <c r="AO202" s="110"/>
      <c r="AP202" s="105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</row>
    <row r="203" spans="2:59" ht="13.5" customHeight="1">
      <c r="B203" s="423"/>
      <c r="C203" s="3137" t="s">
        <v>668</v>
      </c>
      <c r="D203" s="2250">
        <v>90</v>
      </c>
      <c r="E203" s="1786">
        <v>3.5960000000000001</v>
      </c>
      <c r="F203" s="1781">
        <v>3.4649999999999999</v>
      </c>
      <c r="G203" s="728">
        <v>10.715999999999999</v>
      </c>
      <c r="H203" s="3333">
        <v>88.174999999999997</v>
      </c>
      <c r="I203" s="2108">
        <v>43</v>
      </c>
      <c r="J203" s="2425" t="s">
        <v>369</v>
      </c>
      <c r="L203" s="125"/>
      <c r="M203" s="2496"/>
      <c r="N203" s="2496"/>
      <c r="O203" s="2496"/>
      <c r="P203" s="2512"/>
      <c r="Q203" s="2256"/>
      <c r="R203" s="1682"/>
      <c r="S203" s="3415"/>
      <c r="T203" s="1683"/>
      <c r="U203" s="3415"/>
      <c r="V203" s="3414"/>
      <c r="W203" s="3414"/>
      <c r="X203" s="3414"/>
      <c r="Y203" s="3414"/>
      <c r="Z203" s="125"/>
      <c r="AA203" s="125"/>
      <c r="AB203" s="125"/>
      <c r="AC203" s="125"/>
      <c r="AD203" s="125"/>
      <c r="AE203" s="110"/>
      <c r="AF203" s="119"/>
      <c r="AG203" s="501"/>
      <c r="AH203" s="502"/>
      <c r="AI203" s="503"/>
      <c r="AJ203" s="504"/>
      <c r="AK203" s="505"/>
      <c r="AL203" s="505"/>
      <c r="AM203" s="505"/>
      <c r="AN203" s="505"/>
      <c r="AO203" s="505"/>
      <c r="AP203" s="505"/>
      <c r="AQ203" s="501"/>
      <c r="AR203" s="501"/>
      <c r="AS203" s="506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</row>
    <row r="204" spans="2:59" ht="14.25" customHeight="1" thickBot="1">
      <c r="B204" s="688" t="s">
        <v>160</v>
      </c>
      <c r="C204" s="1274" t="s">
        <v>803</v>
      </c>
      <c r="D204" s="1981">
        <v>20</v>
      </c>
      <c r="E204" s="229">
        <v>0.77</v>
      </c>
      <c r="F204" s="328">
        <v>0.38</v>
      </c>
      <c r="G204" s="328">
        <v>10.28</v>
      </c>
      <c r="H204" s="707">
        <v>45.22</v>
      </c>
      <c r="I204" s="2067">
        <v>17</v>
      </c>
      <c r="J204" s="2423" t="s">
        <v>8</v>
      </c>
      <c r="K204" s="6"/>
      <c r="L204" s="3247"/>
      <c r="M204" s="3411"/>
      <c r="N204" s="338"/>
      <c r="O204" s="125"/>
      <c r="P204" s="125"/>
      <c r="Q204" s="125"/>
      <c r="R204" s="129"/>
      <c r="S204" s="3422"/>
      <c r="T204" s="164"/>
      <c r="U204" s="2758"/>
      <c r="V204" s="3414"/>
      <c r="W204" s="3414"/>
      <c r="X204" s="3414"/>
      <c r="Y204" s="3414"/>
      <c r="Z204" s="125"/>
      <c r="AA204" s="125"/>
      <c r="AB204" s="125"/>
      <c r="AC204" s="125"/>
      <c r="AD204" s="125"/>
      <c r="AE204" s="110"/>
      <c r="AF204" s="119"/>
      <c r="AG204" s="216"/>
      <c r="AH204" s="216"/>
      <c r="AI204" s="216"/>
      <c r="AJ204" s="507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</row>
    <row r="205" spans="2:59" ht="14.25" customHeight="1">
      <c r="B205" s="426" t="s">
        <v>203</v>
      </c>
      <c r="C205" s="578"/>
      <c r="D205" s="616">
        <f>SUM(D201:D204)</f>
        <v>310</v>
      </c>
      <c r="E205" s="2068">
        <f>SUM(E201:E204)</f>
        <v>10.166</v>
      </c>
      <c r="F205" s="2054">
        <f>SUM(F201:F204)</f>
        <v>8.8450000000000006</v>
      </c>
      <c r="G205" s="2054">
        <f>SUM(G201:G204)</f>
        <v>28.996000000000002</v>
      </c>
      <c r="H205" s="2056">
        <f>SUM(H201:H204)</f>
        <v>234.39500000000001</v>
      </c>
      <c r="I205" s="2057"/>
      <c r="J205" s="1813"/>
      <c r="K205" s="6"/>
      <c r="L205" s="125"/>
      <c r="M205" s="117"/>
      <c r="N205" s="3408"/>
      <c r="O205" s="125"/>
      <c r="P205" s="125"/>
      <c r="Q205" s="3414"/>
      <c r="R205" s="3416"/>
      <c r="S205" s="3411"/>
      <c r="T205" s="3408"/>
      <c r="U205" s="3415"/>
      <c r="V205" s="1683"/>
      <c r="W205" s="3414"/>
      <c r="X205" s="3414"/>
      <c r="Y205" s="3414"/>
      <c r="Z205" s="125"/>
      <c r="AA205" s="486"/>
      <c r="AB205" s="477"/>
      <c r="AC205" s="477"/>
      <c r="AD205" s="477"/>
      <c r="AE205" s="477"/>
      <c r="AF205" s="119"/>
      <c r="AG205" s="184"/>
      <c r="AH205" s="354"/>
      <c r="AI205" s="184"/>
      <c r="AJ205" s="185"/>
      <c r="AK205" s="184"/>
      <c r="AL205" s="184"/>
      <c r="AM205" s="156"/>
      <c r="AN205" s="354"/>
      <c r="AO205" s="184"/>
      <c r="AP205" s="156"/>
      <c r="AQ205" s="184"/>
      <c r="AR205" s="513"/>
      <c r="AS205" s="184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</row>
    <row r="206" spans="2:59" ht="14.25" customHeight="1">
      <c r="B206" s="738"/>
      <c r="C206" s="739" t="s">
        <v>10</v>
      </c>
      <c r="D206" s="1847">
        <v>0.1</v>
      </c>
      <c r="E206" s="2059">
        <f>E631</f>
        <v>7.7</v>
      </c>
      <c r="F206" s="2060">
        <f>F631</f>
        <v>7.9</v>
      </c>
      <c r="G206" s="2060">
        <f>G631</f>
        <v>33.5</v>
      </c>
      <c r="H206" s="2061">
        <f>H631</f>
        <v>235</v>
      </c>
      <c r="I206" s="2062"/>
      <c r="J206" s="660"/>
      <c r="K206" s="6"/>
      <c r="L206" s="125"/>
      <c r="M206" s="3411"/>
      <c r="N206" s="3408"/>
      <c r="O206" s="125"/>
      <c r="P206" s="125"/>
      <c r="Q206" s="3414"/>
      <c r="R206" s="3414"/>
      <c r="S206" s="3411"/>
      <c r="T206" s="3414"/>
      <c r="U206" s="3422"/>
      <c r="V206" s="164"/>
      <c r="W206" s="3414"/>
      <c r="X206" s="3414"/>
      <c r="Y206" s="3414"/>
      <c r="Z206" s="125"/>
      <c r="AA206" s="487"/>
      <c r="AB206" s="487"/>
      <c r="AC206" s="487"/>
      <c r="AD206" s="487"/>
      <c r="AE206" s="487"/>
      <c r="AF206" s="119"/>
      <c r="AG206" s="518"/>
      <c r="AH206" s="518"/>
      <c r="AI206" s="518"/>
      <c r="AJ206" s="527"/>
      <c r="AK206" s="518"/>
      <c r="AL206" s="518"/>
      <c r="AM206" s="518"/>
      <c r="AN206" s="518"/>
      <c r="AO206" s="519"/>
      <c r="AP206" s="519"/>
      <c r="AQ206" s="518"/>
      <c r="AR206" s="518"/>
      <c r="AS206" s="518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</row>
    <row r="207" spans="2:59" ht="15" customHeight="1" thickBot="1">
      <c r="B207" s="240"/>
      <c r="C207" s="736" t="s">
        <v>331</v>
      </c>
      <c r="D207" s="1849"/>
      <c r="E207" s="1955">
        <f>(E205*100/E621)-10</f>
        <v>3.2025974025974033</v>
      </c>
      <c r="F207" s="1963">
        <f>(F205*100/F621)-10</f>
        <v>1.1962025316455716</v>
      </c>
      <c r="G207" s="1963">
        <f>(G205*100/G621)-10</f>
        <v>-1.344477611940297</v>
      </c>
      <c r="H207" s="2078">
        <f>(H205*100/H621)-10</f>
        <v>-2.5744680851063961E-2</v>
      </c>
      <c r="I207" s="2063"/>
      <c r="J207" s="436"/>
      <c r="K207" s="6"/>
      <c r="L207" s="125"/>
      <c r="M207" s="125"/>
      <c r="N207" s="3414"/>
      <c r="O207" s="125"/>
      <c r="P207" s="125"/>
      <c r="Q207" s="3414"/>
      <c r="R207" s="3411"/>
      <c r="S207" s="224"/>
      <c r="T207" s="3408"/>
      <c r="U207" s="3411"/>
      <c r="V207" s="3408"/>
      <c r="W207" s="3414"/>
      <c r="X207" s="3414"/>
      <c r="Y207" s="3414"/>
      <c r="Z207" s="125"/>
      <c r="AA207" s="125"/>
      <c r="AB207" s="125"/>
      <c r="AC207" s="125"/>
      <c r="AD207" s="125"/>
      <c r="AE207" s="110"/>
      <c r="AF207" s="123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</row>
    <row r="208" spans="2:59" ht="15.75" thickBot="1">
      <c r="K208" s="31"/>
      <c r="L208" s="125"/>
      <c r="M208" s="125"/>
      <c r="N208" s="3409"/>
      <c r="O208" s="125"/>
      <c r="P208" s="125"/>
      <c r="Q208" s="3414"/>
      <c r="R208" s="3411"/>
      <c r="S208" s="224"/>
      <c r="T208" s="2413"/>
      <c r="U208" s="477"/>
      <c r="V208" s="3408"/>
      <c r="W208" s="3414"/>
      <c r="X208" s="3414"/>
      <c r="Y208" s="3414"/>
      <c r="Z208" s="125"/>
      <c r="AA208" s="184"/>
      <c r="AB208" s="184"/>
      <c r="AC208" s="184"/>
      <c r="AD208" s="184"/>
      <c r="AE208" s="128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497"/>
      <c r="AQ208" s="110"/>
      <c r="AR208" s="497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</row>
    <row r="209" spans="2:59" ht="17.25" customHeight="1">
      <c r="B209" s="662"/>
      <c r="C209" s="42" t="s">
        <v>231</v>
      </c>
      <c r="D209" s="2074"/>
      <c r="E209" s="2075">
        <f>E185+E197</f>
        <v>53.363799999999998</v>
      </c>
      <c r="F209" s="2076">
        <f>F185+F197</f>
        <v>41.256</v>
      </c>
      <c r="G209" s="2076">
        <f>G185+G197</f>
        <v>201.02700000000002</v>
      </c>
      <c r="H209" s="2077">
        <f>H185+H197</f>
        <v>1385.8622999999998</v>
      </c>
      <c r="L209" s="125"/>
      <c r="M209" s="125"/>
      <c r="N209" s="3409"/>
      <c r="O209" s="125"/>
      <c r="P209" s="125"/>
      <c r="Q209" s="3414"/>
      <c r="R209" s="2253"/>
      <c r="S209" s="3411"/>
      <c r="T209" s="3409"/>
      <c r="U209" s="477"/>
      <c r="V209" s="3408"/>
      <c r="W209" s="3414"/>
      <c r="X209" s="3414"/>
      <c r="Y209" s="3414"/>
      <c r="Z209" s="125"/>
      <c r="AA209" s="184"/>
      <c r="AB209" s="184"/>
      <c r="AC209" s="184"/>
      <c r="AD209" s="184"/>
      <c r="AE209" s="369"/>
      <c r="AF209" s="110"/>
      <c r="AG209" s="110"/>
      <c r="AH209" s="110"/>
      <c r="AI209" s="110"/>
      <c r="AJ209" s="529"/>
      <c r="AK209" s="110"/>
      <c r="AL209" s="110"/>
      <c r="AM209" s="110"/>
      <c r="AN209" s="110"/>
      <c r="AO209" s="110"/>
      <c r="AP209" s="110"/>
      <c r="AQ209" s="110"/>
      <c r="AR209" s="497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</row>
    <row r="210" spans="2:59">
      <c r="B210" s="392"/>
      <c r="C210" s="687" t="s">
        <v>10</v>
      </c>
      <c r="D210" s="1847">
        <v>0.6</v>
      </c>
      <c r="E210" s="2059">
        <f>E635</f>
        <v>46.2</v>
      </c>
      <c r="F210" s="2060">
        <f>F635</f>
        <v>47.4</v>
      </c>
      <c r="G210" s="2060">
        <f>G635</f>
        <v>201</v>
      </c>
      <c r="H210" s="2061">
        <f>H635</f>
        <v>1410</v>
      </c>
      <c r="I210" s="125"/>
      <c r="J210" s="125"/>
      <c r="K210" s="6"/>
      <c r="L210" s="3414"/>
      <c r="M210" s="125"/>
      <c r="N210" s="3414"/>
      <c r="O210" s="125"/>
      <c r="P210" s="125"/>
      <c r="Q210" s="3414"/>
      <c r="R210" s="3414"/>
      <c r="S210" s="3415"/>
      <c r="T210" s="3414"/>
      <c r="U210" s="3411"/>
      <c r="V210" s="3409"/>
      <c r="W210" s="3414"/>
      <c r="X210" s="3414"/>
      <c r="Y210" s="3414"/>
      <c r="Z210" s="125"/>
      <c r="AA210" s="120"/>
      <c r="AB210" s="120"/>
      <c r="AC210" s="120"/>
      <c r="AD210" s="120"/>
      <c r="AE210" s="184"/>
      <c r="AF210" s="120"/>
      <c r="AG210" s="119"/>
      <c r="AH210" s="105"/>
      <c r="AI210" s="104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</row>
    <row r="211" spans="2:59" ht="15.75" customHeight="1" thickBot="1">
      <c r="B211" s="240"/>
      <c r="C211" s="736" t="s">
        <v>331</v>
      </c>
      <c r="D211" s="1849"/>
      <c r="E211" s="1955">
        <f>(E209*100/E621)-60</f>
        <v>9.3036363636363717</v>
      </c>
      <c r="F211" s="1963">
        <f>(F209*100/F621)-60</f>
        <v>-7.7772151898734165</v>
      </c>
      <c r="G211" s="1963">
        <f>(G209*100/G621)-60</f>
        <v>8.0597014925416488E-3</v>
      </c>
      <c r="H211" s="2078">
        <f>(H209*100/H621)-60</f>
        <v>-1.0271361702127706</v>
      </c>
      <c r="I211" s="222"/>
      <c r="J211" s="31"/>
      <c r="K211" s="4"/>
      <c r="L211" s="3414"/>
      <c r="M211" s="2636"/>
      <c r="N211" s="3414"/>
      <c r="O211" s="125"/>
      <c r="P211" s="125"/>
      <c r="Q211" s="3414"/>
      <c r="R211" s="1682"/>
      <c r="S211" s="3415"/>
      <c r="T211" s="2499"/>
      <c r="U211" s="3415"/>
      <c r="V211" s="3414"/>
      <c r="W211" s="3414"/>
      <c r="X211" s="3414"/>
      <c r="Y211" s="3414"/>
      <c r="Z211" s="125"/>
      <c r="AA211" s="120"/>
      <c r="AB211" s="120"/>
      <c r="AC211" s="120"/>
      <c r="AD211" s="120"/>
      <c r="AE211" s="184"/>
      <c r="AF211" s="119"/>
      <c r="AG211" s="163"/>
      <c r="AH211" s="131"/>
      <c r="AI211" s="19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</row>
    <row r="212" spans="2:59" ht="15.75" thickBot="1">
      <c r="D212" s="568"/>
      <c r="E212" s="2073"/>
      <c r="F212" s="2073"/>
      <c r="G212" s="2073"/>
      <c r="H212" s="2073"/>
      <c r="I212" s="1304"/>
      <c r="J212" s="5"/>
      <c r="K212" s="4"/>
      <c r="L212" s="3414"/>
      <c r="M212" s="2758"/>
      <c r="N212" s="3414"/>
      <c r="O212" s="125"/>
      <c r="P212" s="125"/>
      <c r="Q212" s="3414"/>
      <c r="R212" s="3414"/>
      <c r="S212" s="3414"/>
      <c r="T212" s="3414"/>
      <c r="U212" s="3415"/>
      <c r="V212" s="3414"/>
      <c r="W212" s="3414"/>
      <c r="X212" s="3414"/>
      <c r="Y212" s="3414"/>
      <c r="Z212" s="125"/>
      <c r="AA212" s="120"/>
      <c r="AB212" s="120"/>
      <c r="AC212" s="120"/>
      <c r="AD212" s="120"/>
      <c r="AE212" s="184"/>
      <c r="AF212" s="119"/>
      <c r="AG212" s="110"/>
      <c r="AH212" s="182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</row>
    <row r="213" spans="2:59">
      <c r="B213" s="662"/>
      <c r="C213" s="42" t="s">
        <v>230</v>
      </c>
      <c r="D213" s="2074"/>
      <c r="E213" s="2075">
        <f>E197+E205</f>
        <v>38.959999999999994</v>
      </c>
      <c r="F213" s="2076">
        <f>F197+F205</f>
        <v>30.694000000000003</v>
      </c>
      <c r="G213" s="2076">
        <f>G197+G205</f>
        <v>145.68900000000002</v>
      </c>
      <c r="H213" s="2077">
        <f>H197+H205</f>
        <v>1009.4190999999998</v>
      </c>
      <c r="I213" s="125"/>
      <c r="J213" s="5"/>
      <c r="K213" s="4"/>
      <c r="L213" s="3414"/>
      <c r="M213" s="2758"/>
      <c r="N213" s="3414"/>
      <c r="O213" s="125"/>
      <c r="P213" s="125"/>
      <c r="Q213" s="3414"/>
      <c r="R213" s="3414"/>
      <c r="S213" s="3414"/>
      <c r="T213" s="3414"/>
      <c r="U213" s="3415"/>
      <c r="V213" s="3414"/>
      <c r="W213" s="3414"/>
      <c r="X213" s="3414"/>
      <c r="Y213" s="3414"/>
      <c r="Z213" s="125"/>
      <c r="AA213" s="120"/>
      <c r="AB213" s="120"/>
      <c r="AC213" s="234"/>
      <c r="AD213" s="120"/>
      <c r="AE213" s="184"/>
      <c r="AF213" s="119"/>
      <c r="AG213" s="123"/>
      <c r="AH213" s="105"/>
      <c r="AI213" s="102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</row>
    <row r="214" spans="2:59" ht="15.75" customHeight="1">
      <c r="B214" s="392"/>
      <c r="C214" s="687" t="s">
        <v>10</v>
      </c>
      <c r="D214" s="1847">
        <v>0.45</v>
      </c>
      <c r="E214" s="2059">
        <f>E639</f>
        <v>34.65</v>
      </c>
      <c r="F214" s="2060">
        <f>F639</f>
        <v>35.549999999999997</v>
      </c>
      <c r="G214" s="2060">
        <f>G639</f>
        <v>150.75</v>
      </c>
      <c r="H214" s="2061">
        <f>H639</f>
        <v>1057.5</v>
      </c>
      <c r="I214" s="125"/>
      <c r="J214" s="5"/>
      <c r="K214" s="4"/>
      <c r="L214" s="1682"/>
      <c r="M214" s="3415"/>
      <c r="N214" s="1683"/>
      <c r="O214" s="125"/>
      <c r="P214" s="125"/>
      <c r="Q214" s="3414"/>
      <c r="R214" s="3414"/>
      <c r="S214" s="3414"/>
      <c r="T214" s="3414"/>
      <c r="U214" s="3415"/>
      <c r="V214" s="3414"/>
      <c r="W214" s="3414"/>
      <c r="X214" s="3414"/>
      <c r="Y214" s="3414"/>
      <c r="Z214" s="125"/>
      <c r="AA214" s="109"/>
      <c r="AB214" s="227"/>
      <c r="AC214" s="213"/>
      <c r="AD214" s="109"/>
      <c r="AE214" s="100"/>
      <c r="AF214" s="119"/>
      <c r="AG214" s="119"/>
      <c r="AH214" s="105"/>
      <c r="AI214" s="102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</row>
    <row r="215" spans="2:59" ht="14.25" customHeight="1" thickBot="1">
      <c r="B215" s="240"/>
      <c r="C215" s="736" t="s">
        <v>331</v>
      </c>
      <c r="D215" s="1849"/>
      <c r="E215" s="1955">
        <f>(E213*100/E621)-45</f>
        <v>5.5974025974025921</v>
      </c>
      <c r="F215" s="1963">
        <f>(F213*100/F621)-45</f>
        <v>-6.1468354430379719</v>
      </c>
      <c r="G215" s="1963">
        <f>(G213*100/G621)-45</f>
        <v>-1.5107462686567104</v>
      </c>
      <c r="H215" s="2078">
        <f>(H213*100/H621)-45</f>
        <v>-2.0459957446808588</v>
      </c>
      <c r="I215" s="125"/>
      <c r="J215" s="5"/>
      <c r="K215" s="4"/>
      <c r="L215" s="129"/>
      <c r="M215" s="3422"/>
      <c r="N215" s="164"/>
      <c r="O215" s="125"/>
      <c r="P215" s="125"/>
      <c r="Q215" s="3414"/>
      <c r="R215" s="3414"/>
      <c r="S215" s="3414"/>
      <c r="T215" s="3414"/>
      <c r="U215" s="3415"/>
      <c r="V215" s="3414"/>
      <c r="W215" s="3414"/>
      <c r="X215" s="3414"/>
      <c r="Y215" s="3414"/>
      <c r="Z215" s="125"/>
      <c r="AA215" s="125"/>
      <c r="AB215" s="125"/>
      <c r="AC215" s="125"/>
      <c r="AD215" s="125"/>
      <c r="AE215" s="110"/>
      <c r="AF215" s="123"/>
      <c r="AG215" s="119"/>
      <c r="AH215" s="130"/>
      <c r="AI215" s="338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</row>
    <row r="216" spans="2:59" ht="15.75" thickBot="1">
      <c r="D216" s="568"/>
      <c r="E216" s="2073"/>
      <c r="F216" s="2073"/>
      <c r="G216" s="2073"/>
      <c r="H216" s="2073"/>
      <c r="I216" s="222"/>
      <c r="J216" s="31"/>
      <c r="K216" s="4"/>
      <c r="L216" s="3416"/>
      <c r="M216" s="3411"/>
      <c r="N216" s="3408"/>
      <c r="O216" s="125"/>
      <c r="P216" s="125"/>
      <c r="Q216" s="3414"/>
      <c r="R216" s="3414"/>
      <c r="S216" s="3414"/>
      <c r="T216" s="1682"/>
      <c r="U216" s="3415"/>
      <c r="V216" s="1683"/>
      <c r="W216" s="3414"/>
      <c r="X216" s="3414"/>
      <c r="Y216" s="3414"/>
      <c r="Z216" s="125"/>
      <c r="AA216" s="120"/>
      <c r="AB216" s="234"/>
      <c r="AC216" s="120"/>
      <c r="AD216" s="120"/>
      <c r="AE216" s="184"/>
      <c r="AF216" s="110"/>
      <c r="AG216" s="365"/>
      <c r="AH216" s="130"/>
      <c r="AI216" s="366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</row>
    <row r="217" spans="2:59" ht="12.75" customHeight="1">
      <c r="B217" s="662"/>
      <c r="C217" s="42" t="s">
        <v>204</v>
      </c>
      <c r="D217" s="2074"/>
      <c r="E217" s="1957">
        <f>E185+E197+E205</f>
        <v>63.529799999999994</v>
      </c>
      <c r="F217" s="1961">
        <f>F185+F197+F205</f>
        <v>50.100999999999999</v>
      </c>
      <c r="G217" s="1961">
        <f>G185+G197+G205</f>
        <v>230.02300000000002</v>
      </c>
      <c r="H217" s="2110">
        <f>H185+H197+H205</f>
        <v>1620.2572999999998</v>
      </c>
      <c r="I217" s="1304"/>
      <c r="J217" s="5"/>
      <c r="K217" s="4"/>
      <c r="L217" s="3414"/>
      <c r="M217" s="3411"/>
      <c r="N217" s="3414"/>
      <c r="O217" s="125"/>
      <c r="P217" s="125"/>
      <c r="Q217" s="3414"/>
      <c r="R217" s="3414"/>
      <c r="S217" s="3414"/>
      <c r="T217" s="3414"/>
      <c r="U217" s="3414"/>
      <c r="V217" s="3414"/>
      <c r="W217" s="3414"/>
      <c r="X217" s="3414"/>
      <c r="Y217" s="3414"/>
      <c r="Z217" s="125"/>
      <c r="AA217" s="120"/>
      <c r="AB217" s="234"/>
      <c r="AC217" s="120"/>
      <c r="AD217" s="120"/>
      <c r="AE217" s="128"/>
      <c r="AF217" s="110"/>
      <c r="AG217" s="365"/>
      <c r="AH217" s="130"/>
      <c r="AI217" s="366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</row>
    <row r="218" spans="2:59" ht="15.75" customHeight="1">
      <c r="B218" s="392"/>
      <c r="C218" s="687" t="s">
        <v>10</v>
      </c>
      <c r="D218" s="1847">
        <v>0.7</v>
      </c>
      <c r="E218" s="2059">
        <f>E643</f>
        <v>53.9</v>
      </c>
      <c r="F218" s="2060">
        <f>F643</f>
        <v>55.3</v>
      </c>
      <c r="G218" s="2060">
        <f>G643</f>
        <v>234.5</v>
      </c>
      <c r="H218" s="2061">
        <f>H643</f>
        <v>1645</v>
      </c>
      <c r="I218" s="125"/>
      <c r="J218" s="5"/>
      <c r="K218" s="4"/>
      <c r="L218" s="125"/>
      <c r="M218" s="224"/>
      <c r="N218" s="3408"/>
      <c r="O218" s="125"/>
      <c r="P218" s="125"/>
      <c r="Q218" s="3414"/>
      <c r="R218" s="3414"/>
      <c r="S218" s="3414"/>
      <c r="T218" s="3414"/>
      <c r="U218" s="3414"/>
      <c r="V218" s="3414"/>
      <c r="W218" s="3414"/>
      <c r="X218" s="3414"/>
      <c r="Y218" s="3414"/>
      <c r="Z218" s="125"/>
      <c r="AA218" s="184"/>
      <c r="AB218" s="156"/>
      <c r="AC218" s="184"/>
      <c r="AD218" s="513"/>
      <c r="AE218" s="184"/>
      <c r="AF218" s="110"/>
      <c r="AG218" s="155"/>
      <c r="AH218" s="105"/>
      <c r="AI218" s="102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</row>
    <row r="219" spans="2:59" ht="12.75" customHeight="1" thickBot="1">
      <c r="B219" s="240"/>
      <c r="C219" s="736" t="s">
        <v>331</v>
      </c>
      <c r="D219" s="1849"/>
      <c r="E219" s="1955">
        <f>(E217*100/E621)-70</f>
        <v>12.506233766233763</v>
      </c>
      <c r="F219" s="1963">
        <f>(F217*100/F621)-70</f>
        <v>-6.5810126582278414</v>
      </c>
      <c r="G219" s="1963">
        <f>(G217*100/G621)-70</f>
        <v>-1.33641791044775</v>
      </c>
      <c r="H219" s="2078">
        <f>(H217*100/H621)-70</f>
        <v>-1.0528808510638328</v>
      </c>
      <c r="I219" s="125"/>
      <c r="J219" s="5"/>
      <c r="K219" s="4"/>
      <c r="L219" s="125"/>
      <c r="M219" s="224"/>
      <c r="N219" s="2413"/>
      <c r="O219" s="125"/>
      <c r="P219" s="125"/>
      <c r="Q219" s="3414"/>
      <c r="R219" s="3414"/>
      <c r="S219" s="3414"/>
      <c r="T219" s="3414"/>
      <c r="U219" s="3414"/>
      <c r="V219" s="3414"/>
      <c r="W219" s="3414"/>
      <c r="X219" s="3414"/>
      <c r="Y219" s="3414"/>
      <c r="Z219" s="125"/>
      <c r="AA219" s="184"/>
      <c r="AB219" s="184"/>
      <c r="AC219" s="184"/>
      <c r="AD219" s="184"/>
      <c r="AE219" s="184"/>
      <c r="AF219" s="110"/>
      <c r="AG219" s="110"/>
      <c r="AH219" s="118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</row>
    <row r="220" spans="2:59" ht="15.75" customHeight="1">
      <c r="B220" s="103"/>
      <c r="I220" s="125"/>
      <c r="J220" s="5"/>
      <c r="K220" s="4"/>
      <c r="L220" s="125"/>
      <c r="M220" s="3411"/>
      <c r="N220" s="3409"/>
      <c r="O220" s="125"/>
      <c r="P220" s="125"/>
      <c r="Q220" s="3414"/>
      <c r="R220" s="3414"/>
      <c r="S220" s="3414"/>
      <c r="T220" s="3414"/>
      <c r="U220" s="3414"/>
      <c r="V220" s="3414"/>
      <c r="W220" s="3414"/>
      <c r="X220" s="3414"/>
      <c r="Y220" s="3414"/>
      <c r="Z220" s="125"/>
      <c r="AA220" s="120"/>
      <c r="AB220" s="120"/>
      <c r="AC220" s="120"/>
      <c r="AD220" s="120"/>
      <c r="AE220" s="184"/>
      <c r="AF220" s="110"/>
      <c r="AG220" s="129"/>
      <c r="AH220" s="182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</row>
    <row r="221" spans="2:59" ht="14.25" customHeight="1">
      <c r="B221" s="767"/>
      <c r="C221" s="81"/>
      <c r="I221" s="222"/>
      <c r="J221" s="31"/>
      <c r="K221" s="4"/>
      <c r="L221" s="125"/>
      <c r="M221" s="3415"/>
      <c r="N221" s="3414"/>
      <c r="O221" s="125"/>
      <c r="P221" s="125"/>
      <c r="Q221" s="3414"/>
      <c r="R221" s="3414"/>
      <c r="S221" s="3414"/>
      <c r="T221" s="3414"/>
      <c r="U221" s="3414"/>
      <c r="V221" s="3414"/>
      <c r="W221" s="3414"/>
      <c r="X221" s="3414"/>
      <c r="Y221" s="3414"/>
      <c r="Z221" s="125"/>
      <c r="AA221" s="120"/>
      <c r="AB221" s="120"/>
      <c r="AC221" s="120"/>
      <c r="AD221" s="120"/>
      <c r="AE221" s="184"/>
      <c r="AF221" s="110"/>
      <c r="AG221" s="128"/>
      <c r="AH221" s="117"/>
      <c r="AI221" s="338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</row>
    <row r="222" spans="2:59" ht="16.5" customHeight="1">
      <c r="B222" s="1"/>
      <c r="C222" s="81"/>
      <c r="I222" s="1304"/>
      <c r="J222" s="5"/>
      <c r="K222" s="4"/>
      <c r="L222" s="125"/>
      <c r="M222" s="125"/>
      <c r="N222" s="125"/>
      <c r="O222" s="125"/>
      <c r="P222" s="125"/>
      <c r="Q222" s="3414"/>
      <c r="R222" s="3414"/>
      <c r="S222" s="3414"/>
      <c r="T222" s="3414"/>
      <c r="U222" s="3414"/>
      <c r="V222" s="3414"/>
      <c r="W222" s="3414"/>
      <c r="X222" s="3414"/>
      <c r="Y222" s="3414"/>
      <c r="Z222" s="125"/>
      <c r="AA222" s="120"/>
      <c r="AB222" s="120"/>
      <c r="AC222" s="120"/>
      <c r="AD222" s="120"/>
      <c r="AE222" s="184"/>
      <c r="AF222" s="110"/>
      <c r="AG222" s="119"/>
      <c r="AH222" s="105"/>
      <c r="AI222" s="104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</row>
    <row r="223" spans="2:59" ht="16.5" customHeight="1">
      <c r="B223" s="3258"/>
      <c r="C223" s="1"/>
      <c r="I223" s="125"/>
      <c r="J223" s="5"/>
      <c r="K223" s="4"/>
      <c r="L223" s="125"/>
      <c r="M223" s="125"/>
      <c r="N223" s="125"/>
      <c r="O223" s="125"/>
      <c r="P223" s="125"/>
      <c r="Q223" s="3414"/>
      <c r="R223" s="3414"/>
      <c r="S223" s="3414"/>
      <c r="T223" s="3414"/>
      <c r="U223" s="3414"/>
      <c r="V223" s="3414"/>
      <c r="W223" s="3414"/>
      <c r="X223" s="3414"/>
      <c r="Y223" s="3414"/>
      <c r="Z223" s="125"/>
      <c r="AA223" s="109"/>
      <c r="AB223" s="227"/>
      <c r="AC223" s="109"/>
      <c r="AD223" s="109"/>
      <c r="AE223" s="100"/>
      <c r="AF223" s="110"/>
      <c r="AG223" s="119"/>
      <c r="AH223" s="105"/>
      <c r="AI223" s="102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</row>
    <row r="224" spans="2:59" ht="15.75" customHeight="1">
      <c r="D224" s="568"/>
      <c r="E224" s="2523"/>
      <c r="F224" s="2523"/>
      <c r="G224" s="2523"/>
      <c r="H224" s="2523"/>
      <c r="I224" s="568"/>
      <c r="K224" s="6"/>
      <c r="L224" s="125"/>
      <c r="M224" s="125"/>
      <c r="N224" s="125"/>
      <c r="O224" s="125"/>
      <c r="P224" s="125"/>
      <c r="Q224" s="3414"/>
      <c r="R224" s="3414"/>
      <c r="S224" s="3414"/>
      <c r="T224" s="3414"/>
      <c r="U224" s="3414"/>
      <c r="V224" s="3414"/>
      <c r="W224" s="3414"/>
      <c r="X224" s="3414"/>
      <c r="Y224" s="3414"/>
      <c r="Z224" s="125"/>
      <c r="AA224" s="528"/>
      <c r="AB224" s="358"/>
      <c r="AC224" s="358"/>
      <c r="AD224" s="359"/>
      <c r="AE224" s="359"/>
      <c r="AF224" s="110"/>
      <c r="AG224" s="121"/>
      <c r="AH224" s="105"/>
      <c r="AI224" s="164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</row>
    <row r="225" spans="2:59" ht="14.25" customHeight="1">
      <c r="D225" s="2081" t="str">
        <f>D58</f>
        <v xml:space="preserve">Россия Краснодарский край </v>
      </c>
      <c r="E225" s="568"/>
      <c r="F225" s="568"/>
      <c r="G225" s="568"/>
      <c r="H225" s="568"/>
      <c r="I225" s="568"/>
      <c r="K225" s="6"/>
      <c r="L225" s="125"/>
      <c r="M225" s="125"/>
      <c r="N225" s="125"/>
      <c r="O225" s="125"/>
      <c r="P225" s="125"/>
      <c r="Q225" s="3414"/>
      <c r="R225" s="3414"/>
      <c r="S225" s="3414"/>
      <c r="T225" s="3414"/>
      <c r="U225" s="3414"/>
      <c r="V225" s="3414"/>
      <c r="W225" s="3414"/>
      <c r="X225" s="3414"/>
      <c r="Y225" s="3414"/>
      <c r="Z225" s="125"/>
      <c r="AA225" s="356"/>
      <c r="AB225" s="356"/>
      <c r="AC225" s="361"/>
      <c r="AD225" s="361"/>
      <c r="AE225" s="362"/>
      <c r="AF225" s="110"/>
      <c r="AG225" s="119"/>
      <c r="AH225" s="105"/>
      <c r="AI225" s="102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</row>
    <row r="226" spans="2:59" ht="15.75" customHeight="1">
      <c r="B226" s="25" t="str">
        <f>B59</f>
        <v xml:space="preserve">     10 - ТИДНЕВНОЕ  МЕНЮ  ПРИГОТОВЛЯЕМЫХ  БЛЮД ШКОЛЬНЫХ    З А В Т Р А К О В - О Б Е Д О В - П О Л Д Н И К О В</v>
      </c>
      <c r="D226" s="95"/>
      <c r="E226" s="95"/>
      <c r="F226" s="568"/>
      <c r="G226" s="568"/>
      <c r="H226" s="568"/>
      <c r="I226" s="95"/>
      <c r="J226"/>
      <c r="K226" s="6"/>
      <c r="L226" s="125"/>
      <c r="M226" s="125"/>
      <c r="N226" s="125"/>
      <c r="O226" s="125"/>
      <c r="P226" s="125"/>
      <c r="Q226" s="3414"/>
      <c r="R226" s="3414"/>
      <c r="S226" s="3414"/>
      <c r="T226" s="3414"/>
      <c r="U226" s="3414"/>
      <c r="V226" s="3414"/>
      <c r="W226" s="3414"/>
      <c r="X226" s="3414"/>
      <c r="Y226" s="3414"/>
      <c r="Z226" s="125"/>
      <c r="AA226" s="366"/>
      <c r="AB226" s="366"/>
      <c r="AC226" s="366"/>
      <c r="AD226" s="366"/>
      <c r="AE226" s="366"/>
      <c r="AF226" s="110"/>
      <c r="AG226" s="119"/>
      <c r="AH226" s="105"/>
      <c r="AI226" s="102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</row>
    <row r="227" spans="2:59">
      <c r="C227" s="25" t="str">
        <f>C60</f>
        <v xml:space="preserve">                            ДЛЯ  УЧАЩИХСЯ  В ОБЩЕОБРАЗОВАТЕЛЬНОМ УЧРЕЖДЕНИЕ</v>
      </c>
      <c r="D227" s="568"/>
      <c r="E227" s="95"/>
      <c r="F227" s="95"/>
      <c r="G227" s="2082"/>
      <c r="H227" s="2082"/>
      <c r="I227" s="1754"/>
      <c r="J227" s="26"/>
      <c r="K227" s="6"/>
      <c r="L227" s="585"/>
      <c r="M227" s="585"/>
      <c r="N227" s="585"/>
      <c r="O227" s="215"/>
      <c r="P227" s="125"/>
      <c r="Q227" s="3414"/>
      <c r="R227" s="3414"/>
      <c r="S227" s="3414"/>
      <c r="T227" s="3414"/>
      <c r="U227" s="3414"/>
      <c r="V227" s="3414"/>
      <c r="W227" s="3414"/>
      <c r="X227" s="3414"/>
      <c r="Y227" s="3414"/>
      <c r="Z227" s="125"/>
      <c r="AA227" s="125"/>
      <c r="AB227" s="125"/>
      <c r="AC227" s="125"/>
      <c r="AD227" s="125"/>
      <c r="AE227" s="110"/>
      <c r="AF227" s="110"/>
      <c r="AG227" s="119"/>
      <c r="AH227" s="105"/>
      <c r="AI227" s="102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</row>
    <row r="228" spans="2:59" ht="18" customHeight="1">
      <c r="B228" s="667" t="str">
        <f>B61</f>
        <v xml:space="preserve">   Возрастная категория:      с   7  до 11 лет                    Сезон:    ЗИМА  -  ВЕСНА  2025 -____г.г.</v>
      </c>
      <c r="C228" s="26"/>
      <c r="D228" s="95"/>
      <c r="E228" s="2083"/>
      <c r="F228" s="95"/>
      <c r="G228" s="2"/>
      <c r="H228" s="1754"/>
      <c r="I228" s="1754"/>
      <c r="J228" s="33"/>
      <c r="K228" s="6"/>
      <c r="L228" s="156"/>
      <c r="M228" s="156"/>
      <c r="N228" s="156"/>
      <c r="O228" s="3750"/>
      <c r="P228" s="125"/>
      <c r="Q228" s="3414"/>
      <c r="R228" s="3414"/>
      <c r="S228" s="3414"/>
      <c r="T228" s="3414"/>
      <c r="U228" s="3414"/>
      <c r="V228" s="3414"/>
      <c r="W228" s="3414"/>
      <c r="X228" s="3414"/>
      <c r="Y228" s="3414"/>
      <c r="Z228" s="125"/>
      <c r="AA228" s="110"/>
      <c r="AB228" s="110"/>
      <c r="AC228" s="110"/>
      <c r="AD228" s="110"/>
      <c r="AE228" s="110"/>
      <c r="AF228" s="110"/>
      <c r="AG228" s="110"/>
      <c r="AH228" s="118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</row>
    <row r="229" spans="2:59" ht="21.75" thickBot="1">
      <c r="D229" s="2084" t="s">
        <v>0</v>
      </c>
      <c r="E229" s="568"/>
      <c r="F229" s="568"/>
      <c r="G229" s="568"/>
      <c r="H229" s="568"/>
      <c r="I229" s="568"/>
      <c r="K229" s="6"/>
      <c r="L229" s="125"/>
      <c r="M229" s="125"/>
      <c r="N229" s="125"/>
      <c r="O229" s="125"/>
      <c r="P229" s="125"/>
      <c r="Q229" s="3414"/>
      <c r="R229" s="3414"/>
      <c r="S229" s="3414"/>
      <c r="T229" s="3414"/>
      <c r="U229" s="3414"/>
      <c r="V229" s="3414"/>
      <c r="W229" s="3414"/>
      <c r="X229" s="3414"/>
      <c r="Y229" s="3414"/>
      <c r="Z229" s="125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</row>
    <row r="230" spans="2:59" ht="15.75" thickBot="1">
      <c r="B230" s="394" t="s">
        <v>141</v>
      </c>
      <c r="C230" s="90"/>
      <c r="D230" s="2085" t="s">
        <v>142</v>
      </c>
      <c r="E230" s="2086" t="s">
        <v>143</v>
      </c>
      <c r="F230" s="2086"/>
      <c r="G230" s="2086"/>
      <c r="H230" s="2087" t="s">
        <v>144</v>
      </c>
      <c r="I230" s="2088" t="s">
        <v>145</v>
      </c>
      <c r="J230" s="398" t="s">
        <v>146</v>
      </c>
      <c r="K230" s="6"/>
      <c r="L230" s="117"/>
      <c r="M230" s="338"/>
      <c r="N230" s="339"/>
      <c r="O230" s="339"/>
      <c r="P230" s="339"/>
      <c r="Q230" s="185"/>
      <c r="R230" s="536"/>
      <c r="S230" s="674"/>
      <c r="T230" s="3414"/>
      <c r="U230" s="3414"/>
      <c r="V230" s="3414"/>
      <c r="W230" s="3414"/>
      <c r="X230" s="3414"/>
      <c r="Y230" s="3414"/>
      <c r="Z230" s="125"/>
      <c r="AA230" s="125"/>
      <c r="AB230" s="125"/>
      <c r="AC230" s="125"/>
      <c r="AD230" s="125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</row>
    <row r="231" spans="2:59" ht="11.25" customHeight="1">
      <c r="B231" s="399" t="s">
        <v>147</v>
      </c>
      <c r="C231" s="400" t="s">
        <v>148</v>
      </c>
      <c r="D231" s="2089" t="s">
        <v>149</v>
      </c>
      <c r="E231" s="2090" t="s">
        <v>150</v>
      </c>
      <c r="F231" s="2090" t="s">
        <v>53</v>
      </c>
      <c r="G231" s="2090" t="s">
        <v>54</v>
      </c>
      <c r="H231" s="2091" t="s">
        <v>151</v>
      </c>
      <c r="I231" s="2092" t="s">
        <v>152</v>
      </c>
      <c r="J231" s="405" t="s">
        <v>263</v>
      </c>
      <c r="K231" s="6"/>
      <c r="L231" s="764"/>
      <c r="M231" s="164"/>
      <c r="N231" s="190"/>
      <c r="O231" s="125"/>
      <c r="P231" s="125"/>
      <c r="Q231" s="3414"/>
      <c r="R231" s="3414"/>
      <c r="S231" s="3414"/>
      <c r="T231" s="3414"/>
      <c r="U231" s="3414"/>
      <c r="V231" s="3414"/>
      <c r="W231" s="3414"/>
      <c r="X231" s="3414"/>
      <c r="Y231" s="3414"/>
      <c r="Z231" s="125"/>
      <c r="AA231" s="130"/>
      <c r="AB231" s="110"/>
      <c r="AC231" s="110"/>
      <c r="AD231" s="523"/>
      <c r="AE231" s="123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</row>
    <row r="232" spans="2:59" ht="11.25" customHeight="1" thickBot="1">
      <c r="B232" s="406"/>
      <c r="C232" s="437"/>
      <c r="D232" s="2093"/>
      <c r="E232" s="2094" t="s">
        <v>5</v>
      </c>
      <c r="F232" s="2094" t="s">
        <v>6</v>
      </c>
      <c r="G232" s="2094" t="s">
        <v>7</v>
      </c>
      <c r="H232" s="2095" t="s">
        <v>153</v>
      </c>
      <c r="I232" s="2096" t="s">
        <v>154</v>
      </c>
      <c r="J232" s="411" t="s">
        <v>262</v>
      </c>
      <c r="K232" s="6"/>
      <c r="L232" s="3414"/>
      <c r="M232" s="3422"/>
      <c r="N232" s="3414"/>
      <c r="O232" s="125"/>
      <c r="P232" s="125"/>
      <c r="Q232" s="3414"/>
      <c r="R232" s="3414"/>
      <c r="S232" s="3414"/>
      <c r="T232" s="3414"/>
      <c r="U232" s="3414"/>
      <c r="V232" s="3414"/>
      <c r="W232" s="3414"/>
      <c r="X232" s="3414"/>
      <c r="Y232" s="3414"/>
      <c r="Z232" s="125"/>
      <c r="AA232" s="125"/>
      <c r="AB232" s="125"/>
      <c r="AC232" s="125"/>
      <c r="AD232" s="125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</row>
    <row r="233" spans="2:59" ht="15.75">
      <c r="B233" s="90"/>
      <c r="C233" s="412" t="s">
        <v>129</v>
      </c>
      <c r="D233" s="2097"/>
      <c r="E233" s="2111"/>
      <c r="F233" s="2112"/>
      <c r="G233" s="2112"/>
      <c r="H233" s="2106"/>
      <c r="I233" s="2100"/>
      <c r="J233" s="417"/>
      <c r="K233" s="6"/>
      <c r="L233" s="125"/>
      <c r="M233" s="125"/>
      <c r="N233" s="125"/>
      <c r="O233" s="125"/>
      <c r="P233" s="125"/>
      <c r="Q233" s="3414"/>
      <c r="R233" s="764"/>
      <c r="S233" s="3414"/>
      <c r="T233" s="3415"/>
      <c r="U233" s="164"/>
      <c r="V233" s="190"/>
      <c r="W233" s="3414"/>
      <c r="X233" s="3414"/>
      <c r="Y233" s="3414"/>
      <c r="Z233" s="125"/>
      <c r="AA233" s="125"/>
      <c r="AB233" s="125"/>
      <c r="AC233" s="125"/>
      <c r="AD233" s="125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</row>
    <row r="234" spans="2:59">
      <c r="B234" s="418" t="s">
        <v>155</v>
      </c>
      <c r="C234" s="249" t="s">
        <v>805</v>
      </c>
      <c r="D234" s="3430">
        <v>60</v>
      </c>
      <c r="E234" s="1204">
        <v>0.66</v>
      </c>
      <c r="F234" s="1204">
        <v>3.7109999999999999</v>
      </c>
      <c r="G234" s="1204">
        <v>4.0193000000000003</v>
      </c>
      <c r="H234" s="707">
        <v>52.792000000000002</v>
      </c>
      <c r="I234" s="2067">
        <v>8</v>
      </c>
      <c r="J234" s="2415" t="s">
        <v>462</v>
      </c>
      <c r="K234" s="6"/>
      <c r="L234" s="3751"/>
      <c r="M234" s="360"/>
      <c r="N234" s="360"/>
      <c r="O234" s="360"/>
      <c r="P234" s="360"/>
      <c r="Q234" s="3414"/>
      <c r="R234" s="3414"/>
      <c r="S234" s="3422"/>
      <c r="T234" s="3414"/>
      <c r="U234" s="3422"/>
      <c r="V234" s="3414"/>
      <c r="W234" s="3414"/>
      <c r="X234" s="3414"/>
      <c r="Y234" s="3414"/>
      <c r="Z234" s="156"/>
      <c r="AA234" s="1230"/>
      <c r="AB234" s="1230"/>
      <c r="AC234" s="1230"/>
      <c r="AD234" s="1230"/>
      <c r="AE234" s="123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</row>
    <row r="235" spans="2:59" ht="12.75" customHeight="1">
      <c r="B235" s="87"/>
      <c r="C235" s="3432" t="s">
        <v>895</v>
      </c>
      <c r="D235" s="242">
        <v>90</v>
      </c>
      <c r="E235" s="2016">
        <v>6.12</v>
      </c>
      <c r="F235" s="1498">
        <v>5.12</v>
      </c>
      <c r="G235" s="1498">
        <v>8.9499999999999993</v>
      </c>
      <c r="H235" s="1497">
        <v>106.36</v>
      </c>
      <c r="I235" s="2067">
        <v>58</v>
      </c>
      <c r="J235" s="2425" t="s">
        <v>894</v>
      </c>
      <c r="K235" s="6"/>
      <c r="L235" s="156"/>
      <c r="M235" s="120"/>
      <c r="N235" s="120"/>
      <c r="O235" s="120"/>
      <c r="P235" s="3183"/>
      <c r="Q235" s="3414"/>
      <c r="R235" s="3416"/>
      <c r="S235" s="3411"/>
      <c r="T235" s="3408"/>
      <c r="U235" s="117"/>
      <c r="V235" s="3408"/>
      <c r="W235" s="3414"/>
      <c r="X235" s="3414"/>
      <c r="Y235" s="3414"/>
      <c r="Z235" s="339"/>
      <c r="AA235" s="97"/>
      <c r="AB235" s="2254"/>
      <c r="AC235" s="2254"/>
      <c r="AD235" s="2254"/>
      <c r="AE235" s="2254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</row>
    <row r="236" spans="2:59">
      <c r="B236" s="419" t="s">
        <v>156</v>
      </c>
      <c r="C236" s="249" t="s">
        <v>788</v>
      </c>
      <c r="D236" s="175">
        <v>175</v>
      </c>
      <c r="E236" s="2438">
        <v>5.2354000000000003</v>
      </c>
      <c r="F236" s="1204">
        <v>12.9457</v>
      </c>
      <c r="G236" s="2439">
        <v>28.376000000000001</v>
      </c>
      <c r="H236" s="1455">
        <v>250.95699999999999</v>
      </c>
      <c r="I236" s="2674">
        <v>47</v>
      </c>
      <c r="J236" s="2415" t="s">
        <v>452</v>
      </c>
      <c r="K236" s="6"/>
      <c r="L236" s="278"/>
      <c r="M236" s="3422"/>
      <c r="N236" s="3422"/>
      <c r="O236" s="3422"/>
      <c r="P236" s="3422"/>
      <c r="Q236" s="3414"/>
      <c r="R236" s="3416"/>
      <c r="S236" s="3411"/>
      <c r="T236" s="3409"/>
      <c r="U236" s="3411"/>
      <c r="V236" s="3409"/>
      <c r="W236" s="3414"/>
      <c r="X236" s="3414"/>
      <c r="Y236" s="3414"/>
      <c r="Z236" s="125"/>
      <c r="AA236" s="125"/>
      <c r="AB236" s="125"/>
      <c r="AC236" s="125"/>
      <c r="AD236" s="125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</row>
    <row r="237" spans="2:59" ht="15.75">
      <c r="B237" s="420" t="s">
        <v>11</v>
      </c>
      <c r="C237" s="3436" t="s">
        <v>650</v>
      </c>
      <c r="D237" s="242">
        <v>200</v>
      </c>
      <c r="E237" s="1299">
        <v>0.28999999999999998</v>
      </c>
      <c r="F237" s="333">
        <v>0.22</v>
      </c>
      <c r="G237" s="333">
        <v>9.2799999999999994</v>
      </c>
      <c r="H237" s="707">
        <v>39.15</v>
      </c>
      <c r="I237" s="1489">
        <v>93</v>
      </c>
      <c r="J237" s="2422" t="s">
        <v>651</v>
      </c>
      <c r="K237" s="6"/>
      <c r="L237" s="3422"/>
      <c r="M237" s="2511"/>
      <c r="N237" s="2511"/>
      <c r="O237" s="2511"/>
      <c r="P237" s="2511"/>
      <c r="Q237" s="3414"/>
      <c r="R237" s="3416"/>
      <c r="S237" s="3411"/>
      <c r="T237" s="3409"/>
      <c r="U237" s="3411"/>
      <c r="V237" s="3408"/>
      <c r="W237" s="3414"/>
      <c r="X237" s="3414"/>
      <c r="Y237" s="3414"/>
      <c r="Z237" s="125"/>
      <c r="AA237" s="120"/>
      <c r="AB237" s="120"/>
      <c r="AC237" s="120"/>
      <c r="AD237" s="120"/>
      <c r="AE237" s="184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</row>
    <row r="238" spans="2:59" ht="15.75">
      <c r="B238" s="420"/>
      <c r="C238" s="194" t="s">
        <v>9</v>
      </c>
      <c r="D238" s="3429">
        <v>30</v>
      </c>
      <c r="E238" s="1299">
        <v>0.6018</v>
      </c>
      <c r="F238" s="333">
        <v>0.39</v>
      </c>
      <c r="G238" s="328">
        <v>16.260000000000002</v>
      </c>
      <c r="H238" s="1506">
        <v>70.9572</v>
      </c>
      <c r="I238" s="2051">
        <v>18</v>
      </c>
      <c r="J238" s="2434" t="s">
        <v>8</v>
      </c>
      <c r="K238" s="6"/>
      <c r="L238" s="125"/>
      <c r="M238" s="3414"/>
      <c r="N238" s="3414"/>
      <c r="O238" s="3414"/>
      <c r="P238" s="3414"/>
      <c r="Q238" s="3414"/>
      <c r="R238" s="3414"/>
      <c r="S238" s="230"/>
      <c r="T238" s="3414"/>
      <c r="U238" s="3411"/>
      <c r="V238" s="3409"/>
      <c r="W238" s="3414"/>
      <c r="X238" s="3414"/>
      <c r="Y238" s="3414"/>
      <c r="Z238" s="125"/>
      <c r="AA238" s="120"/>
      <c r="AB238" s="120"/>
      <c r="AC238" s="120"/>
      <c r="AD238" s="120"/>
      <c r="AE238" s="184"/>
      <c r="AF238" s="110"/>
      <c r="AG238" s="205"/>
      <c r="AH238" s="205"/>
      <c r="AI238" s="205"/>
      <c r="AJ238" s="192"/>
      <c r="AK238" s="496"/>
      <c r="AL238" s="205"/>
      <c r="AM238" s="192"/>
      <c r="AN238" s="192"/>
      <c r="AO238" s="205"/>
      <c r="AP238" s="497"/>
      <c r="AQ238" s="205"/>
      <c r="AR238" s="205"/>
      <c r="AS238" s="110"/>
      <c r="AT238" s="13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</row>
    <row r="239" spans="2:59" ht="14.25" customHeight="1" thickBot="1">
      <c r="B239" s="688" t="s">
        <v>161</v>
      </c>
      <c r="C239" s="1274" t="s">
        <v>305</v>
      </c>
      <c r="D239" s="350">
        <v>20</v>
      </c>
      <c r="E239" s="1299">
        <v>0.93300000000000005</v>
      </c>
      <c r="F239" s="335">
        <v>0.33</v>
      </c>
      <c r="G239" s="333">
        <v>8.6869999999999994</v>
      </c>
      <c r="H239" s="1506">
        <v>41.45</v>
      </c>
      <c r="I239" s="2049">
        <v>19</v>
      </c>
      <c r="J239" s="2423" t="s">
        <v>8</v>
      </c>
      <c r="K239" s="6"/>
      <c r="L239" s="3752"/>
      <c r="M239" s="360"/>
      <c r="N239" s="360"/>
      <c r="O239" s="360"/>
      <c r="P239" s="360"/>
      <c r="Q239" s="3414"/>
      <c r="R239" s="3416"/>
      <c r="S239" s="3411"/>
      <c r="T239" s="3408"/>
      <c r="U239" s="3411"/>
      <c r="V239" s="3409"/>
      <c r="W239" s="3414"/>
      <c r="X239" s="3414"/>
      <c r="Y239" s="3414"/>
      <c r="Z239" s="125"/>
      <c r="AA239" s="120"/>
      <c r="AB239" s="120"/>
      <c r="AC239" s="120"/>
      <c r="AD239" s="120"/>
      <c r="AE239" s="184"/>
      <c r="AF239" s="110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</row>
    <row r="240" spans="2:59" ht="15.75">
      <c r="B240" s="426" t="s">
        <v>170</v>
      </c>
      <c r="D240" s="225">
        <f>SUM(D234:D239)</f>
        <v>575</v>
      </c>
      <c r="E240" s="2053">
        <f>SUM(E234:E239)</f>
        <v>13.840199999999999</v>
      </c>
      <c r="F240" s="2054">
        <f>SUM(F234:F239)</f>
        <v>22.716699999999996</v>
      </c>
      <c r="G240" s="2055">
        <f>SUM(G234:G239)</f>
        <v>75.572299999999998</v>
      </c>
      <c r="H240" s="2056">
        <f>SUM(H234:H239)</f>
        <v>561.6662</v>
      </c>
      <c r="I240" s="2450"/>
      <c r="J240" s="1813"/>
      <c r="K240" s="6"/>
      <c r="L240" s="156"/>
      <c r="M240" s="339"/>
      <c r="N240" s="120"/>
      <c r="O240" s="120"/>
      <c r="P240" s="3183"/>
      <c r="Q240" s="3414"/>
      <c r="R240" s="2253"/>
      <c r="S240" s="3411"/>
      <c r="T240" s="3409"/>
      <c r="U240" s="3411"/>
      <c r="V240" s="3409"/>
      <c r="W240" s="3414"/>
      <c r="X240" s="3414"/>
      <c r="Y240" s="3414"/>
      <c r="Z240" s="125"/>
      <c r="AA240" s="120"/>
      <c r="AB240" s="120"/>
      <c r="AC240" s="234"/>
      <c r="AD240" s="120"/>
      <c r="AE240" s="184"/>
      <c r="AF240" s="110"/>
      <c r="AG240" s="110"/>
      <c r="AH240" s="110"/>
      <c r="AI240" s="110"/>
      <c r="AJ240" s="192"/>
      <c r="AK240" s="192"/>
      <c r="AL240" s="110"/>
      <c r="AM240" s="192"/>
      <c r="AN240" s="192"/>
      <c r="AO240" s="110"/>
      <c r="AP240" s="105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</row>
    <row r="241" spans="2:59" ht="15.75">
      <c r="B241" s="738"/>
      <c r="C241" s="739" t="s">
        <v>10</v>
      </c>
      <c r="D241" s="1847">
        <v>0.25</v>
      </c>
      <c r="E241" s="2059">
        <f>E623</f>
        <v>19.25</v>
      </c>
      <c r="F241" s="2060">
        <f>F623</f>
        <v>19.75</v>
      </c>
      <c r="G241" s="2060">
        <f>G623</f>
        <v>83.75</v>
      </c>
      <c r="H241" s="2061">
        <f>H623</f>
        <v>587.5</v>
      </c>
      <c r="I241" s="2062"/>
      <c r="J241" s="660"/>
      <c r="K241" s="6"/>
      <c r="L241" s="278"/>
      <c r="M241" s="3422"/>
      <c r="N241" s="3422"/>
      <c r="O241" s="3422"/>
      <c r="P241" s="3422"/>
      <c r="Q241" s="3414"/>
      <c r="R241" s="2253"/>
      <c r="S241" s="3411"/>
      <c r="T241" s="3409"/>
      <c r="U241" s="3415"/>
      <c r="V241" s="3414"/>
      <c r="W241" s="3414"/>
      <c r="X241" s="3414"/>
      <c r="Y241" s="3414"/>
      <c r="Z241" s="125"/>
      <c r="AA241" s="109"/>
      <c r="AB241" s="227"/>
      <c r="AC241" s="213"/>
      <c r="AD241" s="109"/>
      <c r="AE241" s="100"/>
      <c r="AF241" s="110"/>
      <c r="AG241" s="501"/>
      <c r="AH241" s="502"/>
      <c r="AI241" s="503"/>
      <c r="AJ241" s="504"/>
      <c r="AK241" s="505"/>
      <c r="AL241" s="505"/>
      <c r="AM241" s="505"/>
      <c r="AN241" s="505"/>
      <c r="AO241" s="505"/>
      <c r="AP241" s="505"/>
      <c r="AQ241" s="501"/>
      <c r="AR241" s="501"/>
      <c r="AS241" s="506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</row>
    <row r="242" spans="2:59" ht="15.75" thickBot="1">
      <c r="B242" s="392"/>
      <c r="C242" s="736" t="s">
        <v>331</v>
      </c>
      <c r="D242" s="1849"/>
      <c r="E242" s="1955">
        <f>(E240*100/E621)-25</f>
        <v>-7.0257142857142867</v>
      </c>
      <c r="F242" s="1963">
        <f>(F240*100/F621)-25</f>
        <v>3.755316455696196</v>
      </c>
      <c r="G242" s="1963">
        <f>(G240*100/G621)-25</f>
        <v>-2.4411044776119404</v>
      </c>
      <c r="H242" s="2078">
        <f>(H240*100/H621)-25</f>
        <v>-1.0993106382978723</v>
      </c>
      <c r="I242" s="2063"/>
      <c r="J242" s="436"/>
      <c r="K242" s="6"/>
      <c r="L242" s="125"/>
      <c r="M242" s="2496"/>
      <c r="N242" s="2496"/>
      <c r="O242" s="2496"/>
      <c r="P242" s="2512"/>
      <c r="Q242" s="3414"/>
      <c r="R242" s="3414"/>
      <c r="S242" s="3415"/>
      <c r="T242" s="3414"/>
      <c r="U242" s="3415"/>
      <c r="V242" s="3414"/>
      <c r="W242" s="3414"/>
      <c r="X242" s="3414"/>
      <c r="Y242" s="3414"/>
      <c r="Z242" s="125"/>
      <c r="AA242" s="125"/>
      <c r="AB242" s="125"/>
      <c r="AC242" s="125"/>
      <c r="AD242" s="125"/>
      <c r="AE242" s="110"/>
      <c r="AF242" s="110"/>
      <c r="AG242" s="216"/>
      <c r="AH242" s="216"/>
      <c r="AI242" s="216"/>
      <c r="AJ242" s="507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</row>
    <row r="243" spans="2:59">
      <c r="B243" s="90"/>
      <c r="C243" s="173" t="s">
        <v>106</v>
      </c>
      <c r="D243" s="2118"/>
      <c r="E243" s="2119"/>
      <c r="F243" s="2120"/>
      <c r="G243" s="2120"/>
      <c r="H243" s="2121"/>
      <c r="I243" s="1488"/>
      <c r="J243" s="431"/>
      <c r="K243" s="6"/>
      <c r="L243" s="266"/>
      <c r="M243" s="339"/>
      <c r="N243" s="120"/>
      <c r="O243" s="120"/>
      <c r="P243" s="3183"/>
      <c r="Q243" s="3414"/>
      <c r="R243" s="3414"/>
      <c r="S243" s="3415"/>
      <c r="T243" s="3414"/>
      <c r="U243" s="3415"/>
      <c r="V243" s="225"/>
      <c r="W243" s="3414"/>
      <c r="X243" s="3414"/>
      <c r="Y243" s="3414"/>
      <c r="Z243" s="125"/>
      <c r="AA243" s="120"/>
      <c r="AB243" s="234"/>
      <c r="AC243" s="120"/>
      <c r="AD243" s="120"/>
      <c r="AE243" s="184"/>
      <c r="AF243" s="110"/>
      <c r="AG243" s="120"/>
      <c r="AH243" s="120"/>
      <c r="AI243" s="120"/>
      <c r="AJ243" s="185"/>
      <c r="AK243" s="120"/>
      <c r="AL243" s="120"/>
      <c r="AM243" s="120"/>
      <c r="AN243" s="120"/>
      <c r="AO243" s="120"/>
      <c r="AP243" s="120"/>
      <c r="AQ243" s="120"/>
      <c r="AR243" s="120"/>
      <c r="AS243" s="184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</row>
    <row r="244" spans="2:59">
      <c r="B244" s="418" t="s">
        <v>155</v>
      </c>
      <c r="C244" s="2399" t="s">
        <v>799</v>
      </c>
      <c r="D244" s="349">
        <v>60</v>
      </c>
      <c r="E244" s="1282">
        <v>0.48</v>
      </c>
      <c r="F244" s="333">
        <v>0.12</v>
      </c>
      <c r="G244" s="333">
        <v>1.5</v>
      </c>
      <c r="H244" s="712">
        <v>8.52</v>
      </c>
      <c r="I244" s="1489">
        <v>1</v>
      </c>
      <c r="J244" s="2423" t="s">
        <v>982</v>
      </c>
      <c r="K244" s="31"/>
      <c r="L244" s="3752"/>
      <c r="M244" s="360"/>
      <c r="N244" s="360"/>
      <c r="O244" s="360"/>
      <c r="P244" s="360"/>
      <c r="Q244" s="3414"/>
      <c r="R244" s="1682"/>
      <c r="S244" s="3415"/>
      <c r="T244" s="225"/>
      <c r="U244" s="3422"/>
      <c r="V244" s="3414"/>
      <c r="W244" s="3414"/>
      <c r="X244" s="3414"/>
      <c r="Y244" s="3414"/>
      <c r="Z244" s="125"/>
      <c r="AA244" s="120"/>
      <c r="AB244" s="234"/>
      <c r="AC244" s="234"/>
      <c r="AD244" s="120"/>
      <c r="AE244" s="184"/>
      <c r="AF244" s="110"/>
      <c r="AG244" s="518"/>
      <c r="AH244" s="518"/>
      <c r="AI244" s="518"/>
      <c r="AJ244" s="527"/>
      <c r="AK244" s="518"/>
      <c r="AL244" s="518"/>
      <c r="AM244" s="518"/>
      <c r="AN244" s="518"/>
      <c r="AO244" s="519"/>
      <c r="AP244" s="519"/>
      <c r="AQ244" s="518"/>
      <c r="AR244" s="518"/>
      <c r="AS244" s="518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</row>
    <row r="245" spans="2:59">
      <c r="B245" s="87"/>
      <c r="C245" s="2568" t="s">
        <v>781</v>
      </c>
      <c r="D245" s="2573">
        <v>200</v>
      </c>
      <c r="E245" s="1778">
        <v>1.72</v>
      </c>
      <c r="F245" s="1491">
        <v>4.28</v>
      </c>
      <c r="G245" s="1491">
        <v>5.2249999999999996</v>
      </c>
      <c r="H245" s="2709">
        <v>66.28</v>
      </c>
      <c r="I245" s="3169">
        <v>29</v>
      </c>
      <c r="J245" s="2428" t="s">
        <v>578</v>
      </c>
      <c r="L245" s="156"/>
      <c r="M245" s="3760"/>
      <c r="N245" s="3760"/>
      <c r="O245" s="3760"/>
      <c r="P245" s="816"/>
      <c r="Q245" s="3414"/>
      <c r="R245" s="129"/>
      <c r="S245" s="3422"/>
      <c r="T245" s="3414"/>
      <c r="U245" s="3411"/>
      <c r="V245" s="3408"/>
      <c r="W245" s="3414"/>
      <c r="X245" s="3414"/>
      <c r="Y245" s="3414"/>
      <c r="Z245" s="125"/>
      <c r="AA245" s="184"/>
      <c r="AB245" s="156"/>
      <c r="AC245" s="184"/>
      <c r="AD245" s="184"/>
      <c r="AE245" s="184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</row>
    <row r="246" spans="2:59">
      <c r="B246" s="419" t="s">
        <v>156</v>
      </c>
      <c r="C246" s="3156" t="s">
        <v>537</v>
      </c>
      <c r="D246" s="2358">
        <v>90</v>
      </c>
      <c r="E246" s="1299">
        <v>13.77</v>
      </c>
      <c r="F246" s="333">
        <v>9.9</v>
      </c>
      <c r="G246" s="1491">
        <v>11.97</v>
      </c>
      <c r="H246" s="1506">
        <v>191.7</v>
      </c>
      <c r="I246" s="438">
        <v>69</v>
      </c>
      <c r="J246" s="2441" t="s">
        <v>324</v>
      </c>
      <c r="K246" s="6"/>
      <c r="L246" s="278"/>
      <c r="M246" s="3422"/>
      <c r="N246" s="3422"/>
      <c r="O246" s="3422"/>
      <c r="P246" s="3422"/>
      <c r="Q246" s="3414"/>
      <c r="R246" s="181"/>
      <c r="S246" s="117"/>
      <c r="T246" s="338"/>
      <c r="U246" s="3411"/>
      <c r="V246" s="3409"/>
      <c r="W246" s="3414"/>
      <c r="X246" s="3414"/>
      <c r="Y246" s="3414"/>
      <c r="Z246" s="125"/>
      <c r="AA246" s="184"/>
      <c r="AB246" s="184"/>
      <c r="AC246" s="184"/>
      <c r="AD246" s="184"/>
      <c r="AE246" s="184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497"/>
      <c r="AQ246" s="110"/>
      <c r="AR246" s="497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</row>
    <row r="247" spans="2:59" ht="15.75">
      <c r="B247" s="420" t="s">
        <v>11</v>
      </c>
      <c r="C247" s="2671" t="s">
        <v>510</v>
      </c>
      <c r="D247" s="270">
        <v>150</v>
      </c>
      <c r="E247" s="1299">
        <v>4.58</v>
      </c>
      <c r="F247" s="333">
        <v>5.0069999999999997</v>
      </c>
      <c r="G247" s="1491">
        <v>20.521999999999998</v>
      </c>
      <c r="H247" s="1506">
        <v>145.5</v>
      </c>
      <c r="I247" s="231">
        <v>34</v>
      </c>
      <c r="J247" s="2441" t="s">
        <v>355</v>
      </c>
      <c r="K247" s="6"/>
      <c r="L247" s="125"/>
      <c r="M247" s="2496"/>
      <c r="N247" s="2496"/>
      <c r="O247" s="2496"/>
      <c r="P247" s="2512"/>
      <c r="Q247" s="125"/>
      <c r="R247" s="129"/>
      <c r="S247" s="3411"/>
      <c r="T247" s="3409"/>
      <c r="U247" s="224"/>
      <c r="V247" s="3408"/>
      <c r="W247" s="3414"/>
      <c r="X247" s="3414"/>
      <c r="Y247" s="3414"/>
      <c r="Z247" s="125"/>
      <c r="AA247" s="339"/>
      <c r="AB247" s="339"/>
      <c r="AC247" s="339"/>
      <c r="AD247" s="339"/>
      <c r="AE247" s="184"/>
      <c r="AF247" s="110"/>
      <c r="AG247" s="110"/>
      <c r="AH247" s="110"/>
      <c r="AI247" s="110"/>
      <c r="AJ247" s="529"/>
      <c r="AK247" s="110"/>
      <c r="AL247" s="110"/>
      <c r="AM247" s="110"/>
      <c r="AN247" s="110"/>
      <c r="AO247" s="110"/>
      <c r="AP247" s="110"/>
      <c r="AQ247" s="110"/>
      <c r="AR247" s="497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</row>
    <row r="248" spans="2:59" ht="15.75">
      <c r="B248" s="420"/>
      <c r="C248" s="2418" t="s">
        <v>954</v>
      </c>
      <c r="D248" s="2606">
        <v>15</v>
      </c>
      <c r="E248" s="1776">
        <v>0.58799999999999997</v>
      </c>
      <c r="F248" s="1204">
        <v>4.59</v>
      </c>
      <c r="G248" s="1204">
        <v>11.4468</v>
      </c>
      <c r="H248" s="1506">
        <v>81.150000000000006</v>
      </c>
      <c r="I248" s="2049">
        <v>16</v>
      </c>
      <c r="J248" s="2434" t="s">
        <v>8</v>
      </c>
      <c r="K248" s="6"/>
      <c r="L248" s="3414"/>
      <c r="M248" s="3415"/>
      <c r="N248" s="3414"/>
      <c r="O248" s="3745"/>
      <c r="P248" s="3414"/>
      <c r="Q248" s="339"/>
      <c r="R248" s="181"/>
      <c r="S248" s="224"/>
      <c r="T248" s="3408"/>
      <c r="U248" s="1293"/>
      <c r="V248" s="3409"/>
      <c r="W248" s="3414"/>
      <c r="X248" s="3414"/>
      <c r="Y248" s="535"/>
      <c r="Z248" s="125"/>
      <c r="AA248" s="120"/>
      <c r="AB248" s="120"/>
      <c r="AC248" s="120"/>
      <c r="AD248" s="120"/>
      <c r="AE248" s="184"/>
      <c r="AF248" s="110"/>
      <c r="AG248" s="119"/>
      <c r="AH248" s="105"/>
      <c r="AI248" s="104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</row>
    <row r="249" spans="2:59" ht="15.75">
      <c r="B249" s="420"/>
      <c r="C249" s="252" t="s">
        <v>585</v>
      </c>
      <c r="D249" s="270">
        <v>190</v>
      </c>
      <c r="E249" s="229">
        <v>3.86</v>
      </c>
      <c r="F249" s="328">
        <v>2.86</v>
      </c>
      <c r="G249" s="328">
        <v>12.3</v>
      </c>
      <c r="H249" s="1506">
        <v>90.51</v>
      </c>
      <c r="I249" s="2049">
        <v>88</v>
      </c>
      <c r="J249" s="2428" t="s">
        <v>424</v>
      </c>
      <c r="K249" s="6"/>
      <c r="L249" s="115"/>
      <c r="M249" s="2624"/>
      <c r="N249" s="2624"/>
      <c r="O249" s="2624"/>
      <c r="P249" s="2624"/>
      <c r="Q249" s="125"/>
      <c r="R249" s="3416"/>
      <c r="S249" s="1293"/>
      <c r="T249" s="3409"/>
      <c r="U249" s="3411"/>
      <c r="V249" s="3409"/>
      <c r="W249" s="3414"/>
      <c r="X249" s="3414"/>
      <c r="Y249" s="535"/>
      <c r="Z249" s="125"/>
      <c r="AA249" s="120"/>
      <c r="AB249" s="120"/>
      <c r="AC249" s="120"/>
      <c r="AD249" s="120"/>
      <c r="AE249" s="184"/>
      <c r="AF249" s="110"/>
      <c r="AG249" s="124"/>
      <c r="AH249" s="105"/>
      <c r="AI249" s="118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</row>
    <row r="250" spans="2:59" ht="15.75">
      <c r="B250" s="423" t="s">
        <v>161</v>
      </c>
      <c r="C250" s="252" t="s">
        <v>9</v>
      </c>
      <c r="D250" s="2614">
        <v>50</v>
      </c>
      <c r="E250" s="1299">
        <v>1.0029999999999999</v>
      </c>
      <c r="F250" s="328">
        <v>0.65</v>
      </c>
      <c r="G250" s="328">
        <v>27.1</v>
      </c>
      <c r="H250" s="1506">
        <v>118.262</v>
      </c>
      <c r="I250" s="2051">
        <v>18</v>
      </c>
      <c r="J250" s="2434" t="s">
        <v>8</v>
      </c>
      <c r="K250" s="6"/>
      <c r="L250" s="2253"/>
      <c r="M250" s="117"/>
      <c r="N250" s="3408"/>
      <c r="O250" s="1248"/>
      <c r="P250" s="1248"/>
      <c r="Q250" s="3759"/>
      <c r="R250" s="2253"/>
      <c r="S250" s="117"/>
      <c r="T250" s="3408"/>
      <c r="U250" s="3411"/>
      <c r="V250" s="3409"/>
      <c r="W250" s="3414"/>
      <c r="X250" s="3414"/>
      <c r="Y250" s="550"/>
      <c r="Z250" s="125"/>
      <c r="AA250" s="379"/>
      <c r="AB250" s="227"/>
      <c r="AC250" s="109"/>
      <c r="AD250" s="109"/>
      <c r="AE250" s="108"/>
      <c r="AF250" s="110"/>
      <c r="AG250" s="124"/>
      <c r="AH250" s="110"/>
      <c r="AI250" s="118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</row>
    <row r="251" spans="2:59">
      <c r="B251" s="87"/>
      <c r="C251" s="252" t="s">
        <v>305</v>
      </c>
      <c r="D251" s="2359">
        <v>30</v>
      </c>
      <c r="E251" s="1778">
        <v>1.4</v>
      </c>
      <c r="F251" s="1491">
        <v>0.495</v>
      </c>
      <c r="G251" s="1491">
        <v>13.031000000000001</v>
      </c>
      <c r="H251" s="2651">
        <v>62.174999999999997</v>
      </c>
      <c r="I251" s="2049">
        <v>19</v>
      </c>
      <c r="J251" s="2434" t="s">
        <v>8</v>
      </c>
      <c r="K251" s="6"/>
      <c r="L251" s="3414"/>
      <c r="M251" s="117"/>
      <c r="N251" s="3414"/>
      <c r="O251" s="125"/>
      <c r="P251" s="125"/>
      <c r="Q251" s="125"/>
      <c r="R251" s="3414"/>
      <c r="S251" s="117"/>
      <c r="T251" s="3414"/>
      <c r="U251" s="3411"/>
      <c r="V251" s="3409"/>
      <c r="W251" s="3414"/>
      <c r="X251" s="3414"/>
      <c r="Y251" s="225"/>
      <c r="Z251" s="125"/>
      <c r="AA251" s="528"/>
      <c r="AB251" s="358"/>
      <c r="AC251" s="358"/>
      <c r="AD251" s="359"/>
      <c r="AE251" s="359"/>
      <c r="AF251" s="110"/>
      <c r="AG251" s="110"/>
      <c r="AH251" s="182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</row>
    <row r="252" spans="2:59" ht="15.75" thickBot="1">
      <c r="B252" s="690"/>
      <c r="C252" s="252" t="s">
        <v>801</v>
      </c>
      <c r="D252" s="1332">
        <v>100</v>
      </c>
      <c r="E252" s="1525">
        <v>0.4</v>
      </c>
      <c r="F252" s="440">
        <v>0.4</v>
      </c>
      <c r="G252" s="440">
        <v>9.8000000000000007</v>
      </c>
      <c r="H252" s="2437">
        <v>47</v>
      </c>
      <c r="I252" s="607">
        <v>105</v>
      </c>
      <c r="J252" s="2428" t="s">
        <v>823</v>
      </c>
      <c r="K252" s="6"/>
      <c r="L252" s="125"/>
      <c r="M252" s="3411"/>
      <c r="N252" s="3409"/>
      <c r="O252" s="125"/>
      <c r="P252" s="125"/>
      <c r="Q252" s="125"/>
      <c r="R252" s="129"/>
      <c r="S252" s="3411"/>
      <c r="T252" s="3409"/>
      <c r="U252" s="3411"/>
      <c r="V252" s="3409"/>
      <c r="W252" s="3414"/>
      <c r="X252" s="3414"/>
      <c r="Y252" s="3422"/>
      <c r="Z252" s="125"/>
      <c r="AA252" s="356"/>
      <c r="AB252" s="356"/>
      <c r="AC252" s="361"/>
      <c r="AD252" s="361"/>
      <c r="AE252" s="362"/>
      <c r="AF252" s="110"/>
      <c r="AG252" s="365"/>
      <c r="AH252" s="105"/>
      <c r="AI252" s="102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</row>
    <row r="253" spans="2:59" ht="18.75" customHeight="1">
      <c r="B253" s="426" t="s">
        <v>158</v>
      </c>
      <c r="C253" s="593"/>
      <c r="D253" s="1853">
        <f>SUM(D244:D252)</f>
        <v>885</v>
      </c>
      <c r="E253" s="2068">
        <f>SUM(E244:E252)</f>
        <v>27.800999999999995</v>
      </c>
      <c r="F253" s="2054">
        <f>SUM(F244:F252)</f>
        <v>28.302</v>
      </c>
      <c r="G253" s="2054">
        <f>SUM(G244:G252)</f>
        <v>112.89479999999999</v>
      </c>
      <c r="H253" s="2056">
        <f>SUM(H244:H252)</f>
        <v>811.09699999999998</v>
      </c>
      <c r="I253" s="2057"/>
      <c r="J253" s="1813"/>
      <c r="K253" s="31"/>
      <c r="L253" s="125"/>
      <c r="M253" s="3411"/>
      <c r="N253" s="3409"/>
      <c r="O253" s="120"/>
      <c r="P253" s="339"/>
      <c r="Q253" s="120"/>
      <c r="R253" s="2253"/>
      <c r="S253" s="3411"/>
      <c r="T253" s="3409"/>
      <c r="U253" s="3415"/>
      <c r="V253" s="3414"/>
      <c r="W253" s="3414"/>
      <c r="X253" s="3414"/>
      <c r="Y253" s="3414"/>
      <c r="Z253" s="125"/>
      <c r="AA253" s="125"/>
      <c r="AB253" s="125"/>
      <c r="AC253" s="125"/>
      <c r="AD253" s="125"/>
      <c r="AE253" s="110"/>
      <c r="AF253" s="110"/>
      <c r="AG253" s="110"/>
      <c r="AH253" s="117"/>
      <c r="AI253" s="164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</row>
    <row r="254" spans="2:59">
      <c r="B254" s="738"/>
      <c r="C254" s="739" t="s">
        <v>10</v>
      </c>
      <c r="D254" s="1847">
        <v>0.35</v>
      </c>
      <c r="E254" s="2059">
        <f>E627</f>
        <v>26.95</v>
      </c>
      <c r="F254" s="2060">
        <f>F627</f>
        <v>27.65</v>
      </c>
      <c r="G254" s="2060">
        <f>G627</f>
        <v>117.25</v>
      </c>
      <c r="H254" s="2061">
        <f>H627</f>
        <v>822.5</v>
      </c>
      <c r="I254" s="2062"/>
      <c r="J254" s="660"/>
      <c r="L254" s="125"/>
      <c r="M254" s="3411"/>
      <c r="N254" s="3409"/>
      <c r="O254" s="3244"/>
      <c r="P254" s="3244"/>
      <c r="Q254" s="3244"/>
      <c r="R254" s="2253"/>
      <c r="S254" s="3411"/>
      <c r="T254" s="3409"/>
      <c r="U254" s="3415"/>
      <c r="V254" s="3414"/>
      <c r="W254" s="535"/>
      <c r="X254" s="339"/>
      <c r="Y254" s="339"/>
      <c r="Z254" s="339"/>
      <c r="AA254" s="185"/>
      <c r="AB254" s="526"/>
      <c r="AC254" s="156"/>
      <c r="AD254" s="156"/>
      <c r="AE254" s="156"/>
      <c r="AF254" s="110"/>
      <c r="AG254" s="129"/>
      <c r="AH254" s="117"/>
      <c r="AI254" s="338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</row>
    <row r="255" spans="2:59" ht="13.5" customHeight="1" thickBot="1">
      <c r="B255" s="392"/>
      <c r="C255" s="736" t="s">
        <v>331</v>
      </c>
      <c r="D255" s="1849"/>
      <c r="E255" s="1955">
        <f>(E253*100/E621)-35</f>
        <v>1.1051948051947988</v>
      </c>
      <c r="F255" s="1963">
        <f>(F253*100/F621)-35</f>
        <v>0.82531645569620338</v>
      </c>
      <c r="G255" s="1963">
        <f>(G253*100/G621)-35</f>
        <v>-1.3000597014925361</v>
      </c>
      <c r="H255" s="2078">
        <f>(H253*100/H621)-35</f>
        <v>-0.48523404255319491</v>
      </c>
      <c r="I255" s="2063"/>
      <c r="J255" s="436"/>
      <c r="K255" s="6"/>
      <c r="L255" s="125"/>
      <c r="M255" s="3411"/>
      <c r="N255" s="3409"/>
      <c r="O255" s="3246"/>
      <c r="P255" s="3246"/>
      <c r="Q255" s="3246"/>
      <c r="R255" s="128"/>
      <c r="S255" s="3411"/>
      <c r="T255" s="3409"/>
      <c r="U255" s="2630"/>
      <c r="V255" s="3414"/>
      <c r="W255" s="586"/>
      <c r="X255" s="164"/>
      <c r="Y255" s="3414"/>
      <c r="Z255" s="125"/>
      <c r="AA255" s="110"/>
      <c r="AB255" s="110"/>
      <c r="AC255" s="110"/>
      <c r="AD255" s="110"/>
      <c r="AE255" s="119"/>
      <c r="AF255" s="110"/>
      <c r="AG255" s="121"/>
      <c r="AH255" s="105"/>
      <c r="AI255" s="102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</row>
    <row r="256" spans="2:59">
      <c r="B256" s="448" t="s">
        <v>155</v>
      </c>
      <c r="C256" s="173" t="s">
        <v>196</v>
      </c>
      <c r="D256" s="2118"/>
      <c r="E256" s="2119"/>
      <c r="F256" s="2120"/>
      <c r="G256" s="2120"/>
      <c r="H256" s="2121"/>
      <c r="I256" s="3518"/>
      <c r="J256" s="798"/>
      <c r="K256" s="6"/>
      <c r="L256" s="125"/>
      <c r="M256" s="117"/>
      <c r="N256" s="3408"/>
      <c r="O256" s="125"/>
      <c r="P256" s="3414"/>
      <c r="Q256" s="3414"/>
      <c r="R256" s="3414"/>
      <c r="S256" s="3415"/>
      <c r="T256" s="3414"/>
      <c r="U256" s="3415"/>
      <c r="V256" s="3414"/>
      <c r="W256" s="185"/>
      <c r="X256" s="536"/>
      <c r="Y256" s="535"/>
      <c r="Z256" s="125"/>
      <c r="AA256" s="211"/>
      <c r="AB256" s="130"/>
      <c r="AC256" s="130"/>
      <c r="AD256" s="130"/>
      <c r="AE256" s="130"/>
      <c r="AF256" s="110"/>
      <c r="AG256" s="119"/>
      <c r="AH256" s="105"/>
      <c r="AI256" s="102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</row>
    <row r="257" spans="2:59">
      <c r="B257" s="87"/>
      <c r="C257" s="1286" t="s">
        <v>603</v>
      </c>
      <c r="D257" s="2351"/>
      <c r="E257" s="3519"/>
      <c r="F257" s="3516"/>
      <c r="G257" s="3514"/>
      <c r="H257" s="3520"/>
      <c r="I257" s="3514"/>
      <c r="J257" s="3194"/>
      <c r="K257" s="6"/>
      <c r="L257" s="125"/>
      <c r="M257" s="3415"/>
      <c r="N257" s="225"/>
      <c r="O257" s="125"/>
      <c r="P257" s="125"/>
      <c r="Q257" s="125"/>
      <c r="R257" s="3414"/>
      <c r="S257" s="3415"/>
      <c r="T257" s="3414"/>
      <c r="U257" s="3415"/>
      <c r="V257" s="3414"/>
      <c r="W257" s="185"/>
      <c r="X257" s="536"/>
      <c r="Y257" s="535"/>
      <c r="Z257" s="125"/>
      <c r="AA257" s="366"/>
      <c r="AB257" s="366"/>
      <c r="AC257" s="366"/>
      <c r="AD257" s="366"/>
      <c r="AE257" s="366"/>
      <c r="AF257" s="110"/>
      <c r="AG257" s="119"/>
      <c r="AH257" s="105"/>
      <c r="AI257" s="102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</row>
    <row r="258" spans="2:59">
      <c r="B258" s="419" t="s">
        <v>156</v>
      </c>
      <c r="C258" s="2453" t="s">
        <v>197</v>
      </c>
      <c r="D258" s="551">
        <v>200</v>
      </c>
      <c r="E258" s="2631">
        <v>5.8</v>
      </c>
      <c r="F258" s="1620">
        <v>5</v>
      </c>
      <c r="G258" s="1782">
        <v>8</v>
      </c>
      <c r="H258" s="1941">
        <v>101</v>
      </c>
      <c r="I258" s="3515">
        <v>103</v>
      </c>
      <c r="J258" s="3512" t="s">
        <v>364</v>
      </c>
      <c r="K258" s="6"/>
      <c r="L258" s="125"/>
      <c r="M258" s="125"/>
      <c r="N258" s="125"/>
      <c r="O258" s="339"/>
      <c r="P258" s="120"/>
      <c r="Q258" s="185"/>
      <c r="R258" s="3414"/>
      <c r="S258" s="2630"/>
      <c r="T258" s="3414"/>
      <c r="U258" s="2630"/>
      <c r="V258" s="3414"/>
      <c r="W258" s="185"/>
      <c r="X258" s="536"/>
      <c r="Y258" s="535"/>
      <c r="Z258" s="125"/>
      <c r="AA258" s="125"/>
      <c r="AB258" s="125"/>
      <c r="AC258" s="125"/>
      <c r="AD258" s="125"/>
      <c r="AE258" s="110"/>
      <c r="AF258" s="110"/>
      <c r="AG258" s="110"/>
      <c r="AH258" s="118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</row>
    <row r="259" spans="2:59" ht="15.75">
      <c r="B259" s="420" t="s">
        <v>11</v>
      </c>
      <c r="C259" s="3311" t="s">
        <v>639</v>
      </c>
      <c r="D259" s="3016">
        <v>120</v>
      </c>
      <c r="E259" s="2631">
        <v>1.7343999999999999</v>
      </c>
      <c r="F259" s="1620">
        <v>3.9817999999999998</v>
      </c>
      <c r="G259" s="1782">
        <v>15.9674</v>
      </c>
      <c r="H259" s="1941">
        <v>106.643</v>
      </c>
      <c r="I259" s="536">
        <v>45</v>
      </c>
      <c r="J259" s="3512" t="s">
        <v>621</v>
      </c>
      <c r="K259" s="31"/>
      <c r="L259" s="125"/>
      <c r="M259" s="3422"/>
      <c r="N259" s="164"/>
      <c r="O259" s="3411"/>
      <c r="P259" s="125"/>
      <c r="Q259" s="125"/>
      <c r="R259" s="3414"/>
      <c r="S259" s="3415"/>
      <c r="T259" s="3414"/>
      <c r="U259" s="3415"/>
      <c r="V259" s="3414"/>
      <c r="W259" s="185"/>
      <c r="X259" s="536"/>
      <c r="Y259" s="535"/>
      <c r="Z259" s="125"/>
      <c r="AA259" s="120"/>
      <c r="AB259" s="234"/>
      <c r="AC259" s="120"/>
      <c r="AD259" s="120"/>
      <c r="AE259" s="184"/>
      <c r="AF259" s="110"/>
      <c r="AG259" s="129"/>
      <c r="AH259" s="182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</row>
    <row r="260" spans="2:59" ht="15.75" thickBot="1">
      <c r="B260" s="688" t="s">
        <v>161</v>
      </c>
      <c r="C260" s="3511" t="s">
        <v>9</v>
      </c>
      <c r="D260" s="3517">
        <v>20</v>
      </c>
      <c r="E260" s="1525">
        <v>0.4012</v>
      </c>
      <c r="F260" s="440">
        <v>0.26</v>
      </c>
      <c r="G260" s="440">
        <v>10.84</v>
      </c>
      <c r="H260" s="2437">
        <v>47.3048</v>
      </c>
      <c r="I260" s="2649">
        <v>18</v>
      </c>
      <c r="J260" s="2425" t="s">
        <v>8</v>
      </c>
      <c r="L260" s="125"/>
      <c r="M260" s="3411"/>
      <c r="N260" s="3408"/>
      <c r="O260" s="125"/>
      <c r="P260" s="125"/>
      <c r="Q260" s="125"/>
      <c r="R260" s="3414"/>
      <c r="S260" s="3415"/>
      <c r="T260" s="3414"/>
      <c r="U260" s="2630"/>
      <c r="V260" s="3414"/>
      <c r="W260" s="185"/>
      <c r="X260" s="536"/>
      <c r="Y260" s="535"/>
      <c r="Z260" s="125"/>
      <c r="AA260" s="184"/>
      <c r="AB260" s="184"/>
      <c r="AC260" s="184"/>
      <c r="AD260" s="184"/>
      <c r="AE260" s="184"/>
      <c r="AF260" s="110"/>
      <c r="AG260" s="119"/>
      <c r="AH260" s="105"/>
      <c r="AI260" s="104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</row>
    <row r="261" spans="2:59">
      <c r="B261" s="426" t="s">
        <v>203</v>
      </c>
      <c r="C261" s="2451"/>
      <c r="D261" s="2452">
        <f>SUM(D258:D260)</f>
        <v>340</v>
      </c>
      <c r="E261" s="2075">
        <f>SUM(E258:E260)</f>
        <v>7.9356</v>
      </c>
      <c r="F261" s="2076">
        <f>SUM(F258:F260)</f>
        <v>9.2417999999999996</v>
      </c>
      <c r="G261" s="2076">
        <f>SUM(G258:G260)</f>
        <v>34.807400000000001</v>
      </c>
      <c r="H261" s="2077">
        <f>SUM(H258:H260)</f>
        <v>254.9478</v>
      </c>
      <c r="I261" s="2057"/>
      <c r="J261" s="455"/>
      <c r="K261" s="6"/>
      <c r="L261" s="827"/>
      <c r="M261" s="3411"/>
      <c r="N261" s="3414"/>
      <c r="O261" s="125"/>
      <c r="P261" s="125"/>
      <c r="Q261" s="125"/>
      <c r="R261" s="1682"/>
      <c r="S261" s="3415"/>
      <c r="T261" s="225"/>
      <c r="U261" s="3415"/>
      <c r="V261" s="3414"/>
      <c r="W261" s="591"/>
      <c r="X261" s="212"/>
      <c r="Y261" s="225"/>
      <c r="Z261" s="125"/>
      <c r="AA261" s="120"/>
      <c r="AB261" s="120"/>
      <c r="AC261" s="120"/>
      <c r="AD261" s="120"/>
      <c r="AE261" s="184"/>
      <c r="AF261" s="110"/>
      <c r="AG261" s="119"/>
      <c r="AH261" s="105"/>
      <c r="AI261" s="105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</row>
    <row r="262" spans="2:59">
      <c r="B262" s="738"/>
      <c r="C262" s="739" t="s">
        <v>10</v>
      </c>
      <c r="D262" s="1847">
        <v>0.1</v>
      </c>
      <c r="E262" s="2059">
        <f>E631</f>
        <v>7.7</v>
      </c>
      <c r="F262" s="2060">
        <f>F631</f>
        <v>7.9</v>
      </c>
      <c r="G262" s="2060">
        <f>G631</f>
        <v>33.5</v>
      </c>
      <c r="H262" s="2061">
        <f>H631</f>
        <v>235</v>
      </c>
      <c r="I262" s="2062"/>
      <c r="J262" s="660"/>
      <c r="K262" s="6"/>
      <c r="L262" s="3416"/>
      <c r="M262" s="2633"/>
      <c r="N262" s="3408"/>
      <c r="O262" s="125"/>
      <c r="P262" s="125"/>
      <c r="Q262" s="125"/>
      <c r="R262" s="129"/>
      <c r="S262" s="3422"/>
      <c r="T262" s="164"/>
      <c r="U262" s="3415"/>
      <c r="V262" s="3414"/>
      <c r="W262" s="3414"/>
      <c r="X262" s="222"/>
      <c r="Y262" s="3422"/>
      <c r="Z262" s="125"/>
      <c r="AA262" s="120"/>
      <c r="AB262" s="120"/>
      <c r="AC262" s="120"/>
      <c r="AD262" s="120"/>
      <c r="AE262" s="184"/>
      <c r="AF262" s="110"/>
      <c r="AG262" s="119"/>
      <c r="AH262" s="105"/>
      <c r="AI262" s="102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</row>
    <row r="263" spans="2:59" ht="15.75" thickBot="1">
      <c r="B263" s="240"/>
      <c r="C263" s="736" t="s">
        <v>331</v>
      </c>
      <c r="D263" s="1849"/>
      <c r="E263" s="1955">
        <f>(E261*100/E621)-10</f>
        <v>0.30597402597402557</v>
      </c>
      <c r="F263" s="1963">
        <f>(F261*100/F621)-10</f>
        <v>1.6984810126582275</v>
      </c>
      <c r="G263" s="1963">
        <f>(G261*100/G621)-10</f>
        <v>0.39026865671641886</v>
      </c>
      <c r="H263" s="2078">
        <f>(H261*100/H621)-10</f>
        <v>0.84884255319148849</v>
      </c>
      <c r="I263" s="2063"/>
      <c r="J263" s="436"/>
      <c r="K263" s="6"/>
      <c r="L263" s="3416"/>
      <c r="M263" s="3411"/>
      <c r="N263" s="3409"/>
      <c r="O263" s="125"/>
      <c r="P263" s="125"/>
      <c r="Q263" s="125"/>
      <c r="R263" s="3416"/>
      <c r="S263" s="3411"/>
      <c r="T263" s="3408"/>
      <c r="U263" s="3415"/>
      <c r="V263" s="225"/>
      <c r="W263" s="362"/>
      <c r="X263" s="222"/>
      <c r="Y263" s="125"/>
      <c r="Z263" s="125"/>
      <c r="AA263" s="120"/>
      <c r="AB263" s="120"/>
      <c r="AC263" s="120"/>
      <c r="AD263" s="120"/>
      <c r="AE263" s="184"/>
      <c r="AF263" s="110"/>
      <c r="AG263" s="123"/>
      <c r="AH263" s="105"/>
      <c r="AI263" s="102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</row>
    <row r="264" spans="2:59" ht="15.75" thickBot="1">
      <c r="E264" s="2524"/>
      <c r="F264" s="2524"/>
      <c r="G264" s="2524"/>
      <c r="H264" s="2524"/>
      <c r="K264" s="6"/>
      <c r="L264" s="125"/>
      <c r="M264" s="125"/>
      <c r="N264" s="125"/>
      <c r="O264" s="125"/>
      <c r="P264" s="125"/>
      <c r="Q264" s="125"/>
      <c r="R264" s="3414"/>
      <c r="S264" s="3411"/>
      <c r="T264" s="3414"/>
      <c r="U264" s="3422"/>
      <c r="V264" s="164"/>
      <c r="W264" s="125"/>
      <c r="X264" s="125"/>
      <c r="Y264" s="125"/>
      <c r="Z264" s="125"/>
      <c r="AA264" s="109"/>
      <c r="AB264" s="227"/>
      <c r="AC264" s="213"/>
      <c r="AD264" s="109"/>
      <c r="AE264" s="100"/>
      <c r="AF264" s="110"/>
      <c r="AG264" s="119"/>
      <c r="AH264" s="105"/>
      <c r="AI264" s="102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</row>
    <row r="265" spans="2:59">
      <c r="B265" s="662"/>
      <c r="C265" s="42" t="s">
        <v>231</v>
      </c>
      <c r="D265" s="2074"/>
      <c r="E265" s="2075">
        <f>E240+E253</f>
        <v>41.641199999999998</v>
      </c>
      <c r="F265" s="2076">
        <f>F240+F253</f>
        <v>51.018699999999995</v>
      </c>
      <c r="G265" s="2076">
        <f>G240+G253</f>
        <v>188.46709999999999</v>
      </c>
      <c r="H265" s="2077">
        <f>H240+H253</f>
        <v>1372.7631999999999</v>
      </c>
      <c r="I265" s="568"/>
      <c r="K265" s="6"/>
      <c r="L265" s="125"/>
      <c r="M265" s="125"/>
      <c r="N265" s="125"/>
      <c r="O265" s="125"/>
      <c r="P265" s="125"/>
      <c r="Q265" s="125"/>
      <c r="R265" s="3416"/>
      <c r="S265" s="2633"/>
      <c r="T265" s="3408"/>
      <c r="U265" s="3411"/>
      <c r="V265" s="3408"/>
      <c r="W265" s="3414"/>
      <c r="X265" s="3414"/>
      <c r="Y265" s="3414"/>
      <c r="Z265" s="3414"/>
      <c r="AA265" s="125"/>
      <c r="AB265" s="125"/>
      <c r="AC265" s="125"/>
      <c r="AD265" s="125"/>
      <c r="AE265" s="110"/>
      <c r="AF265" s="110"/>
      <c r="AG265" s="119"/>
      <c r="AH265" s="105"/>
      <c r="AI265" s="102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</row>
    <row r="266" spans="2:59">
      <c r="B266" s="392"/>
      <c r="C266" s="687" t="s">
        <v>10</v>
      </c>
      <c r="D266" s="1847">
        <v>0.6</v>
      </c>
      <c r="E266" s="2059">
        <f>E635</f>
        <v>46.2</v>
      </c>
      <c r="F266" s="2060">
        <f>F635</f>
        <v>47.4</v>
      </c>
      <c r="G266" s="2060">
        <f>G635</f>
        <v>201</v>
      </c>
      <c r="H266" s="2061">
        <f>H635</f>
        <v>1410</v>
      </c>
      <c r="I266" s="2079"/>
      <c r="J266" s="31"/>
      <c r="K266" s="6"/>
      <c r="L266" s="125"/>
      <c r="M266" s="125"/>
      <c r="N266" s="125"/>
      <c r="O266" s="125"/>
      <c r="P266" s="125"/>
      <c r="Q266" s="125"/>
      <c r="R266" s="3416"/>
      <c r="S266" s="3411"/>
      <c r="T266" s="3409"/>
      <c r="U266" s="3411"/>
      <c r="V266" s="120"/>
      <c r="W266" s="3414"/>
      <c r="X266" s="3414"/>
      <c r="Y266" s="3414"/>
      <c r="Z266" s="3414"/>
      <c r="AA266" s="337"/>
      <c r="AB266" s="534"/>
      <c r="AC266" s="337"/>
      <c r="AD266" s="337"/>
      <c r="AE266" s="184"/>
      <c r="AF266" s="110"/>
      <c r="AG266" s="119"/>
      <c r="AH266" s="105"/>
      <c r="AI266" s="102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</row>
    <row r="267" spans="2:59" ht="15.75" thickBot="1">
      <c r="B267" s="240"/>
      <c r="C267" s="736" t="s">
        <v>331</v>
      </c>
      <c r="D267" s="1849"/>
      <c r="E267" s="1955">
        <f>(E265*100/E621)-60</f>
        <v>-5.9205194805194807</v>
      </c>
      <c r="F267" s="1963">
        <f>(F265*100/F621)-60</f>
        <v>4.5806329113923994</v>
      </c>
      <c r="G267" s="1963">
        <f>(G265*100/G621)-60</f>
        <v>-3.7411641791044801</v>
      </c>
      <c r="H267" s="2078">
        <f>(H265*100/H621)-60</f>
        <v>-1.5845446808510744</v>
      </c>
      <c r="I267" s="1304"/>
      <c r="J267" s="5"/>
      <c r="K267" s="6"/>
      <c r="L267" s="125"/>
      <c r="M267" s="125"/>
      <c r="N267" s="125"/>
      <c r="O267" s="125"/>
      <c r="P267" s="125"/>
      <c r="Q267" s="125"/>
      <c r="R267" s="3414"/>
      <c r="S267" s="3415"/>
      <c r="T267" s="3414"/>
      <c r="U267" s="3411"/>
      <c r="V267" s="3409"/>
      <c r="W267" s="3414"/>
      <c r="X267" s="3414"/>
      <c r="Y267" s="3414"/>
      <c r="Z267" s="3414"/>
      <c r="AA267" s="120"/>
      <c r="AB267" s="234"/>
      <c r="AC267" s="120"/>
      <c r="AD267" s="120"/>
      <c r="AE267" s="184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</row>
    <row r="268" spans="2:59" ht="15.75" thickBot="1">
      <c r="D268" s="568"/>
      <c r="E268" s="2073"/>
      <c r="F268" s="2073"/>
      <c r="G268" s="2073"/>
      <c r="H268" s="2073"/>
      <c r="I268" s="125"/>
      <c r="J268" s="5"/>
      <c r="L268" s="125"/>
      <c r="M268" s="125"/>
      <c r="N268" s="125"/>
      <c r="O268" s="125"/>
      <c r="P268" s="125"/>
      <c r="Q268" s="125"/>
      <c r="R268" s="3414"/>
      <c r="S268" s="3415"/>
      <c r="T268" s="3414"/>
      <c r="U268" s="3415"/>
      <c r="V268" s="3414"/>
      <c r="W268" s="3414"/>
      <c r="X268" s="3414"/>
      <c r="Y268" s="3414"/>
      <c r="Z268" s="3414"/>
      <c r="AA268" s="120"/>
      <c r="AB268" s="120"/>
      <c r="AC268" s="120"/>
      <c r="AD268" s="120"/>
      <c r="AE268" s="184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</row>
    <row r="269" spans="2:59">
      <c r="B269" s="662"/>
      <c r="C269" s="42" t="s">
        <v>230</v>
      </c>
      <c r="D269" s="2074"/>
      <c r="E269" s="2075">
        <f>E253+E261</f>
        <v>35.736599999999996</v>
      </c>
      <c r="F269" s="2076">
        <f>F253+F261</f>
        <v>37.543799999999997</v>
      </c>
      <c r="G269" s="2076">
        <f>G253+G261</f>
        <v>147.7022</v>
      </c>
      <c r="H269" s="2077">
        <f>H253+H261</f>
        <v>1066.0447999999999</v>
      </c>
      <c r="I269" s="125"/>
      <c r="J269" s="5"/>
      <c r="L269" s="125"/>
      <c r="M269" s="125"/>
      <c r="N269" s="585"/>
      <c r="O269" s="585"/>
      <c r="P269" s="585"/>
      <c r="Q269" s="125"/>
      <c r="R269" s="125"/>
      <c r="S269" s="3414"/>
      <c r="T269" s="3414"/>
      <c r="U269" s="3415"/>
      <c r="V269" s="3414"/>
      <c r="W269" s="3414"/>
      <c r="X269" s="3414"/>
      <c r="Y269" s="3414"/>
      <c r="Z269" s="3414"/>
      <c r="AA269" s="120"/>
      <c r="AB269" s="120"/>
      <c r="AC269" s="120"/>
      <c r="AD269" s="120"/>
      <c r="AE269" s="184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</row>
    <row r="270" spans="2:59">
      <c r="B270" s="392"/>
      <c r="C270" s="687" t="s">
        <v>10</v>
      </c>
      <c r="D270" s="1847">
        <v>0.45</v>
      </c>
      <c r="E270" s="2059">
        <f>E639</f>
        <v>34.65</v>
      </c>
      <c r="F270" s="2060">
        <f>F639</f>
        <v>35.549999999999997</v>
      </c>
      <c r="G270" s="2060">
        <f>G639</f>
        <v>150.75</v>
      </c>
      <c r="H270" s="2061">
        <f>H639</f>
        <v>1057.5</v>
      </c>
      <c r="I270" s="2079"/>
      <c r="J270" s="31"/>
      <c r="K270" s="6"/>
      <c r="L270" s="3411"/>
      <c r="M270" s="3409"/>
      <c r="N270" s="156"/>
      <c r="O270" s="156"/>
      <c r="P270" s="156"/>
      <c r="Q270" s="185"/>
      <c r="R270" s="536"/>
      <c r="S270" s="3758"/>
      <c r="T270" s="3414"/>
      <c r="U270" s="3415"/>
      <c r="V270" s="3414"/>
      <c r="W270" s="3414"/>
      <c r="X270" s="3414"/>
      <c r="Y270" s="3414"/>
      <c r="Z270" s="3414"/>
      <c r="AA270" s="120"/>
      <c r="AB270" s="120"/>
      <c r="AC270" s="120"/>
      <c r="AD270" s="120"/>
      <c r="AE270" s="184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</row>
    <row r="271" spans="2:59" ht="15.75" thickBot="1">
      <c r="B271" s="240"/>
      <c r="C271" s="736" t="s">
        <v>331</v>
      </c>
      <c r="D271" s="1849"/>
      <c r="E271" s="1955">
        <f>(E269*100/E621)-45</f>
        <v>1.4111688311688226</v>
      </c>
      <c r="F271" s="1963">
        <f>(F269*100/F621)-45</f>
        <v>2.5237974683544238</v>
      </c>
      <c r="G271" s="1963">
        <f>(G269*100/G621)-45</f>
        <v>-0.90979104477611372</v>
      </c>
      <c r="H271" s="2078">
        <f>(H269*100/H621)-45</f>
        <v>0.36360851063829358</v>
      </c>
      <c r="I271" s="1304"/>
      <c r="J271" s="5"/>
      <c r="L271" s="125"/>
      <c r="M271" s="125"/>
      <c r="N271" s="125"/>
      <c r="O271" s="125"/>
      <c r="P271" s="125"/>
      <c r="Q271" s="3415"/>
      <c r="R271" s="3414"/>
      <c r="S271" s="3414"/>
      <c r="T271" s="3414"/>
      <c r="U271" s="3415"/>
      <c r="V271" s="3414"/>
      <c r="W271" s="3414"/>
      <c r="X271" s="3414"/>
      <c r="Y271" s="3414"/>
      <c r="Z271" s="3414"/>
      <c r="AA271" s="120"/>
      <c r="AB271" s="120"/>
      <c r="AC271" s="234"/>
      <c r="AD271" s="120"/>
      <c r="AE271" s="184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</row>
    <row r="272" spans="2:59" ht="15.75" thickBot="1">
      <c r="D272" s="568"/>
      <c r="E272" s="2073"/>
      <c r="F272" s="2073"/>
      <c r="G272" s="2073"/>
      <c r="H272" s="2073"/>
      <c r="I272" s="125"/>
      <c r="J272" s="5"/>
      <c r="K272" s="6"/>
      <c r="L272" s="3414"/>
      <c r="M272" s="3415"/>
      <c r="N272" s="3414"/>
      <c r="O272" s="3414"/>
      <c r="P272" s="3414"/>
      <c r="Q272" s="3414"/>
      <c r="R272" s="3414"/>
      <c r="S272" s="3414"/>
      <c r="T272" s="1682"/>
      <c r="U272" s="3415"/>
      <c r="V272" s="2499"/>
      <c r="W272" s="3414"/>
      <c r="X272" s="3414"/>
      <c r="Y272" s="3414"/>
      <c r="Z272" s="3414"/>
      <c r="AA272" s="109"/>
      <c r="AB272" s="227"/>
      <c r="AC272" s="109"/>
      <c r="AD272" s="109"/>
      <c r="AE272" s="10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</row>
    <row r="273" spans="2:59">
      <c r="B273" s="662"/>
      <c r="C273" s="42" t="s">
        <v>204</v>
      </c>
      <c r="D273" s="2074"/>
      <c r="E273" s="1957">
        <f>E240+E253+E261</f>
        <v>49.576799999999999</v>
      </c>
      <c r="F273" s="1961">
        <f>F240+F253+F261</f>
        <v>60.260499999999993</v>
      </c>
      <c r="G273" s="1961">
        <f>G240+G253+G261</f>
        <v>223.27449999999999</v>
      </c>
      <c r="H273" s="2110">
        <f>H240+H253+H261</f>
        <v>1627.7109999999998</v>
      </c>
      <c r="I273" s="125"/>
      <c r="J273" s="5"/>
      <c r="K273" s="6"/>
      <c r="L273" s="3414"/>
      <c r="M273" s="2630"/>
      <c r="N273" s="3414"/>
      <c r="O273" s="125"/>
      <c r="P273" s="3414"/>
      <c r="Q273" s="3415"/>
      <c r="R273" s="3414"/>
      <c r="S273" s="3414"/>
      <c r="T273" s="3414"/>
      <c r="U273" s="3414"/>
      <c r="V273" s="3414"/>
      <c r="W273" s="3414"/>
      <c r="X273" s="3414"/>
      <c r="Y273" s="3414"/>
      <c r="Z273" s="3414"/>
      <c r="AA273" s="528"/>
      <c r="AB273" s="358"/>
      <c r="AC273" s="358"/>
      <c r="AD273" s="359"/>
      <c r="AE273" s="359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</row>
    <row r="274" spans="2:59">
      <c r="B274" s="738"/>
      <c r="C274" s="739" t="s">
        <v>10</v>
      </c>
      <c r="D274" s="1847">
        <v>0.7</v>
      </c>
      <c r="E274" s="2059">
        <f>E643</f>
        <v>53.9</v>
      </c>
      <c r="F274" s="2060">
        <f>F643</f>
        <v>55.3</v>
      </c>
      <c r="G274" s="2060">
        <f>G643</f>
        <v>234.5</v>
      </c>
      <c r="H274" s="2061">
        <f>H643</f>
        <v>1645</v>
      </c>
      <c r="I274" s="2079"/>
      <c r="J274" s="31"/>
      <c r="K274" s="6"/>
      <c r="L274" s="3414"/>
      <c r="M274" s="3415"/>
      <c r="N274" s="3414"/>
      <c r="O274" s="125"/>
      <c r="P274" s="3414"/>
      <c r="Q274" s="3415"/>
      <c r="R274" s="3414"/>
      <c r="S274" s="3414"/>
      <c r="T274" s="3414"/>
      <c r="U274" s="3414"/>
      <c r="V274" s="3414"/>
      <c r="W274" s="3414"/>
      <c r="X274" s="3414"/>
      <c r="Y274" s="3414"/>
      <c r="Z274" s="3414"/>
      <c r="AA274" s="356"/>
      <c r="AB274" s="356"/>
      <c r="AC274" s="361"/>
      <c r="AD274" s="361"/>
      <c r="AE274" s="362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</row>
    <row r="275" spans="2:59" ht="15.75" thickBot="1">
      <c r="B275" s="240"/>
      <c r="C275" s="736" t="s">
        <v>331</v>
      </c>
      <c r="D275" s="1849"/>
      <c r="E275" s="1955">
        <f>(E273*100/E621)-70</f>
        <v>-5.6145454545454498</v>
      </c>
      <c r="F275" s="1963">
        <f>(F273*100/F621)-70</f>
        <v>6.2791139240506197</v>
      </c>
      <c r="G275" s="1963">
        <f>(G273*100/G621)-70</f>
        <v>-3.3508955223880719</v>
      </c>
      <c r="H275" s="2078">
        <f>(H273*100/H621)-70</f>
        <v>-0.73570212765957876</v>
      </c>
      <c r="I275" s="1304"/>
      <c r="J275" s="5"/>
      <c r="K275" s="6"/>
      <c r="L275" s="125"/>
      <c r="M275" s="3415"/>
      <c r="N275" s="3414"/>
      <c r="O275" s="125"/>
      <c r="P275" s="125"/>
      <c r="Q275" s="3414"/>
      <c r="R275" s="3414"/>
      <c r="S275" s="3414"/>
      <c r="T275" s="3414"/>
      <c r="U275" s="3414"/>
      <c r="V275" s="3414"/>
      <c r="W275" s="3414"/>
      <c r="X275" s="3414"/>
      <c r="Y275" s="3414"/>
      <c r="Z275" s="3414"/>
      <c r="AA275" s="125"/>
      <c r="AB275" s="125"/>
      <c r="AC275" s="125"/>
      <c r="AD275" s="125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</row>
    <row r="276" spans="2:59" ht="13.5" customHeight="1">
      <c r="B276" s="767"/>
      <c r="D276" s="568"/>
      <c r="E276" s="2073"/>
      <c r="F276" s="2073"/>
      <c r="G276" s="2073"/>
      <c r="H276" s="2073"/>
      <c r="I276" s="568"/>
      <c r="K276" s="6"/>
      <c r="L276" s="125"/>
      <c r="M276" s="3415"/>
      <c r="N276" s="3414"/>
      <c r="O276" s="125"/>
      <c r="P276" s="125"/>
      <c r="Q276" s="3414"/>
      <c r="R276" s="3414"/>
      <c r="S276" s="3414"/>
      <c r="T276" s="3414"/>
      <c r="U276" s="3414"/>
      <c r="V276" s="3414"/>
      <c r="W276" s="3414"/>
      <c r="X276" s="3414"/>
      <c r="Y276" s="3414"/>
      <c r="Z276" s="3414"/>
      <c r="AA276" s="125"/>
      <c r="AB276" s="125"/>
      <c r="AC276" s="125"/>
      <c r="AD276" s="125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</row>
    <row r="277" spans="2:59" ht="12.75" customHeight="1">
      <c r="B277" s="1"/>
      <c r="K277" s="6"/>
      <c r="L277" s="125"/>
      <c r="M277" s="3415"/>
      <c r="N277" s="225"/>
      <c r="O277" s="125"/>
      <c r="P277" s="125"/>
      <c r="Q277" s="3414"/>
      <c r="R277" s="3414"/>
      <c r="S277" s="3414"/>
      <c r="T277" s="3414"/>
      <c r="U277" s="3414"/>
      <c r="V277" s="3414"/>
      <c r="W277" s="3414"/>
      <c r="X277" s="3414"/>
      <c r="Y277" s="3414"/>
      <c r="Z277" s="3414"/>
      <c r="AA277" s="125"/>
      <c r="AB277" s="125"/>
      <c r="AC277" s="125"/>
      <c r="AD277" s="125"/>
      <c r="AE277" s="110"/>
      <c r="AF277" s="110"/>
      <c r="AG277" s="205"/>
      <c r="AH277" s="205"/>
      <c r="AI277" s="205"/>
      <c r="AJ277" s="192"/>
      <c r="AK277" s="496"/>
      <c r="AL277" s="205"/>
      <c r="AM277" s="192"/>
      <c r="AN277" s="192"/>
      <c r="AO277" s="205"/>
      <c r="AP277" s="497"/>
      <c r="AQ277" s="205"/>
      <c r="AR277" s="205"/>
      <c r="AS277" s="110"/>
      <c r="AT277" s="13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</row>
    <row r="278" spans="2:59" ht="14.25" customHeight="1">
      <c r="B278" s="1"/>
      <c r="L278" s="125"/>
      <c r="M278" s="125"/>
      <c r="N278" s="125"/>
      <c r="O278" s="125"/>
      <c r="P278" s="125"/>
      <c r="Q278" s="3414"/>
      <c r="R278" s="3414"/>
      <c r="S278" s="3414"/>
      <c r="T278" s="3414"/>
      <c r="U278" s="3414"/>
      <c r="V278" s="3414"/>
      <c r="W278" s="3414"/>
      <c r="X278" s="3414"/>
      <c r="Y278" s="3414"/>
      <c r="Z278" s="3414"/>
      <c r="AA278" s="125"/>
      <c r="AB278" s="125"/>
      <c r="AC278" s="125"/>
      <c r="AD278" s="125"/>
      <c r="AE278" s="110"/>
      <c r="AF278" s="110"/>
      <c r="AG278" s="205"/>
      <c r="AH278" s="205"/>
      <c r="AI278" s="205"/>
      <c r="AJ278" s="205"/>
      <c r="AK278" s="205"/>
      <c r="AL278" s="205"/>
      <c r="AM278" s="205"/>
      <c r="AN278" s="205"/>
      <c r="AO278" s="205"/>
      <c r="AP278" s="205"/>
      <c r="AQ278" s="205"/>
      <c r="AR278" s="205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</row>
    <row r="279" spans="2:59" ht="15.75">
      <c r="K279" s="6"/>
      <c r="L279" s="125"/>
      <c r="M279" s="125"/>
      <c r="N279" s="125"/>
      <c r="O279" s="125"/>
      <c r="P279" s="3414"/>
      <c r="Q279" s="3415"/>
      <c r="R279" s="3414"/>
      <c r="S279" s="3414"/>
      <c r="T279" s="3414"/>
      <c r="U279" s="3414"/>
      <c r="V279" s="3414"/>
      <c r="W279" s="3414"/>
      <c r="X279" s="3414"/>
      <c r="Y279" s="3414"/>
      <c r="Z279" s="3414"/>
      <c r="AA279" s="125"/>
      <c r="AB279" s="125"/>
      <c r="AC279" s="125"/>
      <c r="AD279" s="125"/>
      <c r="AE279" s="110"/>
      <c r="AF279" s="110"/>
      <c r="AG279" s="110"/>
      <c r="AH279" s="110"/>
      <c r="AI279" s="110"/>
      <c r="AJ279" s="192"/>
      <c r="AK279" s="192"/>
      <c r="AL279" s="110"/>
      <c r="AM279" s="192"/>
      <c r="AN279" s="192"/>
      <c r="AO279" s="110"/>
      <c r="AP279" s="105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</row>
    <row r="280" spans="2:59" ht="15.75">
      <c r="D280" s="2081" t="str">
        <f>D58</f>
        <v xml:space="preserve">Россия Краснодарский край </v>
      </c>
      <c r="E280" s="568"/>
      <c r="F280" s="568"/>
      <c r="G280" s="568"/>
      <c r="H280" s="568"/>
      <c r="I280" s="568"/>
      <c r="K280" s="6"/>
      <c r="L280" s="125"/>
      <c r="M280" s="125"/>
      <c r="N280" s="125"/>
      <c r="O280" s="125"/>
      <c r="P280" s="3414"/>
      <c r="Q280" s="3415"/>
      <c r="R280" s="3414"/>
      <c r="S280" s="3414"/>
      <c r="T280" s="3414"/>
      <c r="U280" s="3414"/>
      <c r="V280" s="3414"/>
      <c r="W280" s="3414"/>
      <c r="X280" s="3414"/>
      <c r="Y280" s="3414"/>
      <c r="Z280" s="3414"/>
      <c r="AA280" s="125"/>
      <c r="AB280" s="125"/>
      <c r="AC280" s="125"/>
      <c r="AD280" s="125"/>
      <c r="AE280" s="110"/>
      <c r="AF280" s="110"/>
      <c r="AG280" s="501"/>
      <c r="AH280" s="502"/>
      <c r="AI280" s="503"/>
      <c r="AJ280" s="504"/>
      <c r="AK280" s="505"/>
      <c r="AL280" s="505"/>
      <c r="AM280" s="505"/>
      <c r="AN280" s="505"/>
      <c r="AO280" s="505"/>
      <c r="AP280" s="505"/>
      <c r="AQ280" s="501"/>
      <c r="AR280" s="501"/>
      <c r="AS280" s="506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</row>
    <row r="281" spans="2:59">
      <c r="B281" s="25" t="str">
        <f>B59</f>
        <v xml:space="preserve">     10 - ТИДНЕВНОЕ  МЕНЮ  ПРИГОТОВЛЯЕМЫХ  БЛЮД ШКОЛЬНЫХ    З А В Т Р А К О В - О Б Е Д О В - П О Л Д Н И К О В</v>
      </c>
      <c r="D281" s="95"/>
      <c r="E281" s="95"/>
      <c r="F281" s="568"/>
      <c r="G281" s="568"/>
      <c r="H281" s="568"/>
      <c r="I281" s="95"/>
      <c r="J281"/>
      <c r="K281" s="6"/>
      <c r="L281" s="125"/>
      <c r="M281" s="125"/>
      <c r="N281" s="125"/>
      <c r="O281" s="1294"/>
      <c r="P281" s="3414"/>
      <c r="Q281" s="3415"/>
      <c r="R281" s="3414"/>
      <c r="S281" s="3414"/>
      <c r="T281" s="3414"/>
      <c r="U281" s="3414"/>
      <c r="V281" s="3414"/>
      <c r="W281" s="3414"/>
      <c r="X281" s="3414"/>
      <c r="Y281" s="3414"/>
      <c r="Z281" s="3414"/>
      <c r="AA281" s="125"/>
      <c r="AB281" s="125"/>
      <c r="AC281" s="125"/>
      <c r="AD281" s="125"/>
      <c r="AE281" s="110"/>
      <c r="AF281" s="110"/>
      <c r="AG281" s="216"/>
      <c r="AH281" s="216"/>
      <c r="AI281" s="216"/>
      <c r="AJ281" s="507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</row>
    <row r="282" spans="2:59">
      <c r="C282" s="25" t="str">
        <f>C60</f>
        <v xml:space="preserve">                            ДЛЯ  УЧАЩИХСЯ  В ОБЩЕОБРАЗОВАТЕЛЬНОМ УЧРЕЖДЕНИЕ</v>
      </c>
      <c r="D282" s="568"/>
      <c r="E282" s="95"/>
      <c r="F282" s="95"/>
      <c r="G282" s="2082"/>
      <c r="H282" s="2082"/>
      <c r="I282" s="1754"/>
      <c r="J282" s="26"/>
      <c r="K282" s="6"/>
      <c r="L282" s="125"/>
      <c r="M282" s="125"/>
      <c r="N282" s="125"/>
      <c r="O282" s="125"/>
      <c r="P282" s="3414"/>
      <c r="Q282" s="3415"/>
      <c r="R282" s="3414"/>
      <c r="S282" s="3414"/>
      <c r="T282" s="3414"/>
      <c r="U282" s="3414"/>
      <c r="V282" s="3414"/>
      <c r="W282" s="3414"/>
      <c r="X282" s="3414"/>
      <c r="Y282" s="3414"/>
      <c r="Z282" s="3414"/>
      <c r="AA282" s="110"/>
      <c r="AB282" s="110"/>
      <c r="AC282" s="110"/>
      <c r="AD282" s="110"/>
      <c r="AE282" s="110"/>
      <c r="AF282" s="110"/>
      <c r="AG282" s="120"/>
      <c r="AH282" s="120"/>
      <c r="AI282" s="339"/>
      <c r="AJ282" s="185"/>
      <c r="AK282" s="120"/>
      <c r="AL282" s="184"/>
      <c r="AM282" s="184"/>
      <c r="AN282" s="184"/>
      <c r="AO282" s="184"/>
      <c r="AP282" s="184"/>
      <c r="AQ282" s="184"/>
      <c r="AR282" s="184"/>
      <c r="AS282" s="184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</row>
    <row r="283" spans="2:59" ht="15.75">
      <c r="B283" s="667" t="str">
        <f>B61</f>
        <v xml:space="preserve">   Возрастная категория:      с   7  до 11 лет                    Сезон:    ЗИМА  -  ВЕСНА  2025 -____г.г.</v>
      </c>
      <c r="C283" s="26"/>
      <c r="D283" s="95"/>
      <c r="E283" s="2083"/>
      <c r="F283" s="95"/>
      <c r="G283" s="2"/>
      <c r="H283" s="1754"/>
      <c r="I283" s="1754"/>
      <c r="J283" s="33"/>
      <c r="K283" s="6"/>
      <c r="L283" s="585"/>
      <c r="M283" s="585"/>
      <c r="N283" s="585"/>
      <c r="O283" s="215"/>
      <c r="P283" s="3414"/>
      <c r="Q283" s="3415"/>
      <c r="R283" s="3414"/>
      <c r="S283" s="3414"/>
      <c r="T283" s="3414"/>
      <c r="U283" s="3414"/>
      <c r="V283" s="3414"/>
      <c r="W283" s="3414"/>
      <c r="X283" s="3414"/>
      <c r="Y283" s="3414"/>
      <c r="Z283" s="3414"/>
      <c r="AA283" s="110"/>
      <c r="AB283" s="110"/>
      <c r="AC283" s="110"/>
      <c r="AD283" s="110"/>
      <c r="AE283" s="110"/>
      <c r="AF283" s="110"/>
      <c r="AG283" s="518"/>
      <c r="AH283" s="518"/>
      <c r="AI283" s="518"/>
      <c r="AJ283" s="527"/>
      <c r="AK283" s="518"/>
      <c r="AL283" s="518"/>
      <c r="AM283" s="518"/>
      <c r="AN283" s="518"/>
      <c r="AO283" s="519"/>
      <c r="AP283" s="519"/>
      <c r="AQ283" s="518"/>
      <c r="AR283" s="518"/>
      <c r="AS283" s="518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</row>
    <row r="284" spans="2:59" ht="20.25" customHeight="1" thickBot="1">
      <c r="D284" s="2084" t="s">
        <v>0</v>
      </c>
      <c r="E284" s="568"/>
      <c r="F284" s="568"/>
      <c r="G284" s="568"/>
      <c r="H284" s="568"/>
      <c r="I284" s="568"/>
      <c r="K284" s="6"/>
      <c r="L284" s="339"/>
      <c r="M284" s="339"/>
      <c r="N284" s="339"/>
      <c r="O284" s="3750"/>
      <c r="P284" s="3414"/>
      <c r="Q284" s="3415"/>
      <c r="R284" s="3414"/>
      <c r="S284" s="3414"/>
      <c r="T284" s="3414"/>
      <c r="U284" s="3414"/>
      <c r="V284" s="3414"/>
      <c r="W284" s="3414"/>
      <c r="X284" s="3414"/>
      <c r="Y284" s="3414"/>
      <c r="Z284" s="3414"/>
      <c r="AA284" s="130"/>
      <c r="AB284" s="110"/>
      <c r="AC284" s="110"/>
      <c r="AD284" s="523"/>
      <c r="AE284" s="123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</row>
    <row r="285" spans="2:59" ht="14.25" customHeight="1" thickBot="1">
      <c r="B285" s="1187" t="s">
        <v>141</v>
      </c>
      <c r="C285" s="90"/>
      <c r="D285" s="2085" t="s">
        <v>142</v>
      </c>
      <c r="E285" s="2086" t="s">
        <v>143</v>
      </c>
      <c r="F285" s="2086"/>
      <c r="G285" s="2086"/>
      <c r="H285" s="2087" t="s">
        <v>144</v>
      </c>
      <c r="I285" s="2088" t="s">
        <v>145</v>
      </c>
      <c r="J285" s="398" t="s">
        <v>146</v>
      </c>
      <c r="K285" s="6"/>
      <c r="L285" s="764"/>
      <c r="M285" s="3414"/>
      <c r="N285" s="3414"/>
      <c r="O285" s="125"/>
      <c r="P285" s="3414"/>
      <c r="Q285" s="3415"/>
      <c r="R285" s="764"/>
      <c r="S285" s="3414"/>
      <c r="T285" s="3414"/>
      <c r="U285" s="3414"/>
      <c r="V285" s="3414"/>
      <c r="W285" s="3414"/>
      <c r="X285" s="3414"/>
      <c r="Y285" s="3414"/>
      <c r="Z285" s="3414"/>
      <c r="AA285" s="110"/>
      <c r="AB285" s="215"/>
      <c r="AC285" s="110"/>
      <c r="AD285" s="165"/>
      <c r="AE285" s="119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497"/>
      <c r="AQ285" s="110"/>
      <c r="AR285" s="497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</row>
    <row r="286" spans="2:59" ht="15.75" customHeight="1">
      <c r="B286" s="403" t="s">
        <v>147</v>
      </c>
      <c r="C286" s="400" t="s">
        <v>148</v>
      </c>
      <c r="D286" s="2089" t="s">
        <v>149</v>
      </c>
      <c r="E286" s="2090" t="s">
        <v>150</v>
      </c>
      <c r="F286" s="2090" t="s">
        <v>53</v>
      </c>
      <c r="G286" s="2090" t="s">
        <v>54</v>
      </c>
      <c r="H286" s="2091" t="s">
        <v>151</v>
      </c>
      <c r="I286" s="2092" t="s">
        <v>152</v>
      </c>
      <c r="J286" s="405" t="s">
        <v>263</v>
      </c>
      <c r="K286" s="6"/>
      <c r="L286" s="3751"/>
      <c r="M286" s="360"/>
      <c r="N286" s="360"/>
      <c r="O286" s="360"/>
      <c r="P286" s="360"/>
      <c r="Q286" s="3415"/>
      <c r="R286" s="764"/>
      <c r="S286" s="3414"/>
      <c r="T286" s="3414"/>
      <c r="U286" s="3414"/>
      <c r="V286" s="3414"/>
      <c r="W286" s="3414"/>
      <c r="X286" s="3414"/>
      <c r="Y286" s="3414"/>
      <c r="Z286" s="3414"/>
      <c r="AA286" s="486"/>
      <c r="AB286" s="477"/>
      <c r="AC286" s="477"/>
      <c r="AD286" s="477"/>
      <c r="AE286" s="477"/>
      <c r="AF286" s="110"/>
      <c r="AG286" s="110"/>
      <c r="AH286" s="110"/>
      <c r="AI286" s="110"/>
      <c r="AJ286" s="529"/>
      <c r="AK286" s="110"/>
      <c r="AL286" s="110"/>
      <c r="AM286" s="110"/>
      <c r="AN286" s="110"/>
      <c r="AO286" s="110"/>
      <c r="AP286" s="110"/>
      <c r="AQ286" s="110"/>
      <c r="AR286" s="497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</row>
    <row r="287" spans="2:59" ht="13.5" customHeight="1" thickBot="1">
      <c r="B287" s="1188"/>
      <c r="C287" s="437"/>
      <c r="D287" s="2093"/>
      <c r="E287" s="2094" t="s">
        <v>5</v>
      </c>
      <c r="F287" s="2094" t="s">
        <v>6</v>
      </c>
      <c r="G287" s="2094" t="s">
        <v>7</v>
      </c>
      <c r="H287" s="2095" t="s">
        <v>153</v>
      </c>
      <c r="I287" s="2096" t="s">
        <v>154</v>
      </c>
      <c r="J287" s="411" t="s">
        <v>262</v>
      </c>
      <c r="K287" s="6"/>
      <c r="L287" s="156"/>
      <c r="M287" s="120"/>
      <c r="N287" s="120"/>
      <c r="O287" s="120"/>
      <c r="P287" s="3183"/>
      <c r="Q287" s="3415"/>
      <c r="R287" s="3414"/>
      <c r="S287" s="3422"/>
      <c r="T287" s="3414"/>
      <c r="U287" s="3414"/>
      <c r="V287" s="3414"/>
      <c r="W287" s="535"/>
      <c r="X287" s="3414"/>
      <c r="Y287" s="3414"/>
      <c r="Z287" s="3414"/>
      <c r="AA287" s="487"/>
      <c r="AB287" s="487"/>
      <c r="AC287" s="487"/>
      <c r="AD287" s="487"/>
      <c r="AE287" s="487"/>
      <c r="AF287" s="110"/>
      <c r="AG287" s="367"/>
      <c r="AH287" s="118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</row>
    <row r="288" spans="2:59">
      <c r="B288" s="3345" t="s">
        <v>155</v>
      </c>
      <c r="C288" s="412" t="s">
        <v>129</v>
      </c>
      <c r="D288" s="2097"/>
      <c r="E288" s="2111"/>
      <c r="F288" s="2112"/>
      <c r="G288" s="2112"/>
      <c r="H288" s="2435"/>
      <c r="I288" s="3531"/>
      <c r="J288" s="417"/>
      <c r="K288" s="6"/>
      <c r="L288" s="278"/>
      <c r="M288" s="3422"/>
      <c r="N288" s="3422"/>
      <c r="O288" s="3422"/>
      <c r="P288" s="3422"/>
      <c r="Q288" s="3415"/>
      <c r="R288" s="3416"/>
      <c r="S288" s="3411"/>
      <c r="T288" s="3408"/>
      <c r="U288" s="3414"/>
      <c r="V288" s="3414"/>
      <c r="W288" s="550"/>
      <c r="X288" s="3414"/>
      <c r="Y288" s="3414"/>
      <c r="Z288" s="3414"/>
      <c r="AA288" s="125"/>
      <c r="AB288" s="125"/>
      <c r="AC288" s="125"/>
      <c r="AD288" s="125"/>
      <c r="AE288" s="110"/>
      <c r="AF288" s="110"/>
      <c r="AG288" s="110"/>
      <c r="AH288" s="118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</row>
    <row r="289" spans="2:59">
      <c r="B289" s="3346" t="s">
        <v>156</v>
      </c>
      <c r="C289" s="249" t="s">
        <v>425</v>
      </c>
      <c r="D289" s="3430"/>
      <c r="E289" s="1192"/>
      <c r="F289" s="753"/>
      <c r="G289" s="1192"/>
      <c r="H289" s="2509"/>
      <c r="I289" s="3170"/>
      <c r="J289" s="2433"/>
      <c r="K289" s="6"/>
      <c r="L289" s="125"/>
      <c r="M289" s="2511"/>
      <c r="N289" s="2511"/>
      <c r="O289" s="2511"/>
      <c r="P289" s="2511"/>
      <c r="Q289" s="3415"/>
      <c r="R289" s="3414"/>
      <c r="S289" s="117"/>
      <c r="T289" s="3414"/>
      <c r="U289" s="3414"/>
      <c r="V289" s="3414"/>
      <c r="W289" s="535"/>
      <c r="X289" s="3414"/>
      <c r="Y289" s="3414"/>
      <c r="Z289" s="3414"/>
      <c r="AA289" s="120"/>
      <c r="AB289" s="234"/>
      <c r="AC289" s="120"/>
      <c r="AD289" s="120"/>
      <c r="AE289" s="184"/>
      <c r="AF289" s="110"/>
      <c r="AG289" s="165"/>
      <c r="AH289" s="118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</row>
    <row r="290" spans="2:59" ht="14.25" customHeight="1">
      <c r="B290" s="3347" t="s">
        <v>11</v>
      </c>
      <c r="C290" s="3529" t="s">
        <v>802</v>
      </c>
      <c r="D290" s="3186">
        <v>60</v>
      </c>
      <c r="E290" s="1782">
        <v>1.024</v>
      </c>
      <c r="F290" s="1620">
        <v>3.0019999999999998</v>
      </c>
      <c r="G290" s="1620">
        <v>5.0750000000000002</v>
      </c>
      <c r="H290" s="1941">
        <v>51.417999999999999</v>
      </c>
      <c r="I290" s="3530">
        <v>4</v>
      </c>
      <c r="J290" s="2444" t="s">
        <v>554</v>
      </c>
      <c r="K290" s="6"/>
      <c r="L290" s="3422"/>
      <c r="M290" s="125"/>
      <c r="N290" s="125"/>
      <c r="O290" s="125"/>
      <c r="P290" s="125"/>
      <c r="Q290" s="3415"/>
      <c r="R290" s="3416"/>
      <c r="S290" s="3411"/>
      <c r="T290" s="3408"/>
      <c r="U290" s="3414"/>
      <c r="V290" s="3414"/>
      <c r="W290" s="535"/>
      <c r="X290" s="3414"/>
      <c r="Y290" s="3414"/>
      <c r="Z290" s="3414"/>
      <c r="AA290" s="184"/>
      <c r="AB290" s="156"/>
      <c r="AC290" s="184"/>
      <c r="AD290" s="184"/>
      <c r="AE290" s="184"/>
      <c r="AF290" s="110"/>
      <c r="AG290" s="119"/>
      <c r="AH290" s="105"/>
      <c r="AI290" s="104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</row>
    <row r="291" spans="2:59" ht="17.25" customHeight="1">
      <c r="B291" s="1390"/>
      <c r="C291" s="3432" t="s">
        <v>1010</v>
      </c>
      <c r="D291" s="3430">
        <v>90</v>
      </c>
      <c r="E291" s="2438">
        <v>12.3994</v>
      </c>
      <c r="F291" s="1204">
        <v>5.2051400000000001</v>
      </c>
      <c r="G291" s="2439">
        <v>12.6784</v>
      </c>
      <c r="H291" s="1506">
        <v>147.15700000000001</v>
      </c>
      <c r="I291" s="2049">
        <v>78</v>
      </c>
      <c r="J291" s="2449" t="s">
        <v>933</v>
      </c>
      <c r="K291" s="31"/>
      <c r="L291" s="3752"/>
      <c r="M291" s="360"/>
      <c r="N291" s="360"/>
      <c r="O291" s="360"/>
      <c r="P291" s="360"/>
      <c r="Q291" s="3415"/>
      <c r="R291" s="3416"/>
      <c r="S291" s="3411"/>
      <c r="T291" s="3409"/>
      <c r="U291" s="3414"/>
      <c r="V291" s="3414"/>
      <c r="W291" s="535"/>
      <c r="X291" s="3414"/>
      <c r="Y291" s="3414"/>
      <c r="Z291" s="3414"/>
      <c r="AA291" s="184"/>
      <c r="AB291" s="184"/>
      <c r="AC291" s="184"/>
      <c r="AD291" s="184"/>
      <c r="AE291" s="184"/>
      <c r="AF291" s="110"/>
      <c r="AG291" s="119"/>
      <c r="AH291" s="130"/>
      <c r="AI291" s="104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</row>
    <row r="292" spans="2:59" ht="16.5" customHeight="1">
      <c r="B292" s="3348" t="s">
        <v>162</v>
      </c>
      <c r="C292" s="249" t="s">
        <v>403</v>
      </c>
      <c r="D292" s="3426">
        <v>180</v>
      </c>
      <c r="E292" s="1299">
        <v>3.0005000000000002</v>
      </c>
      <c r="F292" s="333">
        <v>4.0190999999999999</v>
      </c>
      <c r="G292" s="333">
        <v>28.977900000000002</v>
      </c>
      <c r="H292" s="1506">
        <v>164.08600000000001</v>
      </c>
      <c r="I292" s="2049">
        <v>39</v>
      </c>
      <c r="J292" s="2433" t="s">
        <v>471</v>
      </c>
      <c r="L292" s="156"/>
      <c r="M292" s="339"/>
      <c r="N292" s="120"/>
      <c r="O292" s="120"/>
      <c r="P292" s="3183"/>
      <c r="Q292" s="3415"/>
      <c r="R292" s="3416"/>
      <c r="S292" s="3411"/>
      <c r="T292" s="3409"/>
      <c r="U292" s="3414"/>
      <c r="V292" s="3414"/>
      <c r="W292" s="535"/>
      <c r="X292" s="3414"/>
      <c r="Y292" s="3414"/>
      <c r="Z292" s="3414"/>
      <c r="AA292" s="120"/>
      <c r="AB292" s="120"/>
      <c r="AC292" s="120"/>
      <c r="AD292" s="120"/>
      <c r="AE292" s="184"/>
      <c r="AF292" s="110"/>
      <c r="AG292" s="126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</row>
    <row r="293" spans="2:59" ht="17.25" customHeight="1">
      <c r="B293" s="1390"/>
      <c r="C293" s="194" t="s">
        <v>105</v>
      </c>
      <c r="D293" s="3425">
        <v>200</v>
      </c>
      <c r="E293" s="1365">
        <v>1</v>
      </c>
      <c r="F293" s="2439">
        <v>0.2</v>
      </c>
      <c r="G293" s="1204">
        <v>20.2</v>
      </c>
      <c r="H293" s="1506">
        <v>86</v>
      </c>
      <c r="I293" s="1456">
        <v>104</v>
      </c>
      <c r="J293" s="2422" t="s">
        <v>345</v>
      </c>
      <c r="K293" s="6"/>
      <c r="L293" s="278"/>
      <c r="M293" s="3422"/>
      <c r="N293" s="3422"/>
      <c r="O293" s="3422"/>
      <c r="P293" s="3422"/>
      <c r="Q293" s="3415"/>
      <c r="R293" s="2253"/>
      <c r="S293" s="3411"/>
      <c r="T293" s="3409"/>
      <c r="U293" s="3414"/>
      <c r="V293" s="3414"/>
      <c r="W293" s="3414"/>
      <c r="X293" s="3414"/>
      <c r="Y293" s="3414"/>
      <c r="Z293" s="3414"/>
      <c r="AA293" s="184"/>
      <c r="AB293" s="184"/>
      <c r="AC293" s="184"/>
      <c r="AD293" s="184"/>
      <c r="AE293" s="184"/>
      <c r="AF293" s="110"/>
      <c r="AG293" s="110"/>
      <c r="AH293" s="182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</row>
    <row r="294" spans="2:59" ht="15.75" customHeight="1">
      <c r="B294" s="1390"/>
      <c r="C294" s="2813" t="s">
        <v>9</v>
      </c>
      <c r="D294" s="1235">
        <v>30</v>
      </c>
      <c r="E294" s="1282">
        <v>0.6018</v>
      </c>
      <c r="F294" s="333">
        <v>0.39</v>
      </c>
      <c r="G294" s="328">
        <v>16.260000000000002</v>
      </c>
      <c r="H294" s="1506">
        <v>70.9572</v>
      </c>
      <c r="I294" s="2051">
        <v>18</v>
      </c>
      <c r="J294" s="3172" t="s">
        <v>8</v>
      </c>
      <c r="K294" s="6"/>
      <c r="L294" s="125"/>
      <c r="M294" s="2496"/>
      <c r="N294" s="2496"/>
      <c r="O294" s="2496"/>
      <c r="P294" s="2512"/>
      <c r="Q294" s="3415"/>
      <c r="R294" s="2253"/>
      <c r="S294" s="3411"/>
      <c r="T294" s="3409"/>
      <c r="U294" s="3414"/>
      <c r="V294" s="3414"/>
      <c r="W294" s="3414"/>
      <c r="X294" s="3414"/>
      <c r="Y294" s="3414"/>
      <c r="Z294" s="3414"/>
      <c r="AA294" s="120"/>
      <c r="AB294" s="120"/>
      <c r="AC294" s="120"/>
      <c r="AD294" s="120"/>
      <c r="AE294" s="184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</row>
    <row r="295" spans="2:59" ht="15" customHeight="1" thickBot="1">
      <c r="B295" s="690"/>
      <c r="C295" s="1274" t="s">
        <v>305</v>
      </c>
      <c r="D295" s="350">
        <v>20</v>
      </c>
      <c r="E295" s="1947">
        <v>0.93300000000000005</v>
      </c>
      <c r="F295" s="2215">
        <v>0.33</v>
      </c>
      <c r="G295" s="440">
        <v>8.6869999999999994</v>
      </c>
      <c r="H295" s="2437">
        <v>41.45</v>
      </c>
      <c r="I295" s="2049">
        <v>19</v>
      </c>
      <c r="J295" s="2423" t="s">
        <v>8</v>
      </c>
      <c r="K295" s="6"/>
      <c r="L295" s="125"/>
      <c r="M295" s="125"/>
      <c r="N295" s="125"/>
      <c r="O295" s="125"/>
      <c r="P295" s="125"/>
      <c r="Q295" s="3414"/>
      <c r="R295" s="3414"/>
      <c r="S295" s="3415"/>
      <c r="T295" s="3414"/>
      <c r="U295" s="3414"/>
      <c r="V295" s="3414"/>
      <c r="W295" s="535"/>
      <c r="X295" s="339"/>
      <c r="Y295" s="339"/>
      <c r="Z295" s="339"/>
      <c r="AA295" s="185"/>
      <c r="AB295" s="526"/>
      <c r="AC295" s="2255"/>
      <c r="AD295" s="156"/>
      <c r="AE295" s="156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</row>
    <row r="296" spans="2:59" ht="15" customHeight="1">
      <c r="B296" s="737" t="s">
        <v>170</v>
      </c>
      <c r="C296" s="73"/>
      <c r="D296" s="2220">
        <f>SUM(D289:D295)</f>
        <v>580</v>
      </c>
      <c r="E296" s="2055">
        <f>SUM(E289:E295)</f>
        <v>18.9587</v>
      </c>
      <c r="F296" s="2054">
        <f>SUM(F289:F295)</f>
        <v>13.146239999999999</v>
      </c>
      <c r="G296" s="2055">
        <f>SUM(G289:G295)</f>
        <v>91.87830000000001</v>
      </c>
      <c r="H296" s="2056">
        <f>SUM(H289:H295)</f>
        <v>561.06820000000016</v>
      </c>
      <c r="I296" s="2057"/>
      <c r="J296" s="455"/>
      <c r="K296" s="6"/>
      <c r="L296" s="3414"/>
      <c r="M296" s="3422"/>
      <c r="N296" s="3414"/>
      <c r="O296" s="125"/>
      <c r="P296" s="125"/>
      <c r="Q296" s="3414"/>
      <c r="R296" s="3414"/>
      <c r="S296" s="3415"/>
      <c r="T296" s="3414"/>
      <c r="U296" s="3414"/>
      <c r="V296" s="3414"/>
      <c r="W296" s="535"/>
      <c r="X296" s="156"/>
      <c r="Y296" s="156"/>
      <c r="Z296" s="156"/>
      <c r="AA296" s="185"/>
      <c r="AB296" s="156"/>
      <c r="AC296" s="156"/>
      <c r="AD296" s="156"/>
      <c r="AE296" s="123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</row>
    <row r="297" spans="2:59" ht="15.75" customHeight="1">
      <c r="B297" s="392"/>
      <c r="C297" s="687" t="s">
        <v>10</v>
      </c>
      <c r="D297" s="2221">
        <v>0.25</v>
      </c>
      <c r="E297" s="2219">
        <f>E623</f>
        <v>19.25</v>
      </c>
      <c r="F297" s="2219">
        <f>F623</f>
        <v>19.75</v>
      </c>
      <c r="G297" s="2219">
        <f>G623</f>
        <v>83.75</v>
      </c>
      <c r="H297" s="2219">
        <f>H623</f>
        <v>587.5</v>
      </c>
      <c r="I297" s="2062"/>
      <c r="J297" s="660"/>
      <c r="K297" s="6"/>
      <c r="L297" s="3416"/>
      <c r="M297" s="3411"/>
      <c r="N297" s="3408"/>
      <c r="O297" s="125"/>
      <c r="P297" s="125"/>
      <c r="Q297" s="3414"/>
      <c r="R297" s="3414"/>
      <c r="S297" s="3415"/>
      <c r="T297" s="3414"/>
      <c r="U297" s="3414"/>
      <c r="V297" s="3414"/>
      <c r="W297" s="3414"/>
      <c r="X297" s="3414"/>
      <c r="Y297" s="3414"/>
      <c r="Z297" s="3414"/>
      <c r="AA297" s="125"/>
      <c r="AB297" s="125"/>
      <c r="AC297" s="125"/>
      <c r="AD297" s="125"/>
      <c r="AE297" s="110"/>
      <c r="AF297" s="110"/>
      <c r="AG297" s="122"/>
      <c r="AH297" s="105"/>
      <c r="AI297" s="109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</row>
    <row r="298" spans="2:59" ht="14.25" customHeight="1" thickBot="1">
      <c r="B298" s="392"/>
      <c r="C298" s="736" t="s">
        <v>331</v>
      </c>
      <c r="D298" s="2222"/>
      <c r="E298" s="2052">
        <f>(E296*100/E621)-25</f>
        <v>-0.37831168831168682</v>
      </c>
      <c r="F298" s="1963">
        <f>(F296*100/F621)-25</f>
        <v>-8.3591898734177228</v>
      </c>
      <c r="G298" s="1963">
        <f>(G296*100/G621)-25</f>
        <v>2.4263582089552287</v>
      </c>
      <c r="H298" s="2078">
        <f>(H296*100/H621)-25</f>
        <v>-1.1247574468085055</v>
      </c>
      <c r="I298" s="2063"/>
      <c r="J298" s="436"/>
      <c r="K298" s="6"/>
      <c r="L298" s="3414"/>
      <c r="M298" s="117"/>
      <c r="N298" s="3414"/>
      <c r="O298" s="125"/>
      <c r="P298" s="3414"/>
      <c r="Q298" s="3414"/>
      <c r="R298" s="3414"/>
      <c r="S298" s="3415"/>
      <c r="T298" s="3414"/>
      <c r="U298" s="3414"/>
      <c r="V298" s="3414"/>
      <c r="W298" s="536"/>
      <c r="X298" s="586"/>
      <c r="Y298" s="3414"/>
      <c r="Z298" s="3414"/>
      <c r="AA298" s="337"/>
      <c r="AB298" s="534"/>
      <c r="AC298" s="337"/>
      <c r="AD298" s="337"/>
      <c r="AE298" s="184"/>
      <c r="AF298" s="110"/>
      <c r="AG298" s="365"/>
      <c r="AH298" s="105"/>
      <c r="AI298" s="109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</row>
    <row r="299" spans="2:59" ht="13.5" customHeight="1">
      <c r="B299" s="90"/>
      <c r="C299" s="174" t="s">
        <v>106</v>
      </c>
      <c r="D299" s="2118"/>
      <c r="E299" s="2119"/>
      <c r="F299" s="2120"/>
      <c r="G299" s="2120"/>
      <c r="H299" s="2121"/>
      <c r="I299" s="3711"/>
      <c r="J299" s="431"/>
      <c r="L299" s="3416"/>
      <c r="M299" s="3411"/>
      <c r="N299" s="3408"/>
      <c r="O299" s="125"/>
      <c r="P299" s="3414"/>
      <c r="Q299" s="3414"/>
      <c r="R299" s="3414"/>
      <c r="S299" s="3415"/>
      <c r="T299" s="3414"/>
      <c r="U299" s="3414"/>
      <c r="V299" s="3414"/>
      <c r="W299" s="536"/>
      <c r="X299" s="550"/>
      <c r="Y299" s="3414"/>
      <c r="Z299" s="3414"/>
      <c r="AA299" s="120"/>
      <c r="AB299" s="120"/>
      <c r="AC299" s="120"/>
      <c r="AD299" s="120"/>
      <c r="AE299" s="128"/>
      <c r="AF299" s="110"/>
      <c r="AG299" s="120"/>
      <c r="AH299" s="105"/>
      <c r="AI299" s="104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</row>
    <row r="300" spans="2:59" ht="14.25" customHeight="1">
      <c r="B300" s="418" t="s">
        <v>155</v>
      </c>
      <c r="C300" s="2578" t="s">
        <v>806</v>
      </c>
      <c r="D300" s="2571">
        <v>100</v>
      </c>
      <c r="E300" s="1299">
        <v>0.97299999999999998</v>
      </c>
      <c r="F300" s="333">
        <v>4.8170000000000002</v>
      </c>
      <c r="G300" s="333">
        <v>8.1969999999999992</v>
      </c>
      <c r="H300" s="1506">
        <v>78.292000000000002</v>
      </c>
      <c r="I300" s="3712">
        <v>7</v>
      </c>
      <c r="J300" s="2428" t="s">
        <v>565</v>
      </c>
      <c r="K300" s="6"/>
      <c r="L300" s="3416"/>
      <c r="M300" s="3411"/>
      <c r="N300" s="3409"/>
      <c r="O300" s="125"/>
      <c r="P300" s="3414"/>
      <c r="Q300" s="3414"/>
      <c r="R300" s="3414"/>
      <c r="S300" s="2624"/>
      <c r="T300" s="3414"/>
      <c r="U300" s="3414"/>
      <c r="V300" s="3414"/>
      <c r="W300" s="125"/>
      <c r="X300" s="125"/>
      <c r="Y300" s="3414"/>
      <c r="Z300" s="3414"/>
      <c r="AA300" s="489"/>
      <c r="AB300" s="489"/>
      <c r="AC300" s="490"/>
      <c r="AD300" s="488"/>
      <c r="AE300" s="354"/>
      <c r="AF300" s="110"/>
      <c r="AG300" s="120"/>
      <c r="AH300" s="105"/>
      <c r="AI300" s="104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</row>
    <row r="301" spans="2:59" ht="13.5" customHeight="1">
      <c r="B301" s="419" t="s">
        <v>156</v>
      </c>
      <c r="C301" s="3179" t="s">
        <v>678</v>
      </c>
      <c r="D301" s="3606">
        <v>200</v>
      </c>
      <c r="E301" s="1364">
        <v>4.6026999999999996</v>
      </c>
      <c r="F301" s="334">
        <v>3.5756999999999999</v>
      </c>
      <c r="G301" s="334">
        <v>11.924200000000001</v>
      </c>
      <c r="H301" s="2509">
        <v>87.417400000000001</v>
      </c>
      <c r="I301" s="3712">
        <v>31</v>
      </c>
      <c r="J301" s="3181" t="s">
        <v>679</v>
      </c>
      <c r="K301" s="6"/>
      <c r="L301" s="3416"/>
      <c r="M301" s="3411"/>
      <c r="N301" s="3409"/>
      <c r="O301" s="125"/>
      <c r="P301" s="3414"/>
      <c r="Q301" s="3414"/>
      <c r="R301" s="1682"/>
      <c r="S301" s="3415"/>
      <c r="T301" s="1683"/>
      <c r="U301" s="3414"/>
      <c r="V301" s="3414"/>
      <c r="W301" s="597"/>
      <c r="X301" s="535"/>
      <c r="Y301" s="3414"/>
      <c r="Z301" s="3414"/>
      <c r="AA301" s="120"/>
      <c r="AB301" s="120"/>
      <c r="AC301" s="120"/>
      <c r="AD301" s="120"/>
      <c r="AE301" s="184"/>
      <c r="AF301" s="110"/>
      <c r="AG301" s="155"/>
      <c r="AH301" s="105"/>
      <c r="AI301" s="104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</row>
    <row r="302" spans="2:59" ht="14.25" customHeight="1">
      <c r="B302" s="420" t="s">
        <v>11</v>
      </c>
      <c r="C302" s="269" t="s">
        <v>931</v>
      </c>
      <c r="D302" s="3016">
        <v>195</v>
      </c>
      <c r="E302" s="2650">
        <v>27.9849</v>
      </c>
      <c r="F302" s="753">
        <v>10.688000000000001</v>
      </c>
      <c r="G302" s="753">
        <v>34.941000000000003</v>
      </c>
      <c r="H302" s="1951">
        <v>347.89600000000002</v>
      </c>
      <c r="I302" s="3301">
        <v>54</v>
      </c>
      <c r="J302" s="2415" t="s">
        <v>932</v>
      </c>
      <c r="K302" s="6"/>
      <c r="L302" s="2253"/>
      <c r="M302" s="3411"/>
      <c r="N302" s="3409"/>
      <c r="O302" s="125"/>
      <c r="P302" s="3414"/>
      <c r="Q302" s="3414"/>
      <c r="R302" s="129"/>
      <c r="S302" s="3746"/>
      <c r="T302" s="3414"/>
      <c r="U302" s="3414"/>
      <c r="V302" s="3414"/>
      <c r="W302" s="535"/>
      <c r="X302" s="535"/>
      <c r="Y302" s="3414"/>
      <c r="Z302" s="3414"/>
      <c r="AA302" s="120"/>
      <c r="AB302" s="120"/>
      <c r="AC302" s="120"/>
      <c r="AD302" s="120"/>
      <c r="AE302" s="184"/>
      <c r="AF302" s="110"/>
      <c r="AG302" s="110"/>
      <c r="AH302" s="118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</row>
    <row r="303" spans="2:59" ht="12.75" customHeight="1">
      <c r="B303" s="423" t="s">
        <v>162</v>
      </c>
      <c r="C303" s="176" t="s">
        <v>821</v>
      </c>
      <c r="D303" s="2350">
        <v>15</v>
      </c>
      <c r="E303" s="2631">
        <v>0.24</v>
      </c>
      <c r="F303" s="1620">
        <v>0</v>
      </c>
      <c r="G303" s="1620">
        <v>6.56</v>
      </c>
      <c r="H303" s="3714">
        <v>27.2</v>
      </c>
      <c r="I303" s="2250">
        <v>54</v>
      </c>
      <c r="J303" s="2440" t="s">
        <v>458</v>
      </c>
      <c r="K303" s="31"/>
      <c r="L303" s="2253"/>
      <c r="M303" s="3411"/>
      <c r="N303" s="3409"/>
      <c r="O303" s="125"/>
      <c r="P303" s="3414"/>
      <c r="Q303" s="3414"/>
      <c r="R303" s="129"/>
      <c r="S303" s="117"/>
      <c r="T303" s="338"/>
      <c r="U303" s="3414"/>
      <c r="V303" s="3414"/>
      <c r="W303" s="535"/>
      <c r="X303" s="3415"/>
      <c r="Y303" s="3414"/>
      <c r="Z303" s="3414"/>
      <c r="AA303" s="120"/>
      <c r="AB303" s="120"/>
      <c r="AC303" s="120"/>
      <c r="AD303" s="120"/>
      <c r="AE303" s="184"/>
      <c r="AF303" s="110"/>
      <c r="AG303" s="110"/>
      <c r="AH303" s="118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</row>
    <row r="304" spans="2:59" ht="15" customHeight="1">
      <c r="B304" s="420"/>
      <c r="C304" s="3535" t="s">
        <v>747</v>
      </c>
      <c r="D304" s="1555">
        <v>200</v>
      </c>
      <c r="E304" s="1786">
        <v>5.8</v>
      </c>
      <c r="F304" s="1623">
        <v>5.3</v>
      </c>
      <c r="G304" s="1623">
        <v>9.1</v>
      </c>
      <c r="H304" s="3293">
        <v>107</v>
      </c>
      <c r="I304" s="2649">
        <v>102</v>
      </c>
      <c r="J304" s="2428" t="s">
        <v>746</v>
      </c>
      <c r="L304" s="1682"/>
      <c r="M304" s="3415"/>
      <c r="N304" s="1683"/>
      <c r="O304" s="125"/>
      <c r="P304" s="3414"/>
      <c r="Q304" s="3414"/>
      <c r="R304" s="129"/>
      <c r="S304" s="2639"/>
      <c r="T304" s="338"/>
      <c r="U304" s="3414"/>
      <c r="V304" s="3414"/>
      <c r="W304" s="536"/>
      <c r="X304" s="586"/>
      <c r="Y304" s="3414"/>
      <c r="Z304" s="3414"/>
      <c r="AA304" s="120"/>
      <c r="AB304" s="120"/>
      <c r="AC304" s="234"/>
      <c r="AD304" s="120"/>
      <c r="AE304" s="184"/>
      <c r="AF304" s="110"/>
      <c r="AG304" s="129"/>
      <c r="AH304" s="182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</row>
    <row r="305" spans="2:59">
      <c r="B305" s="423"/>
      <c r="C305" s="3259" t="s">
        <v>9</v>
      </c>
      <c r="D305" s="2707">
        <v>40</v>
      </c>
      <c r="E305" s="1299">
        <v>0.8024</v>
      </c>
      <c r="F305" s="333">
        <v>0.52</v>
      </c>
      <c r="G305" s="333">
        <v>20.68</v>
      </c>
      <c r="H305" s="1506">
        <v>94.6096</v>
      </c>
      <c r="I305" s="3713">
        <v>18</v>
      </c>
      <c r="J305" s="2416" t="s">
        <v>8</v>
      </c>
      <c r="K305" s="6"/>
      <c r="L305" s="129"/>
      <c r="M305" s="3746"/>
      <c r="N305" s="3414"/>
      <c r="O305" s="125"/>
      <c r="P305" s="3414"/>
      <c r="Q305" s="3414"/>
      <c r="R305" s="3416"/>
      <c r="S305" s="3411"/>
      <c r="T305" s="3408"/>
      <c r="U305" s="3414"/>
      <c r="V305" s="3414"/>
      <c r="W305" s="536"/>
      <c r="X305" s="535"/>
      <c r="Y305" s="3414"/>
      <c r="Z305" s="3414"/>
      <c r="AA305" s="109"/>
      <c r="AB305" s="227"/>
      <c r="AC305" s="109"/>
      <c r="AD305" s="109"/>
      <c r="AE305" s="100"/>
      <c r="AF305" s="110"/>
      <c r="AG305" s="129"/>
      <c r="AH305" s="105"/>
      <c r="AI305" s="117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</row>
    <row r="306" spans="2:59">
      <c r="B306" s="87"/>
      <c r="C306" s="3259" t="s">
        <v>305</v>
      </c>
      <c r="D306" s="2707">
        <v>30</v>
      </c>
      <c r="E306" s="1299">
        <v>1.4</v>
      </c>
      <c r="F306" s="333">
        <v>0.495</v>
      </c>
      <c r="G306" s="328">
        <v>13.031000000000001</v>
      </c>
      <c r="H306" s="1506">
        <v>62.174999999999997</v>
      </c>
      <c r="I306" s="2649">
        <v>19</v>
      </c>
      <c r="J306" s="2417" t="s">
        <v>8</v>
      </c>
      <c r="K306" s="6"/>
      <c r="L306" s="129"/>
      <c r="M306" s="117"/>
      <c r="N306" s="338"/>
      <c r="O306" s="125"/>
      <c r="P306" s="3414"/>
      <c r="Q306" s="3414"/>
      <c r="R306" s="129"/>
      <c r="S306" s="3411"/>
      <c r="T306" s="3408"/>
      <c r="U306" s="3414"/>
      <c r="V306" s="3414"/>
      <c r="W306" s="536"/>
      <c r="X306" s="535"/>
      <c r="Y306" s="3414"/>
      <c r="Z306" s="3414"/>
      <c r="AA306" s="528"/>
      <c r="AB306" s="358"/>
      <c r="AC306" s="358"/>
      <c r="AD306" s="359"/>
      <c r="AE306" s="359"/>
      <c r="AF306" s="110"/>
      <c r="AG306" s="110"/>
      <c r="AH306" s="182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</row>
    <row r="307" spans="2:59" ht="15.75" thickBot="1">
      <c r="B307" s="690"/>
      <c r="C307" s="1333" t="s">
        <v>801</v>
      </c>
      <c r="D307" s="1332">
        <v>100</v>
      </c>
      <c r="E307" s="1525">
        <v>0.4</v>
      </c>
      <c r="F307" s="440">
        <v>0.4</v>
      </c>
      <c r="G307" s="440">
        <v>9.8000000000000007</v>
      </c>
      <c r="H307" s="2437">
        <v>47</v>
      </c>
      <c r="I307" s="607">
        <v>105</v>
      </c>
      <c r="J307" s="2428" t="s">
        <v>823</v>
      </c>
      <c r="K307" s="668"/>
      <c r="L307" s="129"/>
      <c r="M307" s="2639"/>
      <c r="N307" s="338"/>
      <c r="O307" s="125"/>
      <c r="P307" s="3414"/>
      <c r="Q307" s="3414"/>
      <c r="R307" s="129"/>
      <c r="S307" s="3411"/>
      <c r="T307" s="3409"/>
      <c r="U307" s="3414"/>
      <c r="V307" s="3414"/>
      <c r="W307" s="3414"/>
      <c r="X307" s="3414"/>
      <c r="Y307" s="3414"/>
      <c r="Z307" s="3414"/>
      <c r="AA307" s="356"/>
      <c r="AB307" s="356"/>
      <c r="AC307" s="361"/>
      <c r="AD307" s="361"/>
      <c r="AE307" s="362"/>
      <c r="AF307" s="110"/>
      <c r="AG307" s="128"/>
      <c r="AH307" s="105"/>
      <c r="AI307" s="102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</row>
    <row r="308" spans="2:59" ht="12.75" customHeight="1">
      <c r="B308" s="426" t="s">
        <v>158</v>
      </c>
      <c r="C308" s="719"/>
      <c r="D308" s="225">
        <f>SUM(D300:D307)</f>
        <v>880</v>
      </c>
      <c r="E308" s="2068">
        <f>SUM(E300:E307)</f>
        <v>42.202999999999996</v>
      </c>
      <c r="F308" s="2054">
        <f>SUM(F300:F307)</f>
        <v>25.7957</v>
      </c>
      <c r="G308" s="2054">
        <f>SUM(G300:G307)</f>
        <v>114.2332</v>
      </c>
      <c r="H308" s="2056">
        <f>SUM(H300:H307)</f>
        <v>851.59</v>
      </c>
      <c r="I308" s="2057"/>
      <c r="J308" s="1813"/>
      <c r="K308" s="6"/>
      <c r="L308" s="3416"/>
      <c r="M308" s="3411"/>
      <c r="N308" s="3408"/>
      <c r="O308" s="125"/>
      <c r="P308" s="125"/>
      <c r="Q308" s="3414"/>
      <c r="R308" s="2253"/>
      <c r="S308" s="3411"/>
      <c r="T308" s="3409"/>
      <c r="U308" s="3414"/>
      <c r="V308" s="3414"/>
      <c r="W308" s="125"/>
      <c r="X308" s="125"/>
      <c r="Y308" s="125"/>
      <c r="Z308" s="125"/>
      <c r="AA308" s="125"/>
      <c r="AB308" s="125"/>
      <c r="AC308" s="125"/>
      <c r="AD308" s="125"/>
      <c r="AE308" s="110"/>
      <c r="AF308" s="110"/>
      <c r="AG308" s="121"/>
      <c r="AH308" s="105"/>
      <c r="AI308" s="102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</row>
    <row r="309" spans="2:59" ht="18" customHeight="1">
      <c r="B309" s="738"/>
      <c r="C309" s="739" t="s">
        <v>10</v>
      </c>
      <c r="D309" s="1847">
        <v>0.35</v>
      </c>
      <c r="E309" s="2059">
        <f>E627</f>
        <v>26.95</v>
      </c>
      <c r="F309" s="2060">
        <f>F627</f>
        <v>27.65</v>
      </c>
      <c r="G309" s="2060">
        <f>G627</f>
        <v>117.25</v>
      </c>
      <c r="H309" s="2061">
        <f>H627</f>
        <v>822.5</v>
      </c>
      <c r="I309" s="2062"/>
      <c r="J309" s="660"/>
      <c r="K309" s="31"/>
      <c r="L309" s="129"/>
      <c r="M309" s="3411"/>
      <c r="N309" s="3408"/>
      <c r="O309" s="125"/>
      <c r="P309" s="125"/>
      <c r="Q309" s="3414"/>
      <c r="R309" s="2253"/>
      <c r="S309" s="3411"/>
      <c r="T309" s="3409"/>
      <c r="U309" s="3414"/>
      <c r="V309" s="3414"/>
      <c r="W309" s="3414"/>
      <c r="X309" s="3414"/>
      <c r="Y309" s="3414"/>
      <c r="Z309" s="536"/>
      <c r="AA309" s="486"/>
      <c r="AB309" s="477"/>
      <c r="AC309" s="477"/>
      <c r="AD309" s="477"/>
      <c r="AE309" s="477"/>
      <c r="AF309" s="110"/>
      <c r="AG309" s="365"/>
      <c r="AH309" s="230"/>
      <c r="AI309" s="338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</row>
    <row r="310" spans="2:59" ht="17.25" customHeight="1" thickBot="1">
      <c r="B310" s="240"/>
      <c r="C310" s="736" t="s">
        <v>331</v>
      </c>
      <c r="D310" s="1849"/>
      <c r="E310" s="1955">
        <f>(E308*100/E621)-35</f>
        <v>19.809090909090898</v>
      </c>
      <c r="F310" s="1963">
        <f>(F308*100/F621)-35</f>
        <v>-2.3472151898734168</v>
      </c>
      <c r="G310" s="1963">
        <f>(G308*100/G621)-35</f>
        <v>-0.90053731343283516</v>
      </c>
      <c r="H310" s="2078">
        <f>(H308*100/H621)-35</f>
        <v>1.2378723404255325</v>
      </c>
      <c r="I310" s="2063"/>
      <c r="J310" s="436"/>
      <c r="L310" s="129"/>
      <c r="M310" s="3411"/>
      <c r="N310" s="3408"/>
      <c r="O310" s="125"/>
      <c r="P310" s="125"/>
      <c r="Q310" s="3414"/>
      <c r="R310" s="128"/>
      <c r="S310" s="3411"/>
      <c r="T310" s="3409"/>
      <c r="U310" s="3414"/>
      <c r="V310" s="3414"/>
      <c r="W310" s="3414"/>
      <c r="X310" s="3414"/>
      <c r="Y310" s="3414"/>
      <c r="Z310" s="3414"/>
      <c r="AA310" s="487"/>
      <c r="AB310" s="487"/>
      <c r="AC310" s="487"/>
      <c r="AD310" s="487"/>
      <c r="AE310" s="487"/>
      <c r="AF310" s="110"/>
      <c r="AG310" s="119"/>
      <c r="AH310" s="105"/>
      <c r="AI310" s="102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</row>
    <row r="311" spans="2:59" ht="15" customHeight="1">
      <c r="B311" s="448" t="s">
        <v>155</v>
      </c>
      <c r="C311" s="2510" t="s">
        <v>196</v>
      </c>
      <c r="D311" s="2118"/>
      <c r="E311" s="2119"/>
      <c r="F311" s="2120"/>
      <c r="G311" s="2120"/>
      <c r="H311" s="2120"/>
      <c r="I311" s="3171"/>
      <c r="J311" s="431"/>
      <c r="K311" s="6"/>
      <c r="L311" s="2253"/>
      <c r="M311" s="3411"/>
      <c r="N311" s="3409"/>
      <c r="O311" s="125"/>
      <c r="P311" s="125"/>
      <c r="Q311" s="3414"/>
      <c r="R311" s="3414"/>
      <c r="S311" s="3415"/>
      <c r="T311" s="3414"/>
      <c r="U311" s="3414"/>
      <c r="V311" s="3414"/>
      <c r="W311" s="3414"/>
      <c r="X311" s="3414"/>
      <c r="Y311" s="3414"/>
      <c r="Z311" s="3414"/>
      <c r="AA311" s="125"/>
      <c r="AB311" s="125"/>
      <c r="AC311" s="125"/>
      <c r="AD311" s="125"/>
      <c r="AE311" s="110"/>
      <c r="AF311" s="110"/>
      <c r="AG311" s="119"/>
      <c r="AH311" s="105"/>
      <c r="AI311" s="102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</row>
    <row r="312" spans="2:59" ht="15.75" customHeight="1">
      <c r="B312" s="419" t="s">
        <v>156</v>
      </c>
      <c r="C312" s="2565" t="s">
        <v>650</v>
      </c>
      <c r="D312" s="3441">
        <v>200</v>
      </c>
      <c r="E312" s="1299">
        <v>0.28999999999999998</v>
      </c>
      <c r="F312" s="333">
        <v>0.22</v>
      </c>
      <c r="G312" s="333">
        <v>9.2799999999999994</v>
      </c>
      <c r="H312" s="712">
        <v>39.15</v>
      </c>
      <c r="I312" s="3170">
        <v>93</v>
      </c>
      <c r="J312" s="2433" t="s">
        <v>651</v>
      </c>
      <c r="K312" s="6"/>
      <c r="L312" s="2253"/>
      <c r="M312" s="3411"/>
      <c r="N312" s="3409"/>
      <c r="O312" s="125"/>
      <c r="P312" s="125"/>
      <c r="Q312" s="3414"/>
      <c r="R312" s="3414"/>
      <c r="S312" s="3415"/>
      <c r="T312" s="3414"/>
      <c r="U312" s="3414"/>
      <c r="V312" s="3414"/>
      <c r="W312" s="3414"/>
      <c r="X312" s="3414"/>
      <c r="Y312" s="3414"/>
      <c r="Z312" s="3414"/>
      <c r="AA312" s="489"/>
      <c r="AB312" s="489"/>
      <c r="AC312" s="490"/>
      <c r="AD312" s="490"/>
      <c r="AE312" s="184"/>
      <c r="AF312" s="110"/>
      <c r="AG312" s="129"/>
      <c r="AH312" s="182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</row>
    <row r="313" spans="2:59" ht="15.75" customHeight="1">
      <c r="B313" s="420" t="s">
        <v>11</v>
      </c>
      <c r="C313" s="2568" t="s">
        <v>637</v>
      </c>
      <c r="D313" s="2572">
        <v>90</v>
      </c>
      <c r="E313" s="1364">
        <v>11.550700000000001</v>
      </c>
      <c r="F313" s="334">
        <v>5.0755999999999997</v>
      </c>
      <c r="G313" s="334">
        <v>5.9802999999999997</v>
      </c>
      <c r="H313" s="713">
        <v>115.84399999999999</v>
      </c>
      <c r="I313" s="3170">
        <v>77</v>
      </c>
      <c r="J313" s="2414" t="s">
        <v>636</v>
      </c>
      <c r="K313" s="6"/>
      <c r="L313" s="128"/>
      <c r="M313" s="3411"/>
      <c r="N313" s="3409"/>
      <c r="O313" s="125"/>
      <c r="P313" s="125"/>
      <c r="Q313" s="3414"/>
      <c r="R313" s="3414"/>
      <c r="S313" s="755"/>
      <c r="T313" s="3414"/>
      <c r="U313" s="3414"/>
      <c r="V313" s="3414"/>
      <c r="W313" s="3414"/>
      <c r="X313" s="3414"/>
      <c r="Y313" s="3414"/>
      <c r="Z313" s="3414"/>
      <c r="AA313" s="120"/>
      <c r="AB313" s="234"/>
      <c r="AC313" s="120"/>
      <c r="AD313" s="120"/>
      <c r="AE313" s="184"/>
      <c r="AF313" s="110"/>
      <c r="AG313" s="129"/>
      <c r="AH313" s="105"/>
      <c r="AI313" s="338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</row>
    <row r="314" spans="2:59" ht="14.25" customHeight="1" thickBot="1">
      <c r="B314" s="688" t="s">
        <v>162</v>
      </c>
      <c r="C314" s="2568" t="s">
        <v>9</v>
      </c>
      <c r="D314" s="2573">
        <v>20</v>
      </c>
      <c r="E314" s="1525">
        <v>0.4012</v>
      </c>
      <c r="F314" s="440">
        <v>0.26</v>
      </c>
      <c r="G314" s="440">
        <v>10.84</v>
      </c>
      <c r="H314" s="1227">
        <v>47.3048</v>
      </c>
      <c r="I314" s="2049">
        <v>18</v>
      </c>
      <c r="J314" s="2422" t="s">
        <v>8</v>
      </c>
      <c r="K314" s="6"/>
      <c r="L314" s="3414"/>
      <c r="M314" s="3415"/>
      <c r="N314" s="3414"/>
      <c r="O314" s="125"/>
      <c r="P314" s="125"/>
      <c r="Q314" s="3414"/>
      <c r="R314" s="3414"/>
      <c r="S314" s="3415"/>
      <c r="T314" s="3414"/>
      <c r="U314" s="3414"/>
      <c r="V314" s="3414"/>
      <c r="W314" s="3414"/>
      <c r="X314" s="3414"/>
      <c r="Y314" s="3414"/>
      <c r="Z314" s="3414"/>
      <c r="AA314" s="120"/>
      <c r="AB314" s="234"/>
      <c r="AC314" s="120"/>
      <c r="AD314" s="120"/>
      <c r="AE314" s="128"/>
      <c r="AF314" s="110"/>
      <c r="AG314" s="119"/>
      <c r="AH314" s="117"/>
      <c r="AI314" s="10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</row>
    <row r="315" spans="2:59">
      <c r="B315" s="750" t="s">
        <v>203</v>
      </c>
      <c r="C315" s="42"/>
      <c r="D315" s="2124">
        <f>SUM(D312:D314)</f>
        <v>310</v>
      </c>
      <c r="E315" s="2068">
        <f>SUM(E312:E314)</f>
        <v>12.241899999999999</v>
      </c>
      <c r="F315" s="2054">
        <f>SUM(F312:F314)</f>
        <v>5.5555999999999992</v>
      </c>
      <c r="G315" s="2054">
        <f>SUM(G312:G314)</f>
        <v>26.100299999999997</v>
      </c>
      <c r="H315" s="2071">
        <f>SUM(H312:H314)</f>
        <v>202.2988</v>
      </c>
      <c r="I315" s="2057"/>
      <c r="J315" s="455"/>
      <c r="K315" s="6"/>
      <c r="L315" s="3414"/>
      <c r="M315" s="3415"/>
      <c r="N315" s="3414"/>
      <c r="O315" s="125"/>
      <c r="P315" s="125"/>
      <c r="Q315" s="3414"/>
      <c r="R315" s="3414"/>
      <c r="S315" s="755"/>
      <c r="T315" s="3414"/>
      <c r="U315" s="3414"/>
      <c r="V315" s="3414"/>
      <c r="W315" s="3414"/>
      <c r="X315" s="3414"/>
      <c r="Y315" s="3414"/>
      <c r="Z315" s="3414"/>
      <c r="AA315" s="120"/>
      <c r="AB315" s="120"/>
      <c r="AC315" s="120"/>
      <c r="AD315" s="120"/>
      <c r="AE315" s="184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</row>
    <row r="316" spans="2:59">
      <c r="B316" s="738"/>
      <c r="C316" s="739" t="s">
        <v>10</v>
      </c>
      <c r="D316" s="1847">
        <v>0.1</v>
      </c>
      <c r="E316" s="2059">
        <f>E631</f>
        <v>7.7</v>
      </c>
      <c r="F316" s="2060">
        <f>F631</f>
        <v>7.9</v>
      </c>
      <c r="G316" s="2060">
        <f>G631</f>
        <v>33.5</v>
      </c>
      <c r="H316" s="1960">
        <f>H631</f>
        <v>235</v>
      </c>
      <c r="I316" s="2062"/>
      <c r="J316" s="660"/>
      <c r="K316" s="6"/>
      <c r="L316" s="3414"/>
      <c r="M316" s="755"/>
      <c r="N316" s="3414"/>
      <c r="O316" s="125"/>
      <c r="P316" s="125"/>
      <c r="Q316" s="3414"/>
      <c r="R316" s="3414"/>
      <c r="S316" s="755"/>
      <c r="T316" s="3414"/>
      <c r="U316" s="3414"/>
      <c r="V316" s="3414"/>
      <c r="W316" s="3414"/>
      <c r="X316" s="3414"/>
      <c r="Y316" s="3414"/>
      <c r="Z316" s="3414"/>
      <c r="AA316" s="120"/>
      <c r="AB316" s="120"/>
      <c r="AC316" s="120"/>
      <c r="AD316" s="120"/>
      <c r="AE316" s="184"/>
      <c r="AF316" s="110"/>
      <c r="AG316" s="119"/>
      <c r="AH316" s="105"/>
      <c r="AI316" s="102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</row>
    <row r="317" spans="2:59" ht="15.75" thickBot="1">
      <c r="B317" s="240"/>
      <c r="C317" s="736" t="s">
        <v>331</v>
      </c>
      <c r="D317" s="1849"/>
      <c r="E317" s="1955">
        <f>(E315*100/E621)-10</f>
        <v>5.8985714285714259</v>
      </c>
      <c r="F317" s="1963">
        <f>(F315*100/F621)-10</f>
        <v>-2.9675949367088617</v>
      </c>
      <c r="G317" s="1963">
        <f>(G315*100/G621)-10</f>
        <v>-2.2088656716417914</v>
      </c>
      <c r="H317" s="3537">
        <f>(H315*100/H621)-10</f>
        <v>-1.3915404255319146</v>
      </c>
      <c r="I317" s="2063"/>
      <c r="J317" s="436"/>
      <c r="K317" s="6"/>
      <c r="L317" s="3414"/>
      <c r="M317" s="3415"/>
      <c r="N317" s="3414"/>
      <c r="O317" s="125"/>
      <c r="P317" s="125"/>
      <c r="Q317" s="3414"/>
      <c r="R317" s="1682"/>
      <c r="S317" s="3415"/>
      <c r="T317" s="225"/>
      <c r="U317" s="3414"/>
      <c r="V317" s="3414"/>
      <c r="W317" s="3414"/>
      <c r="X317" s="3414"/>
      <c r="Y317" s="3414"/>
      <c r="Z317" s="3414"/>
      <c r="AA317" s="379"/>
      <c r="AB317" s="227"/>
      <c r="AC317" s="213"/>
      <c r="AD317" s="213"/>
      <c r="AE317" s="100"/>
      <c r="AF317" s="110"/>
      <c r="AG317" s="119"/>
      <c r="AH317" s="105"/>
      <c r="AI317" s="102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</row>
    <row r="318" spans="2:59" ht="16.5" customHeight="1" thickBot="1">
      <c r="D318" s="568"/>
      <c r="E318" s="2632"/>
      <c r="F318" s="2632"/>
      <c r="G318" s="2632"/>
      <c r="H318" s="2632"/>
      <c r="I318" s="568"/>
      <c r="K318" s="6"/>
      <c r="L318" s="3414"/>
      <c r="M318" s="755"/>
      <c r="N318" s="3414"/>
      <c r="O318" s="125"/>
      <c r="P318" s="125"/>
      <c r="Q318" s="3414"/>
      <c r="R318" s="129"/>
      <c r="S318" s="3422"/>
      <c r="T318" s="164"/>
      <c r="U318" s="3414"/>
      <c r="V318" s="3414"/>
      <c r="W318" s="3414"/>
      <c r="X318" s="3414"/>
      <c r="Y318" s="3414"/>
      <c r="Z318" s="3414"/>
      <c r="AA318" s="125"/>
      <c r="AB318" s="125"/>
      <c r="AC318" s="125"/>
      <c r="AD318" s="125"/>
      <c r="AE318" s="110"/>
      <c r="AF318" s="110"/>
      <c r="AG318" s="119"/>
      <c r="AH318" s="105"/>
      <c r="AI318" s="102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</row>
    <row r="319" spans="2:59" ht="16.5" customHeight="1">
      <c r="B319" s="662"/>
      <c r="C319" s="42" t="s">
        <v>231</v>
      </c>
      <c r="D319" s="2074"/>
      <c r="E319" s="2075">
        <f>E296+E308</f>
        <v>61.161699999999996</v>
      </c>
      <c r="F319" s="2076">
        <f>F296+F308</f>
        <v>38.941940000000002</v>
      </c>
      <c r="G319" s="2076">
        <f>G296+G308</f>
        <v>206.11150000000001</v>
      </c>
      <c r="H319" s="2077">
        <f>H296+H308</f>
        <v>1412.6582000000003</v>
      </c>
      <c r="I319" s="222"/>
      <c r="J319" s="31"/>
      <c r="K319" s="6"/>
      <c r="L319" s="3414"/>
      <c r="M319" s="755"/>
      <c r="N319" s="3414"/>
      <c r="O319" s="125"/>
      <c r="P319" s="125"/>
      <c r="Q319" s="3414"/>
      <c r="R319" s="3416"/>
      <c r="S319" s="3411"/>
      <c r="T319" s="3408"/>
      <c r="U319" s="3414"/>
      <c r="V319" s="3414"/>
      <c r="W319" s="3414"/>
      <c r="X319" s="3414"/>
      <c r="Y319" s="3414"/>
      <c r="Z319" s="3414"/>
      <c r="AA319" s="526"/>
      <c r="AB319" s="156"/>
      <c r="AC319" s="184"/>
      <c r="AD319" s="184"/>
      <c r="AE319" s="184"/>
      <c r="AF319" s="110"/>
      <c r="AG319" s="123"/>
      <c r="AH319" s="105"/>
      <c r="AI319" s="102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</row>
    <row r="320" spans="2:59" ht="15.75" customHeight="1">
      <c r="B320" s="738"/>
      <c r="C320" s="739" t="s">
        <v>10</v>
      </c>
      <c r="D320" s="1847">
        <v>0.6</v>
      </c>
      <c r="E320" s="2059">
        <f>E635</f>
        <v>46.2</v>
      </c>
      <c r="F320" s="2060">
        <f>F635</f>
        <v>47.4</v>
      </c>
      <c r="G320" s="2060">
        <f>G635</f>
        <v>201</v>
      </c>
      <c r="H320" s="2061">
        <f>H635</f>
        <v>1410</v>
      </c>
      <c r="I320" s="1304"/>
      <c r="J320" s="5"/>
      <c r="K320" s="6"/>
      <c r="L320" s="1682"/>
      <c r="M320" s="3415"/>
      <c r="N320" s="225"/>
      <c r="O320" s="125"/>
      <c r="P320" s="3414"/>
      <c r="Q320" s="3414"/>
      <c r="R320" s="129"/>
      <c r="S320" s="2623"/>
      <c r="T320" s="3408"/>
      <c r="U320" s="3414"/>
      <c r="V320" s="3414"/>
      <c r="W320" s="3414"/>
      <c r="X320" s="3414"/>
      <c r="Y320" s="3414"/>
      <c r="Z320" s="3414"/>
      <c r="AA320" s="184"/>
      <c r="AB320" s="184"/>
      <c r="AC320" s="184"/>
      <c r="AD320" s="184"/>
      <c r="AE320" s="184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</row>
    <row r="321" spans="2:59" ht="14.25" customHeight="1" thickBot="1">
      <c r="B321" s="240"/>
      <c r="C321" s="736" t="s">
        <v>331</v>
      </c>
      <c r="D321" s="1849"/>
      <c r="E321" s="1955">
        <f>(E319*100/E621)-60</f>
        <v>19.430779220779215</v>
      </c>
      <c r="F321" s="1963">
        <f>(F319*100/F621)-60</f>
        <v>-10.706405063291136</v>
      </c>
      <c r="G321" s="1963">
        <f>(G319*100/G621)-60</f>
        <v>1.5258208955223935</v>
      </c>
      <c r="H321" s="2078">
        <f>(H319*100/H621)-60</f>
        <v>0.11311489361703764</v>
      </c>
      <c r="I321" s="125"/>
      <c r="J321" s="5"/>
      <c r="K321" s="6"/>
      <c r="L321" s="129"/>
      <c r="M321" s="3422"/>
      <c r="N321" s="164"/>
      <c r="O321" s="125"/>
      <c r="P321" s="3414"/>
      <c r="Q321" s="3414"/>
      <c r="R321" s="3416"/>
      <c r="S321" s="3411"/>
      <c r="T321" s="3409"/>
      <c r="U321" s="3414"/>
      <c r="V321" s="3414"/>
      <c r="W321" s="3414"/>
      <c r="X321" s="3414"/>
      <c r="Y321" s="3414"/>
      <c r="Z321" s="3414"/>
      <c r="AA321" s="120"/>
      <c r="AB321" s="120"/>
      <c r="AC321" s="120"/>
      <c r="AD321" s="120"/>
      <c r="AE321" s="184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</row>
    <row r="322" spans="2:59" ht="15.75" thickBot="1">
      <c r="D322" s="568"/>
      <c r="E322" s="2073"/>
      <c r="F322" s="2073"/>
      <c r="G322" s="2073"/>
      <c r="H322" s="2073"/>
      <c r="I322" s="125"/>
      <c r="J322" s="5"/>
      <c r="K322" s="6"/>
      <c r="L322" s="3416"/>
      <c r="M322" s="3411"/>
      <c r="N322" s="3408"/>
      <c r="O322" s="125"/>
      <c r="P322" s="3414"/>
      <c r="Q322" s="3414"/>
      <c r="R322" s="3414"/>
      <c r="S322" s="3415"/>
      <c r="T322" s="3414"/>
      <c r="U322" s="3414"/>
      <c r="V322" s="3414"/>
      <c r="W322" s="3414"/>
      <c r="X322" s="3414"/>
      <c r="Y322" s="3414"/>
      <c r="Z322" s="3414"/>
      <c r="AA322" s="339"/>
      <c r="AB322" s="339"/>
      <c r="AC322" s="339"/>
      <c r="AD322" s="339"/>
      <c r="AE322" s="184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</row>
    <row r="323" spans="2:59" ht="13.5" customHeight="1">
      <c r="B323" s="662"/>
      <c r="C323" s="42" t="s">
        <v>230</v>
      </c>
      <c r="D323" s="2074"/>
      <c r="E323" s="2075">
        <f>E308+E315</f>
        <v>54.444899999999997</v>
      </c>
      <c r="F323" s="2076">
        <f>F308+F315</f>
        <v>31.351299999999998</v>
      </c>
      <c r="G323" s="2076">
        <f>G308+G315</f>
        <v>140.33349999999999</v>
      </c>
      <c r="H323" s="2077">
        <f>H308+H315</f>
        <v>1053.8887999999999</v>
      </c>
      <c r="I323" s="222"/>
      <c r="J323" s="31"/>
      <c r="K323" s="6"/>
      <c r="L323" s="129"/>
      <c r="M323" s="2623"/>
      <c r="N323" s="3408"/>
      <c r="O323" s="125"/>
      <c r="P323" s="3414"/>
      <c r="Q323" s="3414"/>
      <c r="R323" s="3414"/>
      <c r="S323" s="3415"/>
      <c r="T323" s="3414"/>
      <c r="U323" s="3414"/>
      <c r="V323" s="3414"/>
      <c r="W323" s="3414"/>
      <c r="X323" s="3414"/>
      <c r="Y323" s="3414"/>
      <c r="Z323" s="3414"/>
      <c r="AA323" s="120"/>
      <c r="AB323" s="120"/>
      <c r="AC323" s="120"/>
      <c r="AD323" s="120"/>
      <c r="AE323" s="184"/>
      <c r="AF323" s="110"/>
      <c r="AG323" s="205"/>
      <c r="AH323" s="205"/>
      <c r="AI323" s="205"/>
      <c r="AJ323" s="192"/>
      <c r="AK323" s="496"/>
      <c r="AL323" s="205"/>
      <c r="AM323" s="192"/>
      <c r="AN323" s="192"/>
      <c r="AO323" s="205"/>
      <c r="AP323" s="497"/>
      <c r="AQ323" s="205"/>
      <c r="AR323" s="205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</row>
    <row r="324" spans="2:59" ht="13.5" customHeight="1">
      <c r="B324" s="392"/>
      <c r="C324" s="687" t="s">
        <v>10</v>
      </c>
      <c r="D324" s="1847">
        <v>0.45</v>
      </c>
      <c r="E324" s="2059">
        <f>E639</f>
        <v>34.65</v>
      </c>
      <c r="F324" s="2060">
        <f>F639</f>
        <v>35.549999999999997</v>
      </c>
      <c r="G324" s="2060">
        <f>G639</f>
        <v>150.75</v>
      </c>
      <c r="H324" s="2061">
        <f>H639</f>
        <v>1057.5</v>
      </c>
      <c r="I324" s="1304"/>
      <c r="J324" s="5"/>
      <c r="K324" s="6"/>
      <c r="L324" s="3416"/>
      <c r="M324" s="3411"/>
      <c r="N324" s="3409"/>
      <c r="O324" s="125"/>
      <c r="P324" s="3414"/>
      <c r="Q324" s="3414"/>
      <c r="R324" s="1682"/>
      <c r="S324" s="3415"/>
      <c r="T324" s="2499"/>
      <c r="U324" s="3414"/>
      <c r="V324" s="3414"/>
      <c r="W324" s="3414"/>
      <c r="X324" s="3414"/>
      <c r="Y324" s="3414"/>
      <c r="Z324" s="3414"/>
      <c r="AA324" s="120"/>
      <c r="AB324" s="120"/>
      <c r="AC324" s="120"/>
      <c r="AD324" s="120"/>
      <c r="AE324" s="184"/>
      <c r="AF324" s="110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</row>
    <row r="325" spans="2:59" ht="15" customHeight="1" thickBot="1">
      <c r="B325" s="240"/>
      <c r="C325" s="736" t="s">
        <v>331</v>
      </c>
      <c r="D325" s="1849"/>
      <c r="E325" s="1955">
        <f>(E323*100/E621)-45</f>
        <v>25.707662337662342</v>
      </c>
      <c r="F325" s="1963">
        <f>(F323*100/F621)-45</f>
        <v>-5.3148101265822802</v>
      </c>
      <c r="G325" s="1963">
        <f>(G323*100/G621)-45</f>
        <v>-3.109402985074631</v>
      </c>
      <c r="H325" s="2078">
        <f>(H323*100/H621)-45</f>
        <v>-0.15366808510638919</v>
      </c>
      <c r="I325" s="125"/>
      <c r="J325" s="5"/>
      <c r="K325" s="6"/>
      <c r="L325" s="3414"/>
      <c r="M325" s="3415"/>
      <c r="N325" s="3414"/>
      <c r="O325" s="125"/>
      <c r="P325" s="3414"/>
      <c r="Q325" s="3414"/>
      <c r="R325" s="3414"/>
      <c r="S325" s="3414"/>
      <c r="T325" s="3414"/>
      <c r="U325" s="3414"/>
      <c r="V325" s="3414"/>
      <c r="W325" s="3414"/>
      <c r="X325" s="3414"/>
      <c r="Y325" s="3414"/>
      <c r="Z325" s="3414"/>
      <c r="AA325" s="120"/>
      <c r="AB325" s="120"/>
      <c r="AC325" s="234"/>
      <c r="AD325" s="120"/>
      <c r="AE325" s="184"/>
      <c r="AF325" s="110"/>
      <c r="AG325" s="110"/>
      <c r="AH325" s="110"/>
      <c r="AI325" s="110"/>
      <c r="AJ325" s="192"/>
      <c r="AK325" s="192"/>
      <c r="AL325" s="110"/>
      <c r="AM325" s="192"/>
      <c r="AN325" s="192"/>
      <c r="AO325" s="110"/>
      <c r="AP325" s="105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</row>
    <row r="326" spans="2:59" ht="14.25" customHeight="1" thickBot="1">
      <c r="D326" s="568"/>
      <c r="E326" s="2073"/>
      <c r="F326" s="2073"/>
      <c r="G326" s="2073"/>
      <c r="H326" s="2073"/>
      <c r="I326" s="125"/>
      <c r="J326" s="5"/>
      <c r="K326" s="6"/>
      <c r="L326" s="3414"/>
      <c r="M326" s="3415"/>
      <c r="N326" s="3414"/>
      <c r="O326" s="125"/>
      <c r="P326" s="3414"/>
      <c r="Q326" s="3414"/>
      <c r="R326" s="3414"/>
      <c r="S326" s="3414"/>
      <c r="T326" s="3414"/>
      <c r="U326" s="3414"/>
      <c r="V326" s="3414"/>
      <c r="W326" s="3414"/>
      <c r="X326" s="3414"/>
      <c r="Y326" s="3414"/>
      <c r="Z326" s="3414"/>
      <c r="AA326" s="379"/>
      <c r="AB326" s="227"/>
      <c r="AC326" s="109"/>
      <c r="AD326" s="109"/>
      <c r="AE326" s="100"/>
      <c r="AF326" s="110"/>
      <c r="AG326" s="501"/>
      <c r="AH326" s="502"/>
      <c r="AI326" s="503"/>
      <c r="AJ326" s="504"/>
      <c r="AK326" s="505"/>
      <c r="AL326" s="505"/>
      <c r="AM326" s="505"/>
      <c r="AN326" s="505"/>
      <c r="AO326" s="505"/>
      <c r="AP326" s="505"/>
      <c r="AQ326" s="501"/>
      <c r="AR326" s="501"/>
      <c r="AS326" s="506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</row>
    <row r="327" spans="2:59" ht="15.75">
      <c r="B327" s="662"/>
      <c r="C327" s="42" t="s">
        <v>204</v>
      </c>
      <c r="D327" s="2074"/>
      <c r="E327" s="1957">
        <f>E296+E308+E315</f>
        <v>73.403599999999997</v>
      </c>
      <c r="F327" s="1961">
        <f>F296+F308+F315</f>
        <v>44.497540000000001</v>
      </c>
      <c r="G327" s="1961">
        <f>G296+G308+G315</f>
        <v>232.21180000000001</v>
      </c>
      <c r="H327" s="2110">
        <f>H296+H308+H315</f>
        <v>1614.9570000000003</v>
      </c>
      <c r="I327" s="125"/>
      <c r="J327" s="5"/>
      <c r="K327" s="6"/>
      <c r="L327" s="1682"/>
      <c r="M327" s="3415"/>
      <c r="N327" s="2499"/>
      <c r="O327" s="125"/>
      <c r="P327" s="3414"/>
      <c r="Q327" s="3414"/>
      <c r="R327" s="764"/>
      <c r="S327" s="3414"/>
      <c r="T327" s="3415"/>
      <c r="U327" s="3414"/>
      <c r="V327" s="3414"/>
      <c r="W327" s="3414"/>
      <c r="X327" s="3414"/>
      <c r="Y327" s="3414"/>
      <c r="Z327" s="3414"/>
      <c r="AA327" s="528"/>
      <c r="AB327" s="358"/>
      <c r="AC327" s="358"/>
      <c r="AD327" s="359"/>
      <c r="AE327" s="359"/>
      <c r="AF327" s="110"/>
      <c r="AG327" s="216"/>
      <c r="AH327" s="216"/>
      <c r="AI327" s="216"/>
      <c r="AJ327" s="507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</row>
    <row r="328" spans="2:59">
      <c r="B328" s="738"/>
      <c r="C328" s="739" t="s">
        <v>10</v>
      </c>
      <c r="D328" s="1847">
        <v>0.7</v>
      </c>
      <c r="E328" s="2059">
        <f>E643</f>
        <v>53.9</v>
      </c>
      <c r="F328" s="2060">
        <f>F643</f>
        <v>55.3</v>
      </c>
      <c r="G328" s="2060">
        <f>G643</f>
        <v>234.5</v>
      </c>
      <c r="H328" s="2061">
        <f>H643</f>
        <v>1645</v>
      </c>
      <c r="I328" s="222"/>
      <c r="J328" s="31"/>
      <c r="K328" s="6"/>
      <c r="L328" s="125"/>
      <c r="M328" s="125"/>
      <c r="N328" s="125"/>
      <c r="O328" s="125"/>
      <c r="P328" s="3414"/>
      <c r="Q328" s="3414"/>
      <c r="R328" s="3414"/>
      <c r="S328" s="3422"/>
      <c r="T328" s="3414"/>
      <c r="U328" s="3414"/>
      <c r="V328" s="3414"/>
      <c r="W328" s="3414"/>
      <c r="X328" s="3414"/>
      <c r="Y328" s="3414"/>
      <c r="Z328" s="3414"/>
      <c r="AA328" s="356"/>
      <c r="AB328" s="356"/>
      <c r="AC328" s="361"/>
      <c r="AD328" s="361"/>
      <c r="AE328" s="362"/>
      <c r="AF328" s="110"/>
      <c r="AG328" s="120"/>
      <c r="AH328" s="120"/>
      <c r="AI328" s="120"/>
      <c r="AJ328" s="185"/>
      <c r="AK328" s="337"/>
      <c r="AL328" s="337"/>
      <c r="AM328" s="337"/>
      <c r="AN328" s="337"/>
      <c r="AO328" s="120"/>
      <c r="AP328" s="234"/>
      <c r="AQ328" s="120"/>
      <c r="AR328" s="120"/>
      <c r="AS328" s="184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</row>
    <row r="329" spans="2:59" ht="15.75" thickBot="1">
      <c r="B329" s="240"/>
      <c r="C329" s="736" t="s">
        <v>331</v>
      </c>
      <c r="D329" s="1849"/>
      <c r="E329" s="1955">
        <f>(E327*100/E621)-70</f>
        <v>25.329350649350644</v>
      </c>
      <c r="F329" s="1963">
        <f>(F327*100/F621)-70</f>
        <v>-13.673999999999999</v>
      </c>
      <c r="G329" s="1963">
        <f>(G327*100/G621)-70</f>
        <v>-0.68304477611940229</v>
      </c>
      <c r="H329" s="2078">
        <f>(H327*100/H621)-70</f>
        <v>-1.278425531914877</v>
      </c>
      <c r="I329" s="1304"/>
      <c r="J329" s="5"/>
      <c r="L329" s="125"/>
      <c r="M329" s="125"/>
      <c r="N329" s="125"/>
      <c r="O329" s="125"/>
      <c r="P329" s="125"/>
      <c r="Q329" s="3414"/>
      <c r="R329" s="129"/>
      <c r="S329" s="121"/>
      <c r="T329" s="3409"/>
      <c r="U329" s="3414"/>
      <c r="V329" s="3414"/>
      <c r="W329" s="3414"/>
      <c r="X329" s="3414"/>
      <c r="Y329" s="3414"/>
      <c r="Z329" s="3414"/>
      <c r="AA329" s="125"/>
      <c r="AB329" s="125"/>
      <c r="AC329" s="125"/>
      <c r="AD329" s="125"/>
      <c r="AE329" s="110"/>
      <c r="AF329" s="110"/>
      <c r="AG329" s="518"/>
      <c r="AH329" s="518"/>
      <c r="AI329" s="518"/>
      <c r="AJ329" s="527"/>
      <c r="AK329" s="518"/>
      <c r="AL329" s="518"/>
      <c r="AM329" s="518"/>
      <c r="AN329" s="518"/>
      <c r="AO329" s="519"/>
      <c r="AP329" s="519"/>
      <c r="AQ329" s="518"/>
      <c r="AR329" s="518"/>
      <c r="AS329" s="518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</row>
    <row r="330" spans="2:59" ht="14.25" customHeight="1">
      <c r="B330" s="2679"/>
      <c r="L330" s="125"/>
      <c r="M330" s="125"/>
      <c r="N330" s="125"/>
      <c r="O330" s="125"/>
      <c r="P330" s="125"/>
      <c r="Q330" s="3414"/>
      <c r="R330" s="129"/>
      <c r="S330" s="3413"/>
      <c r="T330" s="3408"/>
      <c r="U330" s="3414"/>
      <c r="V330" s="3414"/>
      <c r="W330" s="3414"/>
      <c r="X330" s="3414"/>
      <c r="Y330" s="3414"/>
      <c r="Z330" s="3414"/>
      <c r="AA330" s="125"/>
      <c r="AB330" s="125"/>
      <c r="AC330" s="125"/>
      <c r="AD330" s="125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</row>
    <row r="331" spans="2:59" ht="14.25" customHeight="1">
      <c r="B331" s="2591"/>
      <c r="D331" s="568"/>
      <c r="E331" s="568"/>
      <c r="F331" s="568"/>
      <c r="G331" s="568"/>
      <c r="H331" s="568"/>
      <c r="I331" s="568"/>
      <c r="L331" s="125"/>
      <c r="M331" s="125"/>
      <c r="N331" s="125"/>
      <c r="O331" s="125"/>
      <c r="P331" s="125"/>
      <c r="Q331" s="3414"/>
      <c r="R331" s="129"/>
      <c r="S331" s="3411"/>
      <c r="T331" s="3409"/>
      <c r="U331" s="3414"/>
      <c r="V331" s="3414"/>
      <c r="W331" s="3414"/>
      <c r="X331" s="3414"/>
      <c r="Y331" s="3414"/>
      <c r="Z331" s="3414"/>
      <c r="AA331" s="211"/>
      <c r="AB331" s="130"/>
      <c r="AC331" s="130"/>
      <c r="AD331" s="13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</row>
    <row r="332" spans="2:59" ht="13.5" customHeight="1">
      <c r="B332" s="1"/>
      <c r="D332" s="568"/>
      <c r="E332" s="2105"/>
      <c r="F332" s="2105"/>
      <c r="G332" s="2105"/>
      <c r="H332" s="2105"/>
      <c r="I332" s="568"/>
      <c r="K332" s="6"/>
      <c r="L332" s="585"/>
      <c r="M332" s="585"/>
      <c r="N332" s="585"/>
      <c r="O332" s="215"/>
      <c r="P332" s="125"/>
      <c r="Q332" s="3414"/>
      <c r="R332" s="3416"/>
      <c r="S332" s="3411"/>
      <c r="T332" s="3409"/>
      <c r="U332" s="3414"/>
      <c r="V332" s="3414"/>
      <c r="W332" s="3414"/>
      <c r="X332" s="3414"/>
      <c r="Y332" s="3414"/>
      <c r="Z332" s="3414"/>
      <c r="AA332" s="366"/>
      <c r="AB332" s="366"/>
      <c r="AC332" s="366"/>
      <c r="AD332" s="366"/>
      <c r="AE332" s="366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</row>
    <row r="333" spans="2:59">
      <c r="K333" s="6"/>
      <c r="L333" s="156"/>
      <c r="M333" s="156"/>
      <c r="N333" s="156"/>
      <c r="O333" s="3750"/>
      <c r="P333" s="125"/>
      <c r="Q333" s="3414"/>
      <c r="R333" s="2253"/>
      <c r="S333" s="3411"/>
      <c r="T333" s="3409"/>
      <c r="U333" s="3414"/>
      <c r="V333" s="3414"/>
      <c r="W333" s="3414"/>
      <c r="X333" s="3414"/>
      <c r="Y333" s="3414"/>
      <c r="Z333" s="3414"/>
      <c r="AA333" s="538"/>
      <c r="AB333" s="538"/>
      <c r="AC333" s="538"/>
      <c r="AD333" s="538"/>
      <c r="AE333" s="537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</row>
    <row r="334" spans="2:59" ht="15.75" customHeight="1">
      <c r="D334" s="568"/>
      <c r="E334" s="568"/>
      <c r="F334" s="568"/>
      <c r="G334" s="568"/>
      <c r="H334" s="568"/>
      <c r="I334" s="568"/>
      <c r="K334" s="744"/>
      <c r="L334" s="3416"/>
      <c r="M334" s="3411"/>
      <c r="N334" s="3409"/>
      <c r="O334" s="3414"/>
      <c r="P334" s="125"/>
      <c r="Q334" s="3414"/>
      <c r="R334" s="2253"/>
      <c r="S334" s="3411"/>
      <c r="T334" s="3409"/>
      <c r="U334" s="3414"/>
      <c r="V334" s="3414"/>
      <c r="W334" s="3414"/>
      <c r="X334" s="3414"/>
      <c r="Y334" s="3414"/>
      <c r="Z334" s="3414"/>
      <c r="AA334" s="539"/>
      <c r="AB334" s="539"/>
      <c r="AC334" s="539"/>
      <c r="AD334" s="539"/>
      <c r="AE334" s="539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</row>
    <row r="335" spans="2:59" ht="15.75">
      <c r="B335" s="95"/>
      <c r="C335" s="95"/>
      <c r="D335" s="2081" t="str">
        <f>D58</f>
        <v xml:space="preserve">Россия Краснодарский край </v>
      </c>
      <c r="E335" s="568"/>
      <c r="F335" s="568"/>
      <c r="G335" s="568"/>
      <c r="H335" s="744"/>
      <c r="I335" s="744"/>
      <c r="J335" s="744"/>
      <c r="K335" s="6"/>
      <c r="L335" s="764"/>
      <c r="M335" s="3414"/>
      <c r="N335" s="3415"/>
      <c r="O335" s="3414"/>
      <c r="P335" s="125"/>
      <c r="Q335" s="3414"/>
      <c r="R335" s="128"/>
      <c r="S335" s="3411"/>
      <c r="T335" s="3408"/>
      <c r="U335" s="3414"/>
      <c r="V335" s="3414"/>
      <c r="W335" s="3414"/>
      <c r="X335" s="3414"/>
      <c r="Y335" s="3414"/>
      <c r="Z335" s="3414"/>
      <c r="AA335" s="356"/>
      <c r="AB335" s="356"/>
      <c r="AC335" s="356"/>
      <c r="AD335" s="362"/>
      <c r="AE335" s="541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</row>
    <row r="336" spans="2:59" ht="14.25" customHeight="1">
      <c r="B336" s="2082" t="str">
        <f>B59</f>
        <v xml:space="preserve">     10 - ТИДНЕВНОЕ  МЕНЮ  ПРИГОТОВЛЯЕМЫХ  БЛЮД ШКОЛЬНЫХ    З А В Т Р А К О В - О Б Е Д О В - П О Л Д Н И К О В</v>
      </c>
      <c r="C336" s="95"/>
      <c r="D336" s="95"/>
      <c r="E336" s="95"/>
      <c r="F336" s="568"/>
      <c r="G336" s="568"/>
      <c r="H336" s="568"/>
      <c r="I336" s="95"/>
      <c r="J336" s="95"/>
      <c r="K336" s="6"/>
      <c r="L336" s="3414"/>
      <c r="M336" s="3422"/>
      <c r="N336" s="3414"/>
      <c r="O336" s="3414"/>
      <c r="P336" s="125"/>
      <c r="Q336" s="3414"/>
      <c r="R336" s="1682"/>
      <c r="S336" s="3415"/>
      <c r="T336" s="2499"/>
      <c r="U336" s="3414"/>
      <c r="V336" s="3414"/>
      <c r="W336" s="3414"/>
      <c r="X336" s="3414"/>
      <c r="Y336" s="3414"/>
      <c r="Z336" s="3414"/>
      <c r="AA336" s="536"/>
      <c r="AB336" s="536"/>
      <c r="AC336" s="536"/>
      <c r="AD336" s="536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</row>
    <row r="337" spans="2:59">
      <c r="B337" s="95"/>
      <c r="C337" s="2082" t="str">
        <f>C60</f>
        <v xml:space="preserve">                            ДЛЯ  УЧАЩИХСЯ  В ОБЩЕОБРАЗОВАТЕЛЬНОМ УЧРЕЖДЕНИЕ</v>
      </c>
      <c r="D337" s="568"/>
      <c r="E337" s="95"/>
      <c r="F337" s="95"/>
      <c r="G337" s="2082"/>
      <c r="H337" s="2082"/>
      <c r="I337" s="1754"/>
      <c r="J337" s="1754"/>
      <c r="K337" s="6"/>
      <c r="L337" s="129"/>
      <c r="M337" s="121"/>
      <c r="N337" s="3409"/>
      <c r="O337" s="3414"/>
      <c r="P337" s="125"/>
      <c r="Q337" s="3414"/>
      <c r="R337" s="129"/>
      <c r="S337" s="3422"/>
      <c r="T337" s="3414"/>
      <c r="U337" s="3414"/>
      <c r="V337" s="3414"/>
      <c r="W337" s="3414"/>
      <c r="X337" s="3414"/>
      <c r="Y337" s="3414"/>
      <c r="Z337" s="3414"/>
      <c r="AA337" s="538"/>
      <c r="AB337" s="537"/>
      <c r="AC337" s="537"/>
      <c r="AD337" s="542"/>
      <c r="AE337" s="543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</row>
    <row r="338" spans="2:59" ht="15.75">
      <c r="B338" s="3538" t="str">
        <f>B61</f>
        <v xml:space="preserve">   Возрастная категория:      с   7  до 11 лет                    Сезон:    ЗИМА  -  ВЕСНА  2025 -____г.г.</v>
      </c>
      <c r="C338" s="1754"/>
      <c r="D338" s="95"/>
      <c r="E338" s="2083"/>
      <c r="F338" s="95"/>
      <c r="G338" s="1688"/>
      <c r="H338" s="1754"/>
      <c r="I338" s="1754"/>
      <c r="J338" s="3539"/>
      <c r="K338" s="6"/>
      <c r="L338" s="129"/>
      <c r="M338" s="3413"/>
      <c r="N338" s="3408"/>
      <c r="O338" s="3414"/>
      <c r="P338" s="3414"/>
      <c r="Q338" s="3414"/>
      <c r="R338" s="3416"/>
      <c r="S338" s="3411"/>
      <c r="T338" s="3408"/>
      <c r="U338" s="3414"/>
      <c r="V338" s="3414"/>
      <c r="W338" s="3414"/>
      <c r="X338" s="3414"/>
      <c r="Y338" s="3414"/>
      <c r="Z338" s="3414"/>
      <c r="AA338" s="125"/>
      <c r="AB338" s="125"/>
      <c r="AC338" s="125"/>
      <c r="AD338" s="125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</row>
    <row r="339" spans="2:59" ht="14.25" customHeight="1" thickBot="1">
      <c r="B339" s="95"/>
      <c r="C339" s="568"/>
      <c r="D339" s="3540" t="s">
        <v>271</v>
      </c>
      <c r="E339" s="568"/>
      <c r="F339" s="568"/>
      <c r="G339" s="568"/>
      <c r="H339" s="568"/>
      <c r="I339" s="568"/>
      <c r="J339" s="568"/>
      <c r="K339" s="6"/>
      <c r="L339" s="129"/>
      <c r="M339" s="3411"/>
      <c r="N339" s="3409"/>
      <c r="O339" s="3414"/>
      <c r="P339" s="3414"/>
      <c r="Q339" s="3414"/>
      <c r="R339" s="129"/>
      <c r="S339" s="117"/>
      <c r="T339" s="338"/>
      <c r="U339" s="3414"/>
      <c r="V339" s="3414"/>
      <c r="W339" s="3414"/>
      <c r="X339" s="3414"/>
      <c r="Y339" s="3414"/>
      <c r="Z339" s="3414"/>
      <c r="AA339" s="494"/>
      <c r="AB339" s="494"/>
      <c r="AC339" s="492"/>
      <c r="AD339" s="492"/>
      <c r="AE339" s="493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</row>
    <row r="340" spans="2:59" ht="18" customHeight="1" thickBot="1">
      <c r="B340" s="394" t="s">
        <v>141</v>
      </c>
      <c r="C340" s="90"/>
      <c r="D340" s="2085" t="s">
        <v>142</v>
      </c>
      <c r="E340" s="2086" t="s">
        <v>143</v>
      </c>
      <c r="F340" s="2086"/>
      <c r="G340" s="2086"/>
      <c r="H340" s="2087" t="s">
        <v>144</v>
      </c>
      <c r="I340" s="2088" t="s">
        <v>145</v>
      </c>
      <c r="J340" s="398" t="s">
        <v>146</v>
      </c>
      <c r="K340" s="6"/>
      <c r="L340" s="3416"/>
      <c r="M340" s="3411"/>
      <c r="N340" s="3409"/>
      <c r="O340" s="3414"/>
      <c r="P340" s="3414"/>
      <c r="Q340" s="3414"/>
      <c r="R340" s="3414"/>
      <c r="S340" s="117"/>
      <c r="T340" s="549"/>
      <c r="U340" s="3414"/>
      <c r="V340" s="3414"/>
      <c r="W340" s="3414"/>
      <c r="X340" s="3414"/>
      <c r="Y340" s="3414"/>
      <c r="Z340" s="3414"/>
      <c r="AA340" s="125"/>
      <c r="AB340" s="125"/>
      <c r="AC340" s="125"/>
      <c r="AD340" s="125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</row>
    <row r="341" spans="2:59" ht="12" customHeight="1">
      <c r="B341" s="399" t="s">
        <v>147</v>
      </c>
      <c r="C341" s="400" t="s">
        <v>148</v>
      </c>
      <c r="D341" s="2089" t="s">
        <v>149</v>
      </c>
      <c r="E341" s="2090" t="s">
        <v>150</v>
      </c>
      <c r="F341" s="2090" t="s">
        <v>53</v>
      </c>
      <c r="G341" s="2090" t="s">
        <v>54</v>
      </c>
      <c r="H341" s="2091" t="s">
        <v>151</v>
      </c>
      <c r="I341" s="2092" t="s">
        <v>152</v>
      </c>
      <c r="J341" s="405" t="s">
        <v>263</v>
      </c>
      <c r="K341" s="6"/>
      <c r="L341" s="2253"/>
      <c r="M341" s="3411"/>
      <c r="N341" s="3409"/>
      <c r="O341" s="125"/>
      <c r="P341" s="3414"/>
      <c r="Q341" s="3414"/>
      <c r="R341" s="3416"/>
      <c r="S341" s="3411"/>
      <c r="T341" s="338"/>
      <c r="U341" s="3414"/>
      <c r="V341" s="3415"/>
      <c r="W341" s="3414"/>
      <c r="X341" s="3414"/>
      <c r="Y341" s="3414"/>
      <c r="Z341" s="3414"/>
      <c r="AA341" s="125"/>
      <c r="AB341" s="125"/>
      <c r="AC341" s="125"/>
      <c r="AD341" s="125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</row>
    <row r="342" spans="2:59" ht="15.75" thickBot="1">
      <c r="B342" s="406"/>
      <c r="C342" s="437"/>
      <c r="D342" s="2093"/>
      <c r="E342" s="2094" t="s">
        <v>5</v>
      </c>
      <c r="F342" s="2094" t="s">
        <v>6</v>
      </c>
      <c r="G342" s="2094" t="s">
        <v>7</v>
      </c>
      <c r="H342" s="2095" t="s">
        <v>153</v>
      </c>
      <c r="I342" s="2096" t="s">
        <v>154</v>
      </c>
      <c r="J342" s="411" t="s">
        <v>262</v>
      </c>
      <c r="K342" s="6"/>
      <c r="L342" s="2253"/>
      <c r="M342" s="3411"/>
      <c r="N342" s="3409"/>
      <c r="O342" s="125"/>
      <c r="P342" s="3414"/>
      <c r="Q342" s="3414"/>
      <c r="R342" s="181"/>
      <c r="S342" s="3411"/>
      <c r="T342" s="3409"/>
      <c r="U342" s="3414"/>
      <c r="V342" s="3414"/>
      <c r="W342" s="3414"/>
      <c r="X342" s="3414"/>
      <c r="Y342" s="3414"/>
      <c r="Z342" s="3414"/>
      <c r="AA342" s="125"/>
      <c r="AB342" s="125"/>
      <c r="AC342" s="125"/>
      <c r="AD342" s="125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</row>
    <row r="343" spans="2:59" ht="12" customHeight="1">
      <c r="B343" s="90"/>
      <c r="C343" s="174" t="s">
        <v>129</v>
      </c>
      <c r="D343" s="2097"/>
      <c r="E343" s="3292"/>
      <c r="F343" s="2112"/>
      <c r="G343" s="2112"/>
      <c r="H343" s="3294"/>
      <c r="I343" s="2100"/>
      <c r="J343" s="417"/>
      <c r="K343" s="6"/>
      <c r="L343" s="128"/>
      <c r="M343" s="3411"/>
      <c r="N343" s="3408"/>
      <c r="O343" s="125"/>
      <c r="P343" s="3414"/>
      <c r="Q343" s="3414"/>
      <c r="R343" s="129"/>
      <c r="S343" s="3411"/>
      <c r="T343" s="3409"/>
      <c r="U343" s="3414"/>
      <c r="V343" s="3409"/>
      <c r="W343" s="3414"/>
      <c r="X343" s="3414"/>
      <c r="Y343" s="3414"/>
      <c r="Z343" s="3414"/>
      <c r="AA343" s="125"/>
      <c r="AB343" s="125"/>
      <c r="AC343" s="125"/>
      <c r="AD343" s="125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</row>
    <row r="344" spans="2:59">
      <c r="B344" s="418" t="s">
        <v>155</v>
      </c>
      <c r="C344" s="1628" t="s">
        <v>586</v>
      </c>
      <c r="D344" s="3426">
        <v>140</v>
      </c>
      <c r="E344" s="1487">
        <v>12.276300000000001</v>
      </c>
      <c r="F344" s="334">
        <v>17.633849999999999</v>
      </c>
      <c r="G344" s="1366">
        <v>3</v>
      </c>
      <c r="H344" s="1951">
        <v>219.81</v>
      </c>
      <c r="I344" s="2067">
        <v>51</v>
      </c>
      <c r="J344" s="2428" t="s">
        <v>482</v>
      </c>
      <c r="K344" s="6"/>
      <c r="L344" s="1682"/>
      <c r="M344" s="3415"/>
      <c r="N344" s="2499"/>
      <c r="O344" s="125"/>
      <c r="P344" s="3414"/>
      <c r="Q344" s="3414"/>
      <c r="R344" s="3416"/>
      <c r="S344" s="477"/>
      <c r="T344" s="3409"/>
      <c r="U344" s="3414"/>
      <c r="V344" s="3408"/>
      <c r="W344" s="3414"/>
      <c r="X344" s="3414"/>
      <c r="Y344" s="3414"/>
      <c r="Z344" s="3414"/>
      <c r="AA344" s="125"/>
      <c r="AB344" s="125"/>
      <c r="AC344" s="125"/>
      <c r="AD344" s="125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</row>
    <row r="345" spans="2:59" ht="13.5" customHeight="1">
      <c r="B345" s="419" t="s">
        <v>234</v>
      </c>
      <c r="C345" s="3431" t="s">
        <v>669</v>
      </c>
      <c r="D345" s="3448">
        <v>60</v>
      </c>
      <c r="E345" s="3295">
        <v>1.7</v>
      </c>
      <c r="F345" s="718">
        <v>0.1</v>
      </c>
      <c r="G345" s="1292">
        <v>3.5</v>
      </c>
      <c r="H345" s="2711">
        <v>22.1</v>
      </c>
      <c r="I345" s="2176">
        <v>51</v>
      </c>
      <c r="J345" s="2440" t="s">
        <v>483</v>
      </c>
      <c r="K345" s="6"/>
      <c r="L345" s="129"/>
      <c r="M345" s="3422"/>
      <c r="N345" s="3414"/>
      <c r="O345" s="3414"/>
      <c r="P345" s="3414"/>
      <c r="Q345" s="3414"/>
      <c r="R345" s="2253"/>
      <c r="S345" s="130"/>
      <c r="T345" s="3409"/>
      <c r="U345" s="3414"/>
      <c r="V345" s="3409"/>
      <c r="W345" s="3414"/>
      <c r="X345" s="3414"/>
      <c r="Y345" s="3414"/>
      <c r="Z345" s="3414"/>
      <c r="AA345" s="125"/>
      <c r="AB345" s="125"/>
      <c r="AC345" s="125"/>
      <c r="AD345" s="125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</row>
    <row r="346" spans="2:59" ht="15.75">
      <c r="B346" s="420" t="s">
        <v>11</v>
      </c>
      <c r="C346" s="3432" t="s">
        <v>585</v>
      </c>
      <c r="D346" s="2241">
        <v>180</v>
      </c>
      <c r="E346" s="1778">
        <v>2.33</v>
      </c>
      <c r="F346" s="1491">
        <v>1.76</v>
      </c>
      <c r="G346" s="1491">
        <v>8.18</v>
      </c>
      <c r="H346" s="2436">
        <v>57.89</v>
      </c>
      <c r="I346" s="2674">
        <v>89</v>
      </c>
      <c r="J346" s="2414" t="s">
        <v>424</v>
      </c>
      <c r="K346" s="6"/>
      <c r="L346" s="3416"/>
      <c r="M346" s="3411"/>
      <c r="N346" s="3408"/>
      <c r="O346" s="3414"/>
      <c r="P346" s="827"/>
      <c r="Q346" s="3414"/>
      <c r="R346" s="2253"/>
      <c r="S346" s="130"/>
      <c r="T346" s="3409"/>
      <c r="U346" s="3414"/>
      <c r="V346" s="3409"/>
      <c r="W346" s="3414"/>
      <c r="X346" s="3414"/>
      <c r="Y346" s="3414"/>
      <c r="Z346" s="3414"/>
      <c r="AA346" s="125"/>
      <c r="AB346" s="125"/>
      <c r="AC346" s="125"/>
      <c r="AD346" s="125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</row>
    <row r="347" spans="2:59">
      <c r="B347" s="87"/>
      <c r="C347" s="2188" t="s">
        <v>495</v>
      </c>
      <c r="D347" s="3426">
        <v>20</v>
      </c>
      <c r="E347" s="1204">
        <v>4.6669999999999998</v>
      </c>
      <c r="F347" s="1204">
        <v>5.867</v>
      </c>
      <c r="G347" s="1204">
        <v>0</v>
      </c>
      <c r="H347" s="1204">
        <v>71.667000000000002</v>
      </c>
      <c r="I347" s="465">
        <v>13</v>
      </c>
      <c r="J347" s="2433" t="s">
        <v>274</v>
      </c>
      <c r="K347" s="6"/>
      <c r="L347" s="129"/>
      <c r="M347" s="117"/>
      <c r="N347" s="338"/>
      <c r="O347" s="3414"/>
      <c r="P347" s="339"/>
      <c r="Q347" s="185"/>
      <c r="R347" s="3414"/>
      <c r="S347" s="2630"/>
      <c r="T347" s="3414"/>
      <c r="U347" s="3414"/>
      <c r="V347" s="339"/>
      <c r="W347" s="185"/>
      <c r="X347" s="526"/>
      <c r="Y347" s="526"/>
      <c r="Z347" s="156"/>
      <c r="AA347" s="156"/>
      <c r="AB347" s="125"/>
      <c r="AC347" s="125"/>
      <c r="AD347" s="125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</row>
    <row r="348" spans="2:59" ht="14.25" customHeight="1">
      <c r="B348" s="423" t="s">
        <v>163</v>
      </c>
      <c r="C348" s="241" t="s">
        <v>9</v>
      </c>
      <c r="D348" s="3425">
        <v>40</v>
      </c>
      <c r="E348" s="1299">
        <v>0.8024</v>
      </c>
      <c r="F348" s="333">
        <v>0.52</v>
      </c>
      <c r="G348" s="328">
        <v>20.68</v>
      </c>
      <c r="H348" s="1506">
        <v>94.6096</v>
      </c>
      <c r="I348" s="2049">
        <v>18</v>
      </c>
      <c r="J348" s="2434" t="s">
        <v>8</v>
      </c>
      <c r="K348" s="6"/>
      <c r="L348" s="3414"/>
      <c r="M348" s="117"/>
      <c r="N348" s="549"/>
      <c r="O348" s="3414"/>
      <c r="P348" s="3747"/>
      <c r="Q348" s="3414"/>
      <c r="R348" s="3414"/>
      <c r="S348" s="2630"/>
      <c r="T348" s="3414"/>
      <c r="U348" s="3411"/>
      <c r="V348" s="3408"/>
      <c r="W348" s="3414"/>
      <c r="X348" s="3414"/>
      <c r="Y348" s="3414"/>
      <c r="Z348" s="3414"/>
      <c r="AA348" s="125"/>
      <c r="AB348" s="125"/>
      <c r="AC348" s="125"/>
      <c r="AD348" s="125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</row>
    <row r="349" spans="2:59" ht="13.5" customHeight="1">
      <c r="B349" s="423"/>
      <c r="C349" s="241" t="s">
        <v>305</v>
      </c>
      <c r="D349" s="3425">
        <v>20</v>
      </c>
      <c r="E349" s="1299">
        <v>0.93300000000000005</v>
      </c>
      <c r="F349" s="335">
        <v>0.33</v>
      </c>
      <c r="G349" s="333">
        <v>8.6869999999999994</v>
      </c>
      <c r="H349" s="1506">
        <v>41.45</v>
      </c>
      <c r="I349" s="684">
        <v>19</v>
      </c>
      <c r="J349" s="2434" t="s">
        <v>8</v>
      </c>
      <c r="K349" s="6"/>
      <c r="L349" s="3416"/>
      <c r="M349" s="3411"/>
      <c r="N349" s="338"/>
      <c r="O349" s="3414"/>
      <c r="P349" s="3747"/>
      <c r="Q349" s="3422"/>
      <c r="R349" s="3414"/>
      <c r="S349" s="2630"/>
      <c r="T349" s="3414"/>
      <c r="U349" s="3415"/>
      <c r="V349" s="2499"/>
      <c r="W349" s="3414"/>
      <c r="X349" s="3414"/>
      <c r="Y349" s="3414"/>
      <c r="Z349" s="3414"/>
      <c r="AA349" s="125"/>
      <c r="AB349" s="125"/>
      <c r="AC349" s="125"/>
      <c r="AD349" s="125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</row>
    <row r="350" spans="2:59" ht="12.75" customHeight="1" thickBot="1">
      <c r="B350" s="690"/>
      <c r="C350" s="475" t="s">
        <v>796</v>
      </c>
      <c r="D350" s="1332">
        <v>100</v>
      </c>
      <c r="E350" s="1525">
        <v>0.4</v>
      </c>
      <c r="F350" s="440">
        <v>0.4</v>
      </c>
      <c r="G350" s="440">
        <v>9.8000000000000007</v>
      </c>
      <c r="H350" s="2437">
        <v>47</v>
      </c>
      <c r="I350" s="465">
        <v>105</v>
      </c>
      <c r="J350" s="2428" t="s">
        <v>823</v>
      </c>
      <c r="K350" s="6"/>
      <c r="L350" s="181"/>
      <c r="M350" s="3411"/>
      <c r="N350" s="3409"/>
      <c r="O350" s="3414"/>
      <c r="P350" s="3747"/>
      <c r="Q350" s="3411"/>
      <c r="R350" s="3414"/>
      <c r="S350" s="2630"/>
      <c r="T350" s="3414"/>
      <c r="U350" s="3422"/>
      <c r="V350" s="3414"/>
      <c r="W350" s="3414"/>
      <c r="X350" s="3414"/>
      <c r="Y350" s="3414"/>
      <c r="Z350" s="3414"/>
      <c r="AA350" s="125"/>
      <c r="AB350" s="125"/>
      <c r="AC350" s="125"/>
      <c r="AD350" s="125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</row>
    <row r="351" spans="2:59">
      <c r="B351" s="426" t="s">
        <v>170</v>
      </c>
      <c r="D351" s="2116">
        <f>SUM(D344:D350)</f>
        <v>560</v>
      </c>
      <c r="E351" s="2053">
        <f>SUM(E344:E350)</f>
        <v>23.108699999999999</v>
      </c>
      <c r="F351" s="2125">
        <f>SUM(F344:F350)</f>
        <v>26.610849999999999</v>
      </c>
      <c r="G351" s="2126">
        <f>SUM(G344:G350)</f>
        <v>53.846999999999994</v>
      </c>
      <c r="H351" s="2127">
        <f>SUM(H344:H350)</f>
        <v>554.52659999999992</v>
      </c>
      <c r="I351" s="2450"/>
      <c r="J351" s="1813"/>
      <c r="K351" s="6"/>
      <c r="L351" s="129"/>
      <c r="M351" s="3411"/>
      <c r="N351" s="3409"/>
      <c r="O351" s="3414"/>
      <c r="P351" s="3747"/>
      <c r="Q351" s="3411"/>
      <c r="R351" s="3414"/>
      <c r="S351" s="2630"/>
      <c r="T351" s="3414"/>
      <c r="U351" s="3411"/>
      <c r="V351" s="3408"/>
      <c r="W351" s="3414"/>
      <c r="X351" s="3414"/>
      <c r="Y351" s="3414"/>
      <c r="Z351" s="3414"/>
      <c r="AA351" s="125"/>
      <c r="AB351" s="125"/>
      <c r="AC351" s="125"/>
      <c r="AD351" s="125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</row>
    <row r="352" spans="2:59">
      <c r="B352" s="738"/>
      <c r="C352" s="739" t="s">
        <v>10</v>
      </c>
      <c r="D352" s="1166">
        <v>0.25</v>
      </c>
      <c r="E352" s="808">
        <f>E623</f>
        <v>19.25</v>
      </c>
      <c r="F352" s="807">
        <f>F623</f>
        <v>19.75</v>
      </c>
      <c r="G352" s="807">
        <f>G623</f>
        <v>83.75</v>
      </c>
      <c r="H352" s="1556">
        <f>H623</f>
        <v>587.5</v>
      </c>
      <c r="I352" s="579"/>
      <c r="J352" s="660"/>
      <c r="K352" s="6"/>
      <c r="L352" s="3416"/>
      <c r="M352" s="477"/>
      <c r="N352" s="3409"/>
      <c r="O352" s="3414"/>
      <c r="P352" s="125"/>
      <c r="Q352" s="2634"/>
      <c r="R352" s="3414"/>
      <c r="S352" s="2624"/>
      <c r="T352" s="3414"/>
      <c r="U352" s="117"/>
      <c r="V352" s="3414"/>
      <c r="W352" s="3413"/>
      <c r="X352" s="3413"/>
      <c r="Y352" s="3413"/>
      <c r="Z352" s="3414"/>
      <c r="AA352" s="125"/>
      <c r="AB352" s="125"/>
      <c r="AC352" s="125"/>
      <c r="AD352" s="125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</row>
    <row r="353" spans="2:59" ht="15.75" thickBot="1">
      <c r="B353" s="240"/>
      <c r="C353" s="736" t="s">
        <v>331</v>
      </c>
      <c r="D353" s="1162"/>
      <c r="E353" s="1525">
        <f>(E351*100/E679)-25</f>
        <v>5.0112987012986991</v>
      </c>
      <c r="F353" s="440">
        <f>(F351*100/F679)-25</f>
        <v>8.6846202531645602</v>
      </c>
      <c r="G353" s="440">
        <f>(G351*100/G679)-25</f>
        <v>-8.9262686567164202</v>
      </c>
      <c r="H353" s="1526">
        <f>(H351*100/H679)-25</f>
        <v>-1.4031234042553251</v>
      </c>
      <c r="I353" s="702"/>
      <c r="J353" s="436"/>
      <c r="K353" s="6"/>
      <c r="L353" s="2253"/>
      <c r="M353" s="130"/>
      <c r="N353" s="3409"/>
      <c r="O353" s="3414"/>
      <c r="P353" s="125"/>
      <c r="Q353" s="3411"/>
      <c r="R353" s="3414"/>
      <c r="S353" s="2624"/>
      <c r="T353" s="3414"/>
      <c r="U353" s="2633"/>
      <c r="V353" s="3409"/>
      <c r="W353" s="125"/>
      <c r="X353" s="125"/>
      <c r="Y353" s="125"/>
      <c r="Z353" s="3414"/>
      <c r="AA353" s="125"/>
      <c r="AB353" s="125"/>
      <c r="AC353" s="125"/>
      <c r="AD353" s="125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</row>
    <row r="354" spans="2:59" ht="12.75" customHeight="1">
      <c r="B354" s="86"/>
      <c r="C354" s="1850" t="s">
        <v>106</v>
      </c>
      <c r="D354" s="1330"/>
      <c r="E354" s="5"/>
      <c r="F354" s="430"/>
      <c r="G354" s="430"/>
      <c r="H354" s="430"/>
      <c r="I354" s="431"/>
      <c r="J354" s="2703"/>
      <c r="K354" s="6"/>
      <c r="L354" s="2253"/>
      <c r="M354" s="130"/>
      <c r="N354" s="3409"/>
      <c r="O354" s="3414"/>
      <c r="P354" s="125"/>
      <c r="Q354" s="117"/>
      <c r="R354" s="3414"/>
      <c r="S354" s="2630"/>
      <c r="T354" s="3414"/>
      <c r="U354" s="2633"/>
      <c r="V354" s="3409"/>
      <c r="W354" s="120"/>
      <c r="X354" s="339"/>
      <c r="Y354" s="120"/>
      <c r="Z354" s="3414"/>
      <c r="AA354" s="495"/>
      <c r="AB354" s="495"/>
      <c r="AC354" s="495"/>
      <c r="AD354" s="495"/>
      <c r="AE354" s="495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</row>
    <row r="355" spans="2:59" ht="12.75" customHeight="1">
      <c r="B355" s="65"/>
      <c r="C355" s="249" t="s">
        <v>805</v>
      </c>
      <c r="D355" s="3430">
        <v>60</v>
      </c>
      <c r="E355" s="1204">
        <v>0.66</v>
      </c>
      <c r="F355" s="1204">
        <v>3.7109999999999999</v>
      </c>
      <c r="G355" s="1204">
        <v>4.0193000000000003</v>
      </c>
      <c r="H355" s="707">
        <v>52.792000000000002</v>
      </c>
      <c r="I355" s="442">
        <v>8</v>
      </c>
      <c r="J355" s="2433" t="s">
        <v>462</v>
      </c>
      <c r="K355" s="31"/>
      <c r="L355" s="129"/>
      <c r="M355" s="3422"/>
      <c r="N355" s="164"/>
      <c r="O355" s="3414"/>
      <c r="P355" s="125"/>
      <c r="Q355" s="3411"/>
      <c r="R355" s="1682"/>
      <c r="S355" s="3415"/>
      <c r="T355" s="225"/>
      <c r="U355" s="2633"/>
      <c r="V355" s="338"/>
      <c r="W355" s="120"/>
      <c r="X355" s="120"/>
      <c r="Y355" s="120"/>
      <c r="Z355" s="3414"/>
      <c r="AA355" s="125"/>
      <c r="AB355" s="125"/>
      <c r="AC355" s="125"/>
      <c r="AD355" s="125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</row>
    <row r="356" spans="2:59">
      <c r="B356" s="65"/>
      <c r="C356" s="3097" t="s">
        <v>791</v>
      </c>
      <c r="D356" s="349">
        <v>200</v>
      </c>
      <c r="E356" s="1192">
        <v>1.6240000000000001</v>
      </c>
      <c r="F356" s="753">
        <v>4.3319999999999999</v>
      </c>
      <c r="G356" s="1192">
        <v>5.7519999999999998</v>
      </c>
      <c r="H356" s="1306">
        <v>78.495999999999995</v>
      </c>
      <c r="I356" s="607">
        <v>22</v>
      </c>
      <c r="J356" s="2428" t="s">
        <v>711</v>
      </c>
      <c r="L356" s="128"/>
      <c r="M356" s="3411"/>
      <c r="N356" s="3409"/>
      <c r="O356" s="3414"/>
      <c r="P356" s="3422"/>
      <c r="Q356" s="3414"/>
      <c r="R356" s="129"/>
      <c r="S356" s="3422"/>
      <c r="T356" s="164"/>
      <c r="U356" s="477"/>
      <c r="V356" s="3409"/>
      <c r="W356" s="120"/>
      <c r="X356" s="120"/>
      <c r="Y356" s="120"/>
      <c r="Z356" s="3414"/>
      <c r="AA356" s="125"/>
      <c r="AB356" s="125"/>
      <c r="AC356" s="125"/>
      <c r="AD356" s="125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</row>
    <row r="357" spans="2:59" ht="12" customHeight="1">
      <c r="B357" s="65"/>
      <c r="C357" s="3098" t="s">
        <v>790</v>
      </c>
      <c r="D357" s="351"/>
      <c r="E357" s="1781"/>
      <c r="F357" s="1623"/>
      <c r="G357" s="1781"/>
      <c r="H357" s="763"/>
      <c r="I357" s="3122"/>
      <c r="J357" s="2429"/>
      <c r="K357" s="6"/>
      <c r="L357" s="3761"/>
      <c r="M357" s="3411"/>
      <c r="N357" s="3409"/>
      <c r="O357" s="3422"/>
      <c r="P357" s="2512"/>
      <c r="Q357" s="3414"/>
      <c r="R357" s="128"/>
      <c r="S357" s="3411"/>
      <c r="T357" s="3409"/>
      <c r="U357" s="2633"/>
      <c r="V357" s="3409"/>
      <c r="W357" s="120"/>
      <c r="X357" s="120"/>
      <c r="Y357" s="120"/>
      <c r="Z357" s="3414"/>
      <c r="AA357" s="125"/>
      <c r="AB357" s="125"/>
      <c r="AC357" s="125"/>
      <c r="AD357" s="125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</row>
    <row r="358" spans="2:59" ht="12" customHeight="1">
      <c r="B358" s="3190" t="s">
        <v>155</v>
      </c>
      <c r="C358" s="2405" t="s">
        <v>789</v>
      </c>
      <c r="D358" s="3429">
        <v>100</v>
      </c>
      <c r="E358" s="1780">
        <v>9.0356000000000005</v>
      </c>
      <c r="F358" s="1204">
        <v>9.0580999999999996</v>
      </c>
      <c r="G358" s="2439">
        <v>17.604199999999999</v>
      </c>
      <c r="H358" s="707">
        <v>193.44499999999999</v>
      </c>
      <c r="I358" s="3195">
        <v>67</v>
      </c>
      <c r="J358" s="2433" t="s">
        <v>448</v>
      </c>
      <c r="K358" s="6"/>
      <c r="L358" s="3414"/>
      <c r="M358" s="2634"/>
      <c r="N358" s="3245"/>
      <c r="O358" s="121"/>
      <c r="P358" s="125"/>
      <c r="Q358" s="3414"/>
      <c r="R358" s="3761"/>
      <c r="S358" s="3411"/>
      <c r="T358" s="3409"/>
      <c r="U358" s="2633"/>
      <c r="V358" s="3409"/>
      <c r="W358" s="120"/>
      <c r="X358" s="120"/>
      <c r="Y358" s="120"/>
      <c r="Z358" s="3414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</row>
    <row r="359" spans="2:59" ht="13.5" customHeight="1">
      <c r="B359" s="1189" t="s">
        <v>234</v>
      </c>
      <c r="C359" s="249" t="s">
        <v>971</v>
      </c>
      <c r="D359" s="3426">
        <v>150</v>
      </c>
      <c r="E359" s="1282">
        <v>3.5381</v>
      </c>
      <c r="F359" s="333">
        <v>4.7253100000000003</v>
      </c>
      <c r="G359" s="333">
        <v>23.994309999999999</v>
      </c>
      <c r="H359" s="713">
        <v>152.65700000000001</v>
      </c>
      <c r="I359" s="422">
        <v>35</v>
      </c>
      <c r="J359" s="2428" t="s">
        <v>774</v>
      </c>
      <c r="K359" s="6"/>
      <c r="L359" s="120"/>
      <c r="M359" s="3411"/>
      <c r="N359" s="3409"/>
      <c r="O359" s="3413"/>
      <c r="P359" s="125"/>
      <c r="Q359" s="3414"/>
      <c r="R359" s="3414"/>
      <c r="S359" s="2634"/>
      <c r="T359" s="3245"/>
      <c r="U359" s="3415"/>
      <c r="V359" s="3414"/>
      <c r="W359" s="120"/>
      <c r="X359" s="120"/>
      <c r="Y359" s="120"/>
      <c r="Z359" s="3414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</row>
    <row r="360" spans="2:59" ht="14.25" customHeight="1">
      <c r="B360" s="1190" t="s">
        <v>11</v>
      </c>
      <c r="C360" s="2595" t="s">
        <v>236</v>
      </c>
      <c r="D360" s="3441">
        <v>200</v>
      </c>
      <c r="E360" s="1204">
        <v>1</v>
      </c>
      <c r="F360" s="1204">
        <v>0</v>
      </c>
      <c r="G360" s="1204">
        <v>23.4</v>
      </c>
      <c r="H360" s="707">
        <v>97.6</v>
      </c>
      <c r="I360" s="439">
        <v>104</v>
      </c>
      <c r="J360" s="2425" t="s">
        <v>345</v>
      </c>
      <c r="K360" s="6"/>
      <c r="L360" s="3414"/>
      <c r="M360" s="117"/>
      <c r="N360" s="3414"/>
      <c r="O360" s="3411"/>
      <c r="P360" s="125"/>
      <c r="Q360" s="3414"/>
      <c r="R360" s="120"/>
      <c r="S360" s="3411"/>
      <c r="T360" s="3409"/>
      <c r="U360" s="755"/>
      <c r="V360" s="3414"/>
      <c r="W360" s="120"/>
      <c r="X360" s="120"/>
      <c r="Y360" s="120"/>
      <c r="Z360" s="3414"/>
      <c r="AA360" s="125"/>
      <c r="AB360" s="125"/>
      <c r="AC360" s="125"/>
      <c r="AD360" s="125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</row>
    <row r="361" spans="2:59" ht="12" customHeight="1">
      <c r="B361" s="3191" t="s">
        <v>163</v>
      </c>
      <c r="C361" s="2480" t="s">
        <v>9</v>
      </c>
      <c r="D361" s="3425">
        <v>50</v>
      </c>
      <c r="E361" s="1299">
        <v>1.0029999999999999</v>
      </c>
      <c r="F361" s="328">
        <v>0.65</v>
      </c>
      <c r="G361" s="328">
        <v>27.1</v>
      </c>
      <c r="H361" s="1506">
        <v>118.262</v>
      </c>
      <c r="I361" s="2051">
        <v>18</v>
      </c>
      <c r="J361" s="2434" t="s">
        <v>8</v>
      </c>
      <c r="K361" s="770"/>
      <c r="L361" s="128"/>
      <c r="M361" s="3411"/>
      <c r="N361" s="3409"/>
      <c r="O361" s="3411"/>
      <c r="P361" s="125"/>
      <c r="Q361" s="3414"/>
      <c r="R361" s="3414"/>
      <c r="S361" s="117"/>
      <c r="T361" s="3414"/>
      <c r="U361" s="755"/>
      <c r="V361" s="3414"/>
      <c r="W361" s="3413"/>
      <c r="X361" s="227"/>
      <c r="Y361" s="227"/>
      <c r="Z361" s="3414"/>
      <c r="AA361" s="125"/>
      <c r="AB361" s="125"/>
      <c r="AC361" s="125"/>
      <c r="AD361" s="125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</row>
    <row r="362" spans="2:59" ht="15.75" thickBot="1">
      <c r="B362" s="63"/>
      <c r="C362" s="3192" t="s">
        <v>305</v>
      </c>
      <c r="D362" s="350">
        <v>30</v>
      </c>
      <c r="E362" s="1299">
        <v>1.4</v>
      </c>
      <c r="F362" s="333">
        <v>0.495</v>
      </c>
      <c r="G362" s="333">
        <v>13.031000000000001</v>
      </c>
      <c r="H362" s="1506">
        <v>62.174999999999997</v>
      </c>
      <c r="I362" s="2049">
        <v>19</v>
      </c>
      <c r="J362" s="2423" t="s">
        <v>8</v>
      </c>
      <c r="L362" s="1682"/>
      <c r="M362" s="3415"/>
      <c r="N362" s="225"/>
      <c r="O362" s="339"/>
      <c r="P362" s="125"/>
      <c r="Q362" s="3414"/>
      <c r="R362" s="128"/>
      <c r="S362" s="3411"/>
      <c r="T362" s="3409"/>
      <c r="U362" s="2624"/>
      <c r="V362" s="3414"/>
      <c r="W362" s="359"/>
      <c r="X362" s="358"/>
      <c r="Y362" s="358"/>
      <c r="Z362" s="3414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</row>
    <row r="363" spans="2:59" ht="14.25" customHeight="1">
      <c r="B363" s="426" t="s">
        <v>158</v>
      </c>
      <c r="C363" s="593"/>
      <c r="D363" s="801">
        <f>SUM(D355:D362)</f>
        <v>790</v>
      </c>
      <c r="E363" s="433">
        <f>SUM(E355:E362)</f>
        <v>18.2607</v>
      </c>
      <c r="F363" s="428">
        <f>SUM(F355:F362)</f>
        <v>22.971409999999999</v>
      </c>
      <c r="G363" s="2128">
        <f>SUM(G355:G362)</f>
        <v>114.90081000000001</v>
      </c>
      <c r="H363" s="2127">
        <f>SUM(H355:H362)</f>
        <v>755.42699999999991</v>
      </c>
      <c r="I363" s="3196"/>
      <c r="J363" s="1813"/>
      <c r="K363" s="6"/>
      <c r="L363" s="3414"/>
      <c r="M363" s="2630"/>
      <c r="N363" s="3414"/>
      <c r="O363" s="125"/>
      <c r="P363" s="125"/>
      <c r="Q363" s="3414"/>
      <c r="R363" s="3414"/>
      <c r="S363" s="3414"/>
      <c r="T363" s="3414"/>
      <c r="U363" s="2635"/>
      <c r="V363" s="3414"/>
      <c r="W363" s="516"/>
      <c r="X363" s="361"/>
      <c r="Y363" s="361"/>
      <c r="Z363" s="3414"/>
      <c r="AA363" s="544"/>
      <c r="AB363" s="129"/>
      <c r="AC363" s="129"/>
      <c r="AD363" s="129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</row>
    <row r="364" spans="2:59">
      <c r="B364" s="738"/>
      <c r="C364" s="739" t="s">
        <v>10</v>
      </c>
      <c r="D364" s="1166">
        <v>0.35</v>
      </c>
      <c r="E364" s="808">
        <f>E627</f>
        <v>26.95</v>
      </c>
      <c r="F364" s="807">
        <f>F627</f>
        <v>27.65</v>
      </c>
      <c r="G364" s="807">
        <f>G627</f>
        <v>117.25</v>
      </c>
      <c r="H364" s="1556">
        <f>H627</f>
        <v>822.5</v>
      </c>
      <c r="I364" s="3197"/>
      <c r="J364" s="660"/>
      <c r="K364" s="6"/>
      <c r="L364" s="3751"/>
      <c r="M364" s="360"/>
      <c r="N364" s="360"/>
      <c r="O364" s="360"/>
      <c r="P364" s="360"/>
      <c r="Q364" s="3414"/>
      <c r="R364" s="3752"/>
      <c r="S364" s="360"/>
      <c r="T364" s="360"/>
      <c r="U364" s="360"/>
      <c r="V364" s="360"/>
      <c r="W364" s="125"/>
      <c r="X364" s="125"/>
      <c r="Y364" s="125"/>
      <c r="Z364" s="3414"/>
      <c r="AA364" s="108"/>
      <c r="AB364" s="108"/>
      <c r="AC364" s="108"/>
      <c r="AD364" s="108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</row>
    <row r="365" spans="2:59" ht="15.75" thickBot="1">
      <c r="B365" s="392"/>
      <c r="C365" s="1529" t="s">
        <v>331</v>
      </c>
      <c r="D365" s="2228"/>
      <c r="E365" s="1525">
        <f>(E363*100/E679)-35</f>
        <v>-11.284805194805195</v>
      </c>
      <c r="F365" s="440">
        <f>(F363*100/F679)-35</f>
        <v>-5.9222658227848086</v>
      </c>
      <c r="G365" s="1963">
        <f>(G363*100/G679)-35</f>
        <v>-0.70125074626865569</v>
      </c>
      <c r="H365" s="2078">
        <f>(H363*100/H679)-35</f>
        <v>-2.8541702127659576</v>
      </c>
      <c r="I365" s="429"/>
      <c r="J365" s="436"/>
      <c r="K365" s="6"/>
      <c r="L365" s="156"/>
      <c r="M365" s="120"/>
      <c r="N365" s="120"/>
      <c r="O365" s="120"/>
      <c r="P365" s="3183"/>
      <c r="Q365" s="3414"/>
      <c r="R365" s="156"/>
      <c r="S365" s="3760"/>
      <c r="T365" s="3760"/>
      <c r="U365" s="3760"/>
      <c r="V365" s="816"/>
      <c r="W365" s="125"/>
      <c r="X365" s="125"/>
      <c r="Y365" s="125"/>
      <c r="Z365" s="3414"/>
      <c r="AA365" s="108"/>
      <c r="AB365" s="108"/>
      <c r="AC365" s="108"/>
      <c r="AD365" s="108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</row>
    <row r="366" spans="2:59" ht="14.25" customHeight="1">
      <c r="B366" s="448" t="s">
        <v>155</v>
      </c>
      <c r="C366" s="691" t="s">
        <v>196</v>
      </c>
      <c r="D366" s="1330"/>
      <c r="E366" s="5"/>
      <c r="F366" s="430"/>
      <c r="G366" s="2136"/>
      <c r="H366" s="2136"/>
      <c r="I366" s="431"/>
      <c r="J366" s="2703"/>
      <c r="K366" s="31"/>
      <c r="L366" s="278"/>
      <c r="M366" s="3422"/>
      <c r="N366" s="3422"/>
      <c r="O366" s="3422"/>
      <c r="P366" s="3422"/>
      <c r="Q366" s="3414"/>
      <c r="R366" s="278"/>
      <c r="S366" s="3422"/>
      <c r="T366" s="3422"/>
      <c r="U366" s="3422"/>
      <c r="V366" s="3422"/>
      <c r="W366" s="125"/>
      <c r="X366" s="125"/>
      <c r="Y366" s="125"/>
      <c r="Z366" s="3414"/>
      <c r="AA366" s="108"/>
      <c r="AB366" s="108"/>
      <c r="AC366" s="338"/>
      <c r="AD366" s="108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</row>
    <row r="367" spans="2:59" ht="12.75" customHeight="1">
      <c r="B367" s="419" t="s">
        <v>234</v>
      </c>
      <c r="C367" s="617" t="s">
        <v>493</v>
      </c>
      <c r="D367" s="2558">
        <v>180</v>
      </c>
      <c r="E367" s="1282">
        <v>0.2</v>
      </c>
      <c r="F367" s="333">
        <v>0</v>
      </c>
      <c r="G367" s="333">
        <v>6.86</v>
      </c>
      <c r="H367" s="712">
        <v>28.16</v>
      </c>
      <c r="I367" s="2050">
        <v>87</v>
      </c>
      <c r="J367" s="3201" t="s">
        <v>498</v>
      </c>
      <c r="L367" s="125"/>
      <c r="M367" s="2511"/>
      <c r="N367" s="2511"/>
      <c r="O367" s="2511"/>
      <c r="P367" s="2511"/>
      <c r="Q367" s="3414"/>
      <c r="R367" s="125"/>
      <c r="S367" s="2496"/>
      <c r="T367" s="2496"/>
      <c r="U367" s="2496"/>
      <c r="V367" s="2512"/>
      <c r="W367" s="125"/>
      <c r="X367" s="125"/>
      <c r="Y367" s="125"/>
      <c r="Z367" s="3414"/>
      <c r="AA367" s="108"/>
      <c r="AB367" s="108"/>
      <c r="AC367" s="108"/>
      <c r="AD367" s="108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</row>
    <row r="368" spans="2:59" ht="14.25" customHeight="1">
      <c r="B368" s="420" t="s">
        <v>11</v>
      </c>
      <c r="C368" s="617" t="s">
        <v>939</v>
      </c>
      <c r="D368" s="259">
        <v>10</v>
      </c>
      <c r="E368" s="1192">
        <v>2.3334000000000001</v>
      </c>
      <c r="F368" s="753">
        <v>2.9333999999999998</v>
      </c>
      <c r="G368" s="753">
        <v>0</v>
      </c>
      <c r="H368" s="713">
        <v>35.866999999999997</v>
      </c>
      <c r="I368" s="442">
        <v>14</v>
      </c>
      <c r="J368" s="3202" t="s">
        <v>784</v>
      </c>
      <c r="K368" s="6"/>
      <c r="L368" s="3422"/>
      <c r="M368" s="125"/>
      <c r="N368" s="125"/>
      <c r="O368" s="125"/>
      <c r="P368" s="125"/>
      <c r="Q368" s="3414"/>
      <c r="R368" s="117"/>
      <c r="S368" s="3415"/>
      <c r="T368" s="3414"/>
      <c r="U368" s="3745"/>
      <c r="V368" s="3414"/>
      <c r="W368" s="125"/>
      <c r="X368" s="125"/>
      <c r="Y368" s="125"/>
      <c r="Z368" s="3414"/>
      <c r="AA368" s="108"/>
      <c r="AB368" s="108"/>
      <c r="AC368" s="108"/>
      <c r="AD368" s="108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</row>
    <row r="369" spans="2:59" ht="12.75" customHeight="1">
      <c r="B369" s="87"/>
      <c r="C369" s="3199" t="s">
        <v>45</v>
      </c>
      <c r="D369" s="2347">
        <v>5</v>
      </c>
      <c r="E369" s="3251">
        <v>0.05</v>
      </c>
      <c r="F369" s="3252">
        <v>3.6</v>
      </c>
      <c r="G369" s="3252">
        <v>0.05</v>
      </c>
      <c r="H369" s="3253">
        <v>33.049999999999997</v>
      </c>
      <c r="I369" s="2429">
        <v>14</v>
      </c>
      <c r="J369" s="660"/>
      <c r="K369" s="6"/>
      <c r="L369" s="3752"/>
      <c r="M369" s="360"/>
      <c r="N369" s="360"/>
      <c r="O369" s="360"/>
      <c r="P369" s="360"/>
      <c r="Q369" s="3414"/>
      <c r="R369" s="117"/>
      <c r="S369" s="2624"/>
      <c r="T369" s="2624"/>
      <c r="U369" s="2624"/>
      <c r="V369" s="2624"/>
      <c r="W369" s="3414"/>
      <c r="X369" s="125"/>
      <c r="Y369" s="125"/>
      <c r="Z369" s="3414"/>
      <c r="AA369" s="108"/>
      <c r="AB369" s="108"/>
      <c r="AC369" s="108"/>
      <c r="AD369" s="108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</row>
    <row r="370" spans="2:59" ht="12.75" customHeight="1">
      <c r="B370" s="423" t="s">
        <v>163</v>
      </c>
      <c r="C370" s="2400" t="s">
        <v>792</v>
      </c>
      <c r="D370" s="1742">
        <v>20</v>
      </c>
      <c r="E370" s="1782">
        <v>0.4012</v>
      </c>
      <c r="F370" s="1620">
        <v>0.26</v>
      </c>
      <c r="G370" s="1620">
        <v>10.84</v>
      </c>
      <c r="H370" s="1779">
        <v>47.3048</v>
      </c>
      <c r="I370" s="2045">
        <v>14</v>
      </c>
      <c r="J370" s="803"/>
      <c r="K370" s="6"/>
      <c r="L370" s="156"/>
      <c r="M370" s="339"/>
      <c r="N370" s="120"/>
      <c r="O370" s="120"/>
      <c r="P370" s="3183"/>
      <c r="Q370" s="3414"/>
      <c r="R370" s="3414"/>
      <c r="S370" s="125"/>
      <c r="T370" s="120"/>
      <c r="U370" s="3411"/>
      <c r="V370" s="3409"/>
      <c r="W370" s="3414"/>
      <c r="X370" s="125"/>
      <c r="Y370" s="125"/>
      <c r="Z370" s="3414"/>
      <c r="AA370" s="108"/>
      <c r="AB370" s="108"/>
      <c r="AC370" s="108"/>
      <c r="AD370" s="108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</row>
    <row r="371" spans="2:59" ht="15" customHeight="1">
      <c r="B371" s="87"/>
      <c r="C371" s="3200" t="s">
        <v>795</v>
      </c>
      <c r="D371" s="1626">
        <v>10</v>
      </c>
      <c r="E371" s="1366">
        <v>0.85533999999999999</v>
      </c>
      <c r="F371" s="334">
        <v>2.4670000000000001</v>
      </c>
      <c r="G371" s="334">
        <v>10.9871</v>
      </c>
      <c r="H371" s="2216">
        <v>55.706400000000002</v>
      </c>
      <c r="I371" s="3704">
        <v>15</v>
      </c>
      <c r="J371" s="3193" t="s">
        <v>8</v>
      </c>
      <c r="K371" s="31"/>
      <c r="L371" s="278"/>
      <c r="M371" s="3422"/>
      <c r="N371" s="3422"/>
      <c r="O371" s="3422"/>
      <c r="P371" s="3422"/>
      <c r="Q371" s="3414"/>
      <c r="R371" s="3414"/>
      <c r="S371" s="125"/>
      <c r="T371" s="3414"/>
      <c r="U371" s="117"/>
      <c r="V371" s="3414"/>
      <c r="W371" s="3414"/>
      <c r="X371" s="125"/>
      <c r="Y371" s="125"/>
      <c r="Z371" s="3414"/>
      <c r="AA371" s="125"/>
      <c r="AB371" s="125"/>
      <c r="AC371" s="125"/>
      <c r="AD371" s="125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</row>
    <row r="372" spans="2:59" ht="12.75" customHeight="1" thickBot="1">
      <c r="B372" s="690"/>
      <c r="C372" s="2401" t="s">
        <v>796</v>
      </c>
      <c r="D372" s="1332">
        <v>100</v>
      </c>
      <c r="E372" s="1525">
        <v>0.4</v>
      </c>
      <c r="F372" s="440">
        <v>0.4</v>
      </c>
      <c r="G372" s="440">
        <v>9.8000000000000007</v>
      </c>
      <c r="H372" s="2437">
        <v>47</v>
      </c>
      <c r="I372" s="432">
        <v>105</v>
      </c>
      <c r="J372" s="2428" t="s">
        <v>823</v>
      </c>
      <c r="L372" s="125"/>
      <c r="M372" s="2496"/>
      <c r="N372" s="2496"/>
      <c r="O372" s="2496"/>
      <c r="P372" s="2512"/>
      <c r="Q372" s="3414"/>
      <c r="R372" s="3414"/>
      <c r="S372" s="125"/>
      <c r="T372" s="123"/>
      <c r="U372" s="3411"/>
      <c r="V372" s="3409"/>
      <c r="W372" s="3414"/>
      <c r="X372" s="125"/>
      <c r="Y372" s="125"/>
      <c r="Z372" s="3414"/>
      <c r="AA372" s="125"/>
      <c r="AB372" s="125"/>
      <c r="AC372" s="125"/>
      <c r="AD372" s="125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</row>
    <row r="373" spans="2:59" ht="12.75" customHeight="1">
      <c r="B373" s="426" t="s">
        <v>203</v>
      </c>
      <c r="C373" s="578"/>
      <c r="D373" s="166">
        <f>SUM(D367:D372)</f>
        <v>325</v>
      </c>
      <c r="E373" s="433">
        <f>SUM(E367:E372)</f>
        <v>4.2399400000000007</v>
      </c>
      <c r="F373" s="428">
        <f>SUM(F367:F372)</f>
        <v>9.660400000000001</v>
      </c>
      <c r="G373" s="434">
        <f>SUM(G367:G372)</f>
        <v>38.537099999999995</v>
      </c>
      <c r="H373" s="567">
        <f>SUM(H367:H372)</f>
        <v>247.0882</v>
      </c>
      <c r="I373" s="3196"/>
      <c r="J373" s="1813"/>
      <c r="K373" s="6"/>
      <c r="L373" s="3414"/>
      <c r="M373" s="2634"/>
      <c r="N373" s="3245"/>
      <c r="O373" s="125"/>
      <c r="P373" s="125"/>
      <c r="Q373" s="3414"/>
      <c r="R373" s="3414"/>
      <c r="S373" s="125"/>
      <c r="T373" s="1682"/>
      <c r="U373" s="3415"/>
      <c r="V373" s="225"/>
      <c r="W373" s="3414"/>
      <c r="X373" s="3414"/>
      <c r="Y373" s="3414"/>
      <c r="Z373" s="3414"/>
      <c r="AA373" s="125"/>
      <c r="AB373" s="125"/>
      <c r="AC373" s="125"/>
      <c r="AD373" s="125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</row>
    <row r="374" spans="2:59">
      <c r="B374" s="738"/>
      <c r="C374" s="739" t="s">
        <v>10</v>
      </c>
      <c r="D374" s="1166">
        <v>0.1</v>
      </c>
      <c r="E374" s="808">
        <f>E631</f>
        <v>7.7</v>
      </c>
      <c r="F374" s="807">
        <f>F631</f>
        <v>7.9</v>
      </c>
      <c r="G374" s="807">
        <f>G631</f>
        <v>33.5</v>
      </c>
      <c r="H374" s="1556">
        <f>H631</f>
        <v>235</v>
      </c>
      <c r="I374" s="3197"/>
      <c r="J374" s="660"/>
      <c r="K374" s="6"/>
      <c r="L374" s="3762"/>
      <c r="M374" s="3414"/>
      <c r="N374" s="621"/>
      <c r="O374" s="514"/>
      <c r="P374" s="827"/>
      <c r="Q374" s="3414"/>
      <c r="R374" s="3414"/>
      <c r="S374" s="125"/>
      <c r="T374" s="3414"/>
      <c r="U374" s="3414"/>
      <c r="V374" s="3414"/>
      <c r="W374" s="3414"/>
      <c r="X374" s="130"/>
      <c r="Y374" s="130"/>
      <c r="Z374" s="3414"/>
      <c r="AA374" s="125"/>
      <c r="AB374" s="125"/>
      <c r="AC374" s="125"/>
      <c r="AD374" s="125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</row>
    <row r="375" spans="2:59" ht="13.5" customHeight="1" thickBot="1">
      <c r="B375" s="240"/>
      <c r="C375" s="736" t="s">
        <v>331</v>
      </c>
      <c r="D375" s="1162"/>
      <c r="E375" s="1525">
        <f>(E373*100/E679)-10</f>
        <v>-4.4935844155844142</v>
      </c>
      <c r="F375" s="440">
        <f>(F373*100/F679)-10</f>
        <v>2.2283544303797473</v>
      </c>
      <c r="G375" s="440">
        <f>(G373*100/G679)-10</f>
        <v>1.5036119402985069</v>
      </c>
      <c r="H375" s="1526">
        <f>(H373*100/H679)-10</f>
        <v>0.5143914893617012</v>
      </c>
      <c r="I375" s="429"/>
      <c r="J375" s="436"/>
      <c r="K375" s="6"/>
      <c r="L375" s="156"/>
      <c r="M375" s="360"/>
      <c r="N375" s="360"/>
      <c r="O375" s="360"/>
      <c r="P375" s="360"/>
      <c r="Q375" s="3414"/>
      <c r="R375" s="3414"/>
      <c r="S375" s="3414"/>
      <c r="T375" s="3414"/>
      <c r="U375" s="3414"/>
      <c r="V375" s="3414"/>
      <c r="W375" s="3414"/>
      <c r="X375" s="125"/>
      <c r="Y375" s="125"/>
      <c r="Z375" s="3414"/>
      <c r="AA375" s="120"/>
      <c r="AB375" s="120"/>
      <c r="AC375" s="120"/>
      <c r="AD375" s="120"/>
      <c r="AE375" s="184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</row>
    <row r="376" spans="2:59" ht="12" customHeight="1" thickBot="1">
      <c r="B376" s="110"/>
      <c r="C376" s="480"/>
      <c r="D376" s="125"/>
      <c r="E376" s="585"/>
      <c r="F376" s="585"/>
      <c r="G376" s="585"/>
      <c r="H376" s="585"/>
      <c r="I376" s="125"/>
      <c r="J376" s="125"/>
      <c r="K376" s="6"/>
      <c r="L376" s="266"/>
      <c r="M376" s="156"/>
      <c r="N376" s="156"/>
      <c r="O376" s="156"/>
      <c r="P376" s="185"/>
      <c r="Q376" s="3414"/>
      <c r="R376" s="3414"/>
      <c r="S376" s="3414"/>
      <c r="T376" s="1682"/>
      <c r="U376" s="3415"/>
      <c r="V376" s="1683"/>
      <c r="W376" s="3414"/>
      <c r="X376" s="165"/>
      <c r="Y376" s="130"/>
      <c r="Z376" s="3414"/>
      <c r="AA376" s="120"/>
      <c r="AB376" s="120"/>
      <c r="AC376" s="120"/>
      <c r="AD376" s="120"/>
      <c r="AE376" s="184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</row>
    <row r="377" spans="2:59" ht="13.5" customHeight="1">
      <c r="B377" s="662"/>
      <c r="C377" s="42" t="s">
        <v>231</v>
      </c>
      <c r="D377" s="43"/>
      <c r="E377" s="151">
        <f>E351+E363</f>
        <v>41.369399999999999</v>
      </c>
      <c r="F377" s="246">
        <f>F351+F363</f>
        <v>49.582259999999998</v>
      </c>
      <c r="G377" s="246">
        <f>G351+G363</f>
        <v>168.74781000000002</v>
      </c>
      <c r="H377" s="663">
        <f>H351+H363</f>
        <v>1309.9535999999998</v>
      </c>
      <c r="I377" s="569"/>
      <c r="J377" s="31"/>
      <c r="K377" s="6"/>
      <c r="L377" s="278"/>
      <c r="M377" s="3422"/>
      <c r="N377" s="3422"/>
      <c r="O377" s="3422"/>
      <c r="P377" s="3422"/>
      <c r="Q377" s="3415"/>
      <c r="R377" s="3414"/>
      <c r="S377" s="3763"/>
      <c r="T377" s="3414"/>
      <c r="U377" s="3415"/>
      <c r="V377" s="3414"/>
      <c r="W377" s="3414"/>
      <c r="X377" s="3414"/>
      <c r="Y377" s="3414"/>
      <c r="Z377" s="3414"/>
      <c r="AA377" s="120"/>
      <c r="AB377" s="120"/>
      <c r="AC377" s="234"/>
      <c r="AD377" s="120"/>
      <c r="AE377" s="184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</row>
    <row r="378" spans="2:59" ht="12.75" customHeight="1">
      <c r="B378" s="392"/>
      <c r="C378" s="687" t="s">
        <v>10</v>
      </c>
      <c r="D378" s="1166">
        <v>0.6</v>
      </c>
      <c r="E378" s="808">
        <f>E635</f>
        <v>46.2</v>
      </c>
      <c r="F378" s="807">
        <f>F635</f>
        <v>47.4</v>
      </c>
      <c r="G378" s="807">
        <f>G635</f>
        <v>201</v>
      </c>
      <c r="H378" s="1556">
        <f>H635</f>
        <v>1410</v>
      </c>
      <c r="I378" s="683"/>
      <c r="J378" s="5"/>
      <c r="K378" s="6"/>
      <c r="L378" s="3422"/>
      <c r="M378" s="2511"/>
      <c r="N378" s="2511"/>
      <c r="O378" s="2511"/>
      <c r="P378" s="2511"/>
      <c r="Q378" s="3423"/>
      <c r="R378" s="3414"/>
      <c r="S378" s="3414"/>
      <c r="T378" s="3423"/>
      <c r="U378" s="165"/>
      <c r="V378" s="288"/>
      <c r="W378" s="3414"/>
      <c r="X378" s="3414"/>
      <c r="Y378" s="3414"/>
      <c r="Z378" s="3414"/>
      <c r="AA378" s="120"/>
      <c r="AB378" s="120"/>
      <c r="AC378" s="234"/>
      <c r="AD378" s="120"/>
      <c r="AE378" s="184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</row>
    <row r="379" spans="2:59" ht="13.5" customHeight="1" thickBot="1">
      <c r="B379" s="240"/>
      <c r="C379" s="736" t="s">
        <v>331</v>
      </c>
      <c r="D379" s="1162"/>
      <c r="E379" s="1525">
        <f>(E377*100/E679)-60</f>
        <v>-6.2735064935064955</v>
      </c>
      <c r="F379" s="440">
        <f>(F377*100/F679)-60</f>
        <v>2.7623544303797445</v>
      </c>
      <c r="G379" s="440">
        <f>(G377*100/G679)-60</f>
        <v>-9.6275194029850653</v>
      </c>
      <c r="H379" s="1526">
        <f>(H377*100/H679)-60</f>
        <v>-4.2572936170212827</v>
      </c>
      <c r="I379" s="5"/>
      <c r="J379" s="5"/>
      <c r="K379" s="6"/>
      <c r="L379" s="1682"/>
      <c r="M379" s="3415"/>
      <c r="N379" s="225"/>
      <c r="O379" s="125"/>
      <c r="P379" s="125"/>
      <c r="Q379" s="3414"/>
      <c r="R379" s="3414"/>
      <c r="S379" s="3414"/>
      <c r="T379" s="3414"/>
      <c r="U379" s="3414"/>
      <c r="V379" s="3414"/>
      <c r="W379" s="3414"/>
      <c r="X379" s="3414"/>
      <c r="Y379" s="3414"/>
      <c r="Z379" s="3414"/>
      <c r="AA379" s="355"/>
      <c r="AB379" s="358"/>
      <c r="AC379" s="355"/>
      <c r="AD379" s="355"/>
      <c r="AE379" s="355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</row>
    <row r="380" spans="2:59" ht="15.75" thickBot="1">
      <c r="I380" s="5"/>
      <c r="J380" s="5"/>
      <c r="L380" s="3762"/>
      <c r="M380" s="3414"/>
      <c r="N380" s="621"/>
      <c r="O380" s="514"/>
      <c r="P380" s="827"/>
      <c r="Q380" s="3414"/>
      <c r="R380" s="3414"/>
      <c r="S380" s="3414"/>
      <c r="T380" s="3414"/>
      <c r="U380" s="3414"/>
      <c r="V380" s="3414"/>
      <c r="W380" s="3414"/>
      <c r="X380" s="3414"/>
      <c r="Y380" s="3414"/>
      <c r="Z380" s="3414"/>
      <c r="AA380" s="356"/>
      <c r="AB380" s="361"/>
      <c r="AC380" s="361"/>
      <c r="AD380" s="362"/>
      <c r="AE380" s="363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</row>
    <row r="381" spans="2:59" ht="13.5" customHeight="1">
      <c r="B381" s="662"/>
      <c r="C381" s="42" t="s">
        <v>230</v>
      </c>
      <c r="D381" s="43"/>
      <c r="E381" s="151">
        <f>E363+E373</f>
        <v>22.500640000000001</v>
      </c>
      <c r="F381" s="246">
        <f>F363+F373</f>
        <v>32.631810000000002</v>
      </c>
      <c r="G381" s="246">
        <f>G363+G373</f>
        <v>153.43790999999999</v>
      </c>
      <c r="H381" s="663">
        <f>H363+H373</f>
        <v>1002.5151999999999</v>
      </c>
      <c r="I381" s="569"/>
      <c r="J381" s="31"/>
      <c r="L381" s="156"/>
      <c r="M381" s="360"/>
      <c r="N381" s="360"/>
      <c r="O381" s="360"/>
      <c r="P381" s="360"/>
      <c r="Q381" s="3414"/>
      <c r="R381" s="3414"/>
      <c r="S381" s="3414"/>
      <c r="T381" s="3414"/>
      <c r="U381" s="3414"/>
      <c r="V381" s="3414"/>
      <c r="W381" s="3414"/>
      <c r="X381" s="3414"/>
      <c r="Y381" s="3414"/>
      <c r="Z381" s="3414"/>
      <c r="AA381" s="125"/>
      <c r="AB381" s="125"/>
      <c r="AC381" s="125"/>
      <c r="AD381" s="125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</row>
    <row r="382" spans="2:59">
      <c r="B382" s="392"/>
      <c r="C382" s="687" t="s">
        <v>10</v>
      </c>
      <c r="D382" s="1166">
        <v>0.45</v>
      </c>
      <c r="E382" s="808">
        <f>E639</f>
        <v>34.65</v>
      </c>
      <c r="F382" s="807">
        <f>F639</f>
        <v>35.549999999999997</v>
      </c>
      <c r="G382" s="807">
        <f>G639</f>
        <v>150.75</v>
      </c>
      <c r="H382" s="1556">
        <f>H639</f>
        <v>1057.5</v>
      </c>
      <c r="I382" s="683"/>
      <c r="J382" s="5"/>
      <c r="K382" s="6"/>
      <c r="L382" s="266"/>
      <c r="M382" s="339"/>
      <c r="N382" s="339"/>
      <c r="O382" s="339"/>
      <c r="P382" s="185"/>
      <c r="Q382" s="3414"/>
      <c r="R382" s="3414"/>
      <c r="S382" s="3414"/>
      <c r="T382" s="3414"/>
      <c r="U382" s="3414"/>
      <c r="V382" s="3414"/>
      <c r="W382" s="3414"/>
      <c r="X382" s="3414"/>
      <c r="Y382" s="3414"/>
      <c r="Z382" s="3414"/>
      <c r="AA382" s="125"/>
      <c r="AB382" s="125"/>
      <c r="AC382" s="125"/>
      <c r="AD382" s="125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</row>
    <row r="383" spans="2:59" ht="15.75" thickBot="1">
      <c r="B383" s="240"/>
      <c r="C383" s="736" t="s">
        <v>331</v>
      </c>
      <c r="D383" s="1162"/>
      <c r="E383" s="1525">
        <f>(E381*100/E679)-45</f>
        <v>-15.778389610389613</v>
      </c>
      <c r="F383" s="440">
        <f>(F381*100/F679)-45</f>
        <v>-3.6939113924050631</v>
      </c>
      <c r="G383" s="440">
        <f>(G381*100/G679)-45</f>
        <v>0.8023611940298494</v>
      </c>
      <c r="H383" s="1526">
        <f>(H381*100/H679)-45</f>
        <v>-2.3397787234042582</v>
      </c>
      <c r="I383" s="5"/>
      <c r="J383" s="5"/>
      <c r="K383" s="6"/>
      <c r="L383" s="1248"/>
      <c r="M383" s="3422"/>
      <c r="N383" s="3422"/>
      <c r="O383" s="3422"/>
      <c r="P383" s="3422"/>
      <c r="Q383" s="3414"/>
      <c r="R383" s="3414"/>
      <c r="S383" s="3414"/>
      <c r="T383" s="3414"/>
      <c r="U383" s="3414"/>
      <c r="V383" s="3414"/>
      <c r="W383" s="3414"/>
      <c r="X383" s="3414"/>
      <c r="Y383" s="582"/>
      <c r="Z383" s="3414"/>
      <c r="AA383" s="125"/>
      <c r="AB383" s="125"/>
      <c r="AC383" s="125"/>
      <c r="AD383" s="125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</row>
    <row r="384" spans="2:59" ht="14.25" customHeight="1" thickBot="1">
      <c r="I384" s="5"/>
      <c r="J384" s="5"/>
      <c r="K384" s="6"/>
      <c r="L384" s="3422"/>
      <c r="M384" s="2511"/>
      <c r="N384" s="2511"/>
      <c r="O384" s="2511"/>
      <c r="P384" s="2511"/>
      <c r="Q384" s="3414"/>
      <c r="R384" s="3414"/>
      <c r="S384" s="3414"/>
      <c r="T384" s="3414"/>
      <c r="U384" s="3414"/>
      <c r="V384" s="3414"/>
      <c r="W384" s="3414"/>
      <c r="X384" s="3414"/>
      <c r="Y384" s="283"/>
      <c r="Z384" s="125"/>
      <c r="AA384" s="5"/>
      <c r="AB384" s="5"/>
      <c r="AC384" s="5"/>
      <c r="AD384" s="5"/>
      <c r="AE384" s="11"/>
      <c r="AF384" s="11"/>
    </row>
    <row r="385" spans="2:27" ht="14.25" customHeight="1" thickBot="1">
      <c r="B385" s="662"/>
      <c r="C385" s="42" t="s">
        <v>204</v>
      </c>
      <c r="D385" s="43"/>
      <c r="E385" s="158">
        <f>E351+E363+E373</f>
        <v>45.609340000000003</v>
      </c>
      <c r="F385" s="96">
        <f>F351+F363+F373</f>
        <v>59.242660000000001</v>
      </c>
      <c r="G385" s="96">
        <f>G351+G363+G373</f>
        <v>207.28491000000002</v>
      </c>
      <c r="H385" s="247">
        <f>H351+H363+H373</f>
        <v>1557.0417999999997</v>
      </c>
      <c r="I385" s="569"/>
      <c r="J385" s="31"/>
      <c r="K385" s="6"/>
      <c r="L385" s="125"/>
      <c r="M385" s="125"/>
      <c r="N385" s="125"/>
      <c r="O385" s="125"/>
      <c r="P385" s="125"/>
      <c r="Q385" s="3414"/>
      <c r="R385" s="3414"/>
      <c r="S385" s="3414"/>
      <c r="T385" s="3414"/>
      <c r="U385" s="3414"/>
      <c r="V385" s="3414"/>
      <c r="W385" s="3414"/>
      <c r="X385" s="3414"/>
      <c r="Y385" s="283"/>
      <c r="Z385" s="125"/>
      <c r="AA385" s="11"/>
    </row>
    <row r="386" spans="2:27" ht="12" customHeight="1">
      <c r="B386" s="86"/>
      <c r="C386" s="685" t="s">
        <v>10</v>
      </c>
      <c r="D386" s="1166">
        <v>0.7</v>
      </c>
      <c r="E386" s="808">
        <f>E643</f>
        <v>53.9</v>
      </c>
      <c r="F386" s="807">
        <f>F643</f>
        <v>55.3</v>
      </c>
      <c r="G386" s="807">
        <f>G643</f>
        <v>234.5</v>
      </c>
      <c r="H386" s="1556">
        <f>H643</f>
        <v>1645</v>
      </c>
      <c r="I386" s="683"/>
      <c r="J386" s="5"/>
      <c r="K386" s="6"/>
      <c r="L386" s="125"/>
      <c r="M386" s="125"/>
      <c r="N386" s="125"/>
      <c r="O386" s="125"/>
      <c r="P386" s="125"/>
      <c r="Q386" s="3414"/>
      <c r="R386" s="3414"/>
      <c r="S386" s="3414"/>
      <c r="T386" s="3414"/>
      <c r="U386" s="3414"/>
      <c r="V386" s="3414"/>
      <c r="W386" s="3414"/>
      <c r="X386" s="3414"/>
      <c r="Y386" s="586"/>
      <c r="Z386" s="125"/>
      <c r="AA386" s="11"/>
    </row>
    <row r="387" spans="2:27" ht="12.75" customHeight="1" thickBot="1">
      <c r="B387" s="240"/>
      <c r="C387" s="736" t="s">
        <v>331</v>
      </c>
      <c r="D387" s="1162"/>
      <c r="E387" s="1525">
        <f>(E385*100/E679)-70</f>
        <v>-10.767090909090903</v>
      </c>
      <c r="F387" s="440">
        <f>(F385*100/F679)-70</f>
        <v>4.9907088607594829</v>
      </c>
      <c r="G387" s="440">
        <f>(G385*100/G679)-70</f>
        <v>-8.1239074626865602</v>
      </c>
      <c r="H387" s="1526">
        <f>(H385*100/H679)-70</f>
        <v>-3.7429021276595904</v>
      </c>
      <c r="I387" s="5"/>
      <c r="J387" s="5"/>
      <c r="K387" s="6"/>
      <c r="L387" s="125"/>
      <c r="M387" s="125"/>
      <c r="N387" s="125"/>
      <c r="O387" s="125"/>
      <c r="P387" s="125"/>
      <c r="Q387" s="3414"/>
      <c r="R387" s="3414"/>
      <c r="S387" s="3414"/>
      <c r="T387" s="3414"/>
      <c r="U387" s="3414"/>
      <c r="V387" s="3414"/>
      <c r="W387" s="3414"/>
      <c r="X387" s="3414"/>
      <c r="Y387" s="535"/>
      <c r="Z387" s="125"/>
      <c r="AA387" s="11"/>
    </row>
    <row r="388" spans="2:27">
      <c r="B388" s="103"/>
      <c r="D388" s="12"/>
      <c r="E388" s="1230"/>
      <c r="F388" s="1230"/>
      <c r="G388" s="1230"/>
      <c r="H388" s="97"/>
      <c r="K388" s="6"/>
      <c r="L388" s="125"/>
      <c r="M388" s="125"/>
      <c r="N388" s="125"/>
      <c r="O388" s="125"/>
      <c r="P388" s="125"/>
      <c r="Q388" s="3414"/>
      <c r="R388" s="3414"/>
      <c r="S388" s="3414"/>
      <c r="T388" s="3414"/>
      <c r="U388" s="3414"/>
      <c r="V388" s="3414"/>
      <c r="W388" s="3414"/>
      <c r="X388" s="3414"/>
      <c r="Y388" s="3415"/>
      <c r="Z388" s="125"/>
      <c r="AA388" s="11"/>
    </row>
    <row r="389" spans="2:27">
      <c r="B389" s="767"/>
      <c r="C389" s="81"/>
      <c r="K389" s="6"/>
      <c r="L389" s="125"/>
      <c r="M389" s="125"/>
      <c r="N389" s="125"/>
      <c r="O389" s="125"/>
      <c r="P389" s="125"/>
      <c r="Q389" s="3414"/>
      <c r="R389" s="3414"/>
      <c r="S389" s="3414"/>
      <c r="T389" s="3414"/>
      <c r="U389" s="3414"/>
      <c r="V389" s="3414"/>
      <c r="W389" s="3414"/>
      <c r="X389" s="3414"/>
      <c r="Y389" s="535"/>
      <c r="Z389" s="125"/>
      <c r="AA389" s="11"/>
    </row>
    <row r="390" spans="2:27">
      <c r="B390" s="1"/>
      <c r="C390" s="81"/>
      <c r="K390" s="6"/>
      <c r="L390" s="125"/>
      <c r="M390" s="125"/>
      <c r="N390" s="125"/>
      <c r="O390" s="125"/>
      <c r="P390" s="125"/>
      <c r="Q390" s="3414"/>
      <c r="R390" s="3414"/>
      <c r="S390" s="3414"/>
      <c r="T390" s="3414"/>
      <c r="U390" s="3414"/>
      <c r="V390" s="3414"/>
      <c r="W390" s="3414"/>
      <c r="X390" s="3414"/>
      <c r="Y390" s="598"/>
      <c r="Z390" s="125"/>
      <c r="AA390" s="11"/>
    </row>
    <row r="391" spans="2:27">
      <c r="B391" s="1"/>
      <c r="C391" s="81"/>
      <c r="K391" s="6"/>
      <c r="L391" s="125"/>
      <c r="M391" s="125"/>
      <c r="N391" s="125"/>
      <c r="O391" s="125"/>
      <c r="P391" s="125"/>
      <c r="Q391" s="3414"/>
      <c r="R391" s="3414"/>
      <c r="S391" s="3414"/>
      <c r="T391" s="3414"/>
      <c r="U391" s="3414"/>
      <c r="V391" s="3414"/>
      <c r="W391" s="3414"/>
      <c r="X391" s="3414"/>
      <c r="Y391" s="535"/>
      <c r="Z391" s="125"/>
      <c r="AA391" s="11"/>
    </row>
    <row r="392" spans="2:27">
      <c r="B392" s="1"/>
      <c r="C392" s="81"/>
      <c r="K392" s="6"/>
      <c r="L392" s="125"/>
      <c r="M392" s="125"/>
      <c r="N392" s="125"/>
      <c r="O392" s="125"/>
      <c r="P392" s="125"/>
      <c r="Q392" s="3414"/>
      <c r="R392" s="3414"/>
      <c r="S392" s="3414"/>
      <c r="T392" s="3414"/>
      <c r="U392" s="3414"/>
      <c r="V392" s="3414"/>
      <c r="W392" s="3414"/>
      <c r="X392" s="3414"/>
      <c r="Y392" s="550"/>
      <c r="Z392" s="125"/>
      <c r="AA392" s="11"/>
    </row>
    <row r="393" spans="2:27">
      <c r="K393" s="6"/>
      <c r="L393" s="125"/>
      <c r="M393" s="125"/>
      <c r="N393" s="125"/>
      <c r="O393" s="125"/>
      <c r="P393" s="125"/>
      <c r="Q393" s="3414"/>
      <c r="R393" s="3414"/>
      <c r="S393" s="3414"/>
      <c r="T393" s="3414"/>
      <c r="U393" s="3414"/>
      <c r="V393" s="3414"/>
      <c r="W393" s="3414"/>
      <c r="X393" s="3414"/>
      <c r="Y393" s="3414"/>
      <c r="Z393" s="125"/>
      <c r="AA393" s="11"/>
    </row>
    <row r="394" spans="2:27">
      <c r="D394" s="12" t="str">
        <f>D58</f>
        <v xml:space="preserve">Россия Краснодарский край </v>
      </c>
      <c r="K394" s="6"/>
      <c r="L394" s="125"/>
      <c r="M394" s="125"/>
      <c r="N394" s="125"/>
      <c r="O394" s="125"/>
      <c r="P394" s="125"/>
      <c r="Q394" s="3414"/>
      <c r="R394" s="3414"/>
      <c r="S394" s="3414"/>
      <c r="T394" s="3414"/>
      <c r="U394" s="3414"/>
      <c r="V394" s="3414"/>
      <c r="W394" s="3414"/>
      <c r="X394" s="3414"/>
      <c r="Y394" s="3414"/>
      <c r="Z394" s="125"/>
      <c r="AA394" s="11"/>
    </row>
    <row r="395" spans="2:27">
      <c r="B395" s="25" t="str">
        <f>B59</f>
        <v xml:space="preserve">     10 - ТИДНЕВНОЕ  МЕНЮ  ПРИГОТОВЛЯЕМЫХ  БЛЮД ШКОЛЬНЫХ    З А В Т Р А К О В - О Б Е Д О В - П О Л Д Н И К О В</v>
      </c>
      <c r="D395"/>
      <c r="E395"/>
      <c r="I395"/>
      <c r="J395"/>
      <c r="K395" s="6"/>
      <c r="L395" s="125"/>
      <c r="M395" s="125"/>
      <c r="N395" s="125"/>
      <c r="O395" s="125"/>
      <c r="P395" s="125"/>
      <c r="Q395" s="3414"/>
      <c r="R395" s="3414"/>
      <c r="S395" s="3414"/>
      <c r="T395" s="3414"/>
      <c r="U395" s="3414"/>
      <c r="V395" s="3414"/>
      <c r="W395" s="3414"/>
      <c r="X395" s="3414"/>
      <c r="Y395" s="3414"/>
      <c r="Z395" s="125"/>
      <c r="AA395" s="11"/>
    </row>
    <row r="396" spans="2:27">
      <c r="C396" s="25" t="str">
        <f>C60</f>
        <v xml:space="preserve">                            ДЛЯ  УЧАЩИХСЯ  В ОБЩЕОБРАЗОВАТЕЛЬНОМ УЧРЕЖДЕНИЕ</v>
      </c>
      <c r="E396"/>
      <c r="F396"/>
      <c r="G396" s="25"/>
      <c r="H396" s="25"/>
      <c r="I396" s="26"/>
      <c r="J396" s="26"/>
      <c r="K396" s="6"/>
      <c r="L396" s="125"/>
      <c r="M396" s="125"/>
      <c r="N396" s="125"/>
      <c r="O396" s="125"/>
      <c r="P396" s="125"/>
      <c r="Q396" s="3414"/>
      <c r="R396" s="3414"/>
      <c r="S396" s="3414"/>
      <c r="T396" s="3414"/>
      <c r="U396" s="3414"/>
      <c r="V396" s="3414"/>
      <c r="W396" s="3414"/>
      <c r="X396" s="3414"/>
      <c r="Y396" s="3414"/>
      <c r="Z396" s="125"/>
      <c r="AA396" s="11"/>
    </row>
    <row r="397" spans="2:27" ht="15.75">
      <c r="B397" s="667" t="str">
        <f>B61</f>
        <v xml:space="preserve">   Возрастная категория:      с   7  до 11 лет                    Сезон:    ЗИМА  -  ВЕСНА  2025 -____г.г.</v>
      </c>
      <c r="C397" s="26"/>
      <c r="D397"/>
      <c r="E397" s="28"/>
      <c r="F397"/>
      <c r="G397" s="2"/>
      <c r="H397" s="26"/>
      <c r="I397" s="26"/>
      <c r="J397" s="33"/>
      <c r="K397" s="6"/>
      <c r="L397" s="585"/>
      <c r="M397" s="585"/>
      <c r="N397" s="585"/>
      <c r="O397" s="215"/>
      <c r="P397" s="125"/>
      <c r="Q397" s="3414"/>
      <c r="R397" s="3414"/>
      <c r="S397" s="3414"/>
      <c r="T397" s="3414"/>
      <c r="U397" s="3414"/>
      <c r="V397" s="3414"/>
      <c r="W397" s="3414"/>
      <c r="X397" s="3414"/>
      <c r="Y397" s="535"/>
      <c r="Z397" s="125"/>
      <c r="AA397" s="11"/>
    </row>
    <row r="398" spans="2:27" ht="19.5" thickBot="1">
      <c r="C398" s="1"/>
      <c r="D398" s="1169" t="s">
        <v>271</v>
      </c>
      <c r="K398" s="6"/>
      <c r="L398" s="156"/>
      <c r="M398" s="156"/>
      <c r="N398" s="156"/>
      <c r="O398" s="3750"/>
      <c r="P398" s="125"/>
      <c r="Q398" s="3414"/>
      <c r="R398" s="3414"/>
      <c r="S398" s="3414"/>
      <c r="T398" s="3414"/>
      <c r="U398" s="3414"/>
      <c r="V398" s="3414"/>
      <c r="W398" s="3414"/>
      <c r="X398" s="3414"/>
      <c r="Y398" s="535"/>
      <c r="Z398" s="125"/>
      <c r="AA398" s="11"/>
    </row>
    <row r="399" spans="2:27" ht="12" customHeight="1" thickBot="1">
      <c r="B399" s="394" t="s">
        <v>141</v>
      </c>
      <c r="C399" s="90"/>
      <c r="D399" s="395" t="s">
        <v>142</v>
      </c>
      <c r="E399" s="341" t="s">
        <v>143</v>
      </c>
      <c r="F399" s="341"/>
      <c r="G399" s="341"/>
      <c r="H399" s="396" t="s">
        <v>144</v>
      </c>
      <c r="I399" s="397" t="s">
        <v>145</v>
      </c>
      <c r="J399" s="398" t="s">
        <v>146</v>
      </c>
      <c r="K399" s="6"/>
      <c r="L399" s="672"/>
      <c r="M399" s="3414"/>
      <c r="N399" s="3415"/>
      <c r="O399" s="125"/>
      <c r="P399" s="125"/>
      <c r="Q399" s="3414"/>
      <c r="R399" s="3414"/>
      <c r="S399" s="3414"/>
      <c r="T399" s="3414"/>
      <c r="U399" s="3414"/>
      <c r="V399" s="3414"/>
      <c r="W399" s="3414"/>
      <c r="X399" s="3414"/>
      <c r="Y399" s="3414"/>
      <c r="Z399" s="125"/>
      <c r="AA399" s="11"/>
    </row>
    <row r="400" spans="2:27" ht="14.25" customHeight="1">
      <c r="B400" s="399" t="s">
        <v>147</v>
      </c>
      <c r="C400" s="400" t="s">
        <v>148</v>
      </c>
      <c r="D400" s="401" t="s">
        <v>149</v>
      </c>
      <c r="E400" s="402" t="s">
        <v>150</v>
      </c>
      <c r="F400" s="402" t="s">
        <v>53</v>
      </c>
      <c r="G400" s="402" t="s">
        <v>54</v>
      </c>
      <c r="H400" s="403" t="s">
        <v>151</v>
      </c>
      <c r="I400" s="404" t="s">
        <v>152</v>
      </c>
      <c r="J400" s="405" t="s">
        <v>263</v>
      </c>
      <c r="K400" s="6"/>
      <c r="L400" s="764"/>
      <c r="M400" s="3414"/>
      <c r="N400" s="3415"/>
      <c r="O400" s="125"/>
      <c r="P400" s="125"/>
      <c r="Q400" s="3414"/>
      <c r="R400" s="3414"/>
      <c r="S400" s="3414"/>
      <c r="T400" s="3414"/>
      <c r="U400" s="3414"/>
      <c r="V400" s="3414"/>
      <c r="W400" s="3414"/>
      <c r="X400" s="3414"/>
      <c r="Y400" s="3414"/>
      <c r="Z400" s="125"/>
      <c r="AA400" s="11"/>
    </row>
    <row r="401" spans="2:27" ht="13.5" customHeight="1" thickBot="1">
      <c r="B401" s="406"/>
      <c r="C401" s="437"/>
      <c r="D401" s="407"/>
      <c r="E401" s="408" t="s">
        <v>5</v>
      </c>
      <c r="F401" s="408" t="s">
        <v>6</v>
      </c>
      <c r="G401" s="408" t="s">
        <v>7</v>
      </c>
      <c r="H401" s="409" t="s">
        <v>153</v>
      </c>
      <c r="I401" s="410" t="s">
        <v>154</v>
      </c>
      <c r="J401" s="411" t="s">
        <v>262</v>
      </c>
      <c r="K401" s="6"/>
      <c r="L401" s="3414"/>
      <c r="M401" s="3422"/>
      <c r="N401" s="3414"/>
      <c r="O401" s="125"/>
      <c r="P401" s="125"/>
      <c r="Q401" s="3414"/>
      <c r="R401" s="3414"/>
      <c r="S401" s="3414"/>
      <c r="T401" s="764"/>
      <c r="U401" s="3414"/>
      <c r="V401" s="3415"/>
      <c r="W401" s="3414"/>
      <c r="X401" s="3414"/>
      <c r="Y401" s="535"/>
      <c r="Z401" s="125"/>
      <c r="AA401" s="11"/>
    </row>
    <row r="402" spans="2:27">
      <c r="B402" s="90"/>
      <c r="C402" s="412" t="s">
        <v>129</v>
      </c>
      <c r="D402" s="1812"/>
      <c r="E402" s="413"/>
      <c r="F402" s="414"/>
      <c r="G402" s="414"/>
      <c r="H402" s="566"/>
      <c r="I402" s="441"/>
      <c r="J402" s="417"/>
      <c r="K402" s="6"/>
      <c r="L402" s="181"/>
      <c r="M402" s="130"/>
      <c r="N402" s="338"/>
      <c r="O402" s="125"/>
      <c r="P402" s="125"/>
      <c r="Q402" s="3414"/>
      <c r="R402" s="3414"/>
      <c r="S402" s="3414"/>
      <c r="T402" s="3414"/>
      <c r="U402" s="3422"/>
      <c r="V402" s="3414"/>
      <c r="W402" s="3414"/>
      <c r="X402" s="3414"/>
      <c r="Y402" s="535"/>
      <c r="Z402" s="125"/>
      <c r="AA402" s="11"/>
    </row>
    <row r="403" spans="2:27">
      <c r="B403" s="418" t="s">
        <v>155</v>
      </c>
      <c r="C403" s="2575" t="s">
        <v>807</v>
      </c>
      <c r="D403" s="1625">
        <v>60</v>
      </c>
      <c r="E403" s="1490">
        <v>1.1399999999999999</v>
      </c>
      <c r="F403" s="1491">
        <v>5.34</v>
      </c>
      <c r="G403" s="1491">
        <v>4.62</v>
      </c>
      <c r="H403" s="1340">
        <v>70.8</v>
      </c>
      <c r="I403" s="1489">
        <v>11</v>
      </c>
      <c r="J403" s="3228" t="s">
        <v>715</v>
      </c>
      <c r="K403" s="6"/>
      <c r="L403" s="3414"/>
      <c r="M403" s="3411"/>
      <c r="N403" s="3414"/>
      <c r="O403" s="120"/>
      <c r="P403" s="185"/>
      <c r="Q403" s="3414"/>
      <c r="R403" s="3414"/>
      <c r="S403" s="3414"/>
      <c r="T403" s="128"/>
      <c r="U403" s="3411"/>
      <c r="V403" s="3409"/>
      <c r="W403" s="3414"/>
      <c r="X403" s="3414"/>
      <c r="Y403" s="535"/>
      <c r="Z403" s="125"/>
      <c r="AA403" s="11"/>
    </row>
    <row r="404" spans="2:27" ht="14.25" customHeight="1">
      <c r="B404" s="419" t="s">
        <v>234</v>
      </c>
      <c r="C404" s="249" t="s">
        <v>1017</v>
      </c>
      <c r="D404" s="175">
        <v>100</v>
      </c>
      <c r="E404" s="1204">
        <v>16.100000000000001</v>
      </c>
      <c r="F404" s="1204">
        <v>11.3</v>
      </c>
      <c r="G404" s="1204">
        <v>6.3</v>
      </c>
      <c r="H404" s="707">
        <v>191.9</v>
      </c>
      <c r="I404" s="3126">
        <v>75</v>
      </c>
      <c r="J404" s="2428" t="s">
        <v>958</v>
      </c>
      <c r="K404" s="6"/>
      <c r="L404" s="128"/>
      <c r="M404" s="3411"/>
      <c r="N404" s="3409"/>
      <c r="O404" s="125"/>
      <c r="P404" s="125"/>
      <c r="Q404" s="3414"/>
      <c r="R404" s="3414"/>
      <c r="S404" s="3414"/>
      <c r="T404" s="3414"/>
      <c r="U404" s="3411"/>
      <c r="V404" s="3414"/>
      <c r="W404" s="3414"/>
      <c r="X404" s="3414"/>
      <c r="Y404" s="3415"/>
      <c r="Z404" s="125"/>
      <c r="AA404" s="11"/>
    </row>
    <row r="405" spans="2:27" ht="13.5" customHeight="1">
      <c r="B405" s="87"/>
      <c r="C405" s="3097" t="s">
        <v>402</v>
      </c>
      <c r="D405" s="3430">
        <v>180</v>
      </c>
      <c r="E405" s="1299">
        <v>3.677</v>
      </c>
      <c r="F405" s="333">
        <v>5.7619999999999996</v>
      </c>
      <c r="G405" s="333">
        <v>24.527000000000001</v>
      </c>
      <c r="H405" s="1506">
        <v>164.673</v>
      </c>
      <c r="I405" s="438">
        <v>46</v>
      </c>
      <c r="J405" s="2428" t="s">
        <v>525</v>
      </c>
      <c r="K405" s="6"/>
      <c r="L405" s="3414"/>
      <c r="M405" s="3411"/>
      <c r="N405" s="3414"/>
      <c r="O405" s="744"/>
      <c r="P405" s="744"/>
      <c r="Q405" s="3414"/>
      <c r="R405" s="3414"/>
      <c r="S405" s="3414"/>
      <c r="T405" s="3416"/>
      <c r="U405" s="3411"/>
      <c r="V405" s="3408"/>
      <c r="W405" s="3414"/>
      <c r="X405" s="3414"/>
      <c r="Y405" s="125"/>
      <c r="Z405" s="125"/>
      <c r="AA405" s="11"/>
    </row>
    <row r="406" spans="2:27" ht="15.75">
      <c r="B406" s="420" t="s">
        <v>11</v>
      </c>
      <c r="C406" s="249" t="s">
        <v>941</v>
      </c>
      <c r="D406" s="2211">
        <v>190</v>
      </c>
      <c r="E406" s="3223">
        <v>0.83</v>
      </c>
      <c r="F406" s="2109">
        <v>0.83</v>
      </c>
      <c r="G406" s="2109">
        <v>22.7</v>
      </c>
      <c r="H406" s="771">
        <v>101.59</v>
      </c>
      <c r="I406" s="2049">
        <v>94</v>
      </c>
      <c r="J406" s="2415" t="s">
        <v>942</v>
      </c>
      <c r="K406" s="6"/>
      <c r="L406" s="3416"/>
      <c r="M406" s="3411"/>
      <c r="N406" s="3408"/>
      <c r="O406" s="125"/>
      <c r="P406" s="125"/>
      <c r="Q406" s="3414"/>
      <c r="R406" s="3414"/>
      <c r="S406" s="3414"/>
      <c r="T406" s="3416"/>
      <c r="U406" s="3411"/>
      <c r="V406" s="120"/>
      <c r="W406" s="3414"/>
      <c r="X406" s="3414"/>
      <c r="Y406" s="125"/>
      <c r="Z406" s="125"/>
      <c r="AA406" s="11"/>
    </row>
    <row r="407" spans="2:27">
      <c r="B407" s="423" t="s">
        <v>164</v>
      </c>
      <c r="C407" s="194" t="s">
        <v>9</v>
      </c>
      <c r="D407" s="242">
        <v>30</v>
      </c>
      <c r="E407" s="1299">
        <v>0.6018</v>
      </c>
      <c r="F407" s="333">
        <v>0.39</v>
      </c>
      <c r="G407" s="328">
        <v>16.260000000000002</v>
      </c>
      <c r="H407" s="1506">
        <v>70.9572</v>
      </c>
      <c r="I407" s="2051">
        <v>18</v>
      </c>
      <c r="J407" s="2416" t="s">
        <v>8</v>
      </c>
      <c r="L407" s="3416"/>
      <c r="M407" s="3411"/>
      <c r="N407" s="120"/>
      <c r="O407" s="125"/>
      <c r="P407" s="125"/>
      <c r="Q407" s="3414"/>
      <c r="R407" s="3414"/>
      <c r="S407" s="3414"/>
      <c r="T407" s="2253"/>
      <c r="U407" s="3411"/>
      <c r="V407" s="3409"/>
      <c r="W407" s="3414"/>
      <c r="X407" s="3414"/>
      <c r="Y407" s="125"/>
      <c r="Z407" s="125"/>
      <c r="AA407" s="11"/>
    </row>
    <row r="408" spans="2:27" ht="15.75" thickBot="1">
      <c r="B408" s="690"/>
      <c r="C408" s="1274" t="s">
        <v>305</v>
      </c>
      <c r="D408" s="1546">
        <v>20</v>
      </c>
      <c r="E408" s="1299">
        <v>0.93300000000000005</v>
      </c>
      <c r="F408" s="335">
        <v>0.33</v>
      </c>
      <c r="G408" s="333">
        <v>8.6869999999999994</v>
      </c>
      <c r="H408" s="1506">
        <v>41.45</v>
      </c>
      <c r="I408" s="2049">
        <v>19</v>
      </c>
      <c r="J408" s="2417" t="s">
        <v>8</v>
      </c>
      <c r="K408" s="31"/>
      <c r="L408" s="3414"/>
      <c r="M408" s="3411"/>
      <c r="N408" s="3414"/>
      <c r="O408" s="125"/>
      <c r="P408" s="125"/>
      <c r="Q408" s="3414"/>
      <c r="R408" s="3414"/>
      <c r="S408" s="3414"/>
      <c r="T408" s="2253"/>
      <c r="U408" s="3411"/>
      <c r="V408" s="3409"/>
      <c r="W408" s="3414"/>
      <c r="X408" s="3414"/>
      <c r="Y408" s="125"/>
      <c r="Z408" s="125"/>
      <c r="AA408" s="11"/>
    </row>
    <row r="409" spans="2:27">
      <c r="B409" s="426" t="s">
        <v>170</v>
      </c>
      <c r="C409" s="116"/>
      <c r="D409" s="1853">
        <f>SUM(D403:D408)</f>
        <v>580</v>
      </c>
      <c r="E409" s="2053">
        <f>SUM(E403:E408)</f>
        <v>23.2818</v>
      </c>
      <c r="F409" s="2054">
        <f>SUM(F403:F408)</f>
        <v>23.951999999999998</v>
      </c>
      <c r="G409" s="2055">
        <f>SUM(G403:G408)</f>
        <v>83.094000000000008</v>
      </c>
      <c r="H409" s="2056">
        <f>SUM(H403:H408)</f>
        <v>641.37020000000007</v>
      </c>
      <c r="I409" s="2057"/>
      <c r="J409" s="2562"/>
      <c r="L409" s="2253"/>
      <c r="M409" s="3411"/>
      <c r="N409" s="3409"/>
      <c r="O409" s="125"/>
      <c r="P409" s="125"/>
      <c r="Q409" s="3414"/>
      <c r="R409" s="3414"/>
      <c r="S409" s="3414"/>
      <c r="T409" s="586"/>
      <c r="U409" s="3411"/>
      <c r="V409" s="3409"/>
      <c r="W409" s="3414"/>
      <c r="X409" s="3414"/>
      <c r="Y409" s="582"/>
      <c r="Z409" s="125"/>
      <c r="AA409" s="11"/>
    </row>
    <row r="410" spans="2:27">
      <c r="B410" s="738"/>
      <c r="C410" s="1846" t="s">
        <v>10</v>
      </c>
      <c r="D410" s="1847">
        <v>0.25</v>
      </c>
      <c r="E410" s="2059">
        <f>E623</f>
        <v>19.25</v>
      </c>
      <c r="F410" s="2060">
        <f>F623</f>
        <v>19.75</v>
      </c>
      <c r="G410" s="2060">
        <f>G623</f>
        <v>83.75</v>
      </c>
      <c r="H410" s="2061">
        <f>H623</f>
        <v>587.5</v>
      </c>
      <c r="I410" s="2062"/>
      <c r="J410" s="3224"/>
      <c r="K410" s="6"/>
      <c r="L410" s="2253"/>
      <c r="M410" s="3411"/>
      <c r="N410" s="3409"/>
      <c r="O410" s="125"/>
      <c r="P410" s="125"/>
      <c r="Q410" s="3414"/>
      <c r="R410" s="3414"/>
      <c r="S410" s="3414"/>
      <c r="T410" s="3414"/>
      <c r="U410" s="3415"/>
      <c r="V410" s="3414"/>
      <c r="W410" s="3414"/>
      <c r="X410" s="3414"/>
      <c r="Y410" s="283"/>
      <c r="Z410" s="125"/>
      <c r="AA410" s="11"/>
    </row>
    <row r="411" spans="2:27" ht="15.75" thickBot="1">
      <c r="B411" s="392"/>
      <c r="C411" s="1848" t="s">
        <v>331</v>
      </c>
      <c r="D411" s="1849"/>
      <c r="E411" s="1955">
        <f>(E409*100/E679)-25</f>
        <v>5.236103896103895</v>
      </c>
      <c r="F411" s="1963">
        <f>(F409*100/F679)-25</f>
        <v>5.31898734177215</v>
      </c>
      <c r="G411" s="1963">
        <f>(G409*100/G679)-25</f>
        <v>-0.19582089552238457</v>
      </c>
      <c r="H411" s="2078">
        <f>(H409*100/H679)-25</f>
        <v>2.2923489361702138</v>
      </c>
      <c r="I411" s="2063"/>
      <c r="J411" s="3225"/>
      <c r="K411" s="6"/>
      <c r="L411" s="1682"/>
      <c r="M411" s="3415"/>
      <c r="N411" s="1683"/>
      <c r="O411" s="125"/>
      <c r="P411" s="125"/>
      <c r="Q411" s="3414"/>
      <c r="R411" s="3414"/>
      <c r="S411" s="3414"/>
      <c r="T411" s="3414"/>
      <c r="U411" s="3415"/>
      <c r="V411" s="3414"/>
      <c r="W411" s="3414"/>
      <c r="X411" s="3414"/>
      <c r="Y411" s="283"/>
      <c r="Z411" s="125"/>
      <c r="AA411" s="11"/>
    </row>
    <row r="412" spans="2:27">
      <c r="B412" s="1750"/>
      <c r="C412" s="1850" t="s">
        <v>106</v>
      </c>
      <c r="D412" s="2118"/>
      <c r="E412" s="2064"/>
      <c r="F412" s="1946"/>
      <c r="G412" s="1946"/>
      <c r="H412" s="2070"/>
      <c r="I412" s="1488"/>
      <c r="J412" s="1488"/>
      <c r="K412" s="6"/>
      <c r="L412" s="129"/>
      <c r="M412" s="3422"/>
      <c r="N412" s="3414"/>
      <c r="O412" s="125"/>
      <c r="P412" s="125"/>
      <c r="Q412" s="3414"/>
      <c r="R412" s="3414"/>
      <c r="S412" s="3414"/>
      <c r="T412" s="1682"/>
      <c r="U412" s="3415"/>
      <c r="V412" s="1683"/>
      <c r="W412" s="3414"/>
      <c r="X412" s="3414"/>
      <c r="Y412" s="586"/>
      <c r="Z412" s="125"/>
      <c r="AA412" s="11"/>
    </row>
    <row r="413" spans="2:27" ht="14.25" customHeight="1">
      <c r="B413" s="3555" t="s">
        <v>155</v>
      </c>
      <c r="C413" s="1504" t="s">
        <v>826</v>
      </c>
      <c r="D413" s="1625">
        <v>60</v>
      </c>
      <c r="E413" s="1204">
        <v>0.78900000000000003</v>
      </c>
      <c r="F413" s="1204">
        <v>1.6</v>
      </c>
      <c r="G413" s="1204">
        <v>3.327</v>
      </c>
      <c r="H413" s="707">
        <v>27.181999999999999</v>
      </c>
      <c r="I413" s="2067">
        <v>3</v>
      </c>
      <c r="J413" s="2428" t="s">
        <v>983</v>
      </c>
      <c r="K413" s="6"/>
      <c r="L413" s="128"/>
      <c r="M413" s="117"/>
      <c r="N413" s="3408"/>
      <c r="O413" s="125"/>
      <c r="P413" s="125"/>
      <c r="Q413" s="3414"/>
      <c r="R413" s="3414"/>
      <c r="S413" s="3414"/>
      <c r="T413" s="129"/>
      <c r="U413" s="3422"/>
      <c r="V413" s="3414"/>
      <c r="W413" s="3414"/>
      <c r="X413" s="3414"/>
      <c r="Y413" s="535"/>
      <c r="Z413" s="125"/>
      <c r="AA413" s="11"/>
    </row>
    <row r="414" spans="2:27" ht="12.75" customHeight="1">
      <c r="B414" s="3346" t="s">
        <v>234</v>
      </c>
      <c r="C414" s="2561" t="s">
        <v>907</v>
      </c>
      <c r="D414" s="3437">
        <v>200</v>
      </c>
      <c r="E414" s="2438">
        <v>6.4088000000000003</v>
      </c>
      <c r="F414" s="1204">
        <v>7.9309000000000003</v>
      </c>
      <c r="G414" s="2439">
        <v>5.5141</v>
      </c>
      <c r="H414" s="1455">
        <v>118.27</v>
      </c>
      <c r="I414" s="3226">
        <v>25</v>
      </c>
      <c r="J414" s="2416" t="s">
        <v>951</v>
      </c>
      <c r="K414" s="6"/>
      <c r="L414" s="2253"/>
      <c r="M414" s="3411"/>
      <c r="N414" s="3408"/>
      <c r="O414" s="125"/>
      <c r="P414" s="125"/>
      <c r="Q414" s="3414"/>
      <c r="R414" s="3414"/>
      <c r="S414" s="3414"/>
      <c r="T414" s="3416"/>
      <c r="U414" s="3411"/>
      <c r="V414" s="3408"/>
      <c r="W414" s="3414"/>
      <c r="X414" s="3414"/>
      <c r="Y414" s="535"/>
      <c r="Z414" s="125"/>
    </row>
    <row r="415" spans="2:27" ht="15.75">
      <c r="B415" s="3347" t="s">
        <v>11</v>
      </c>
      <c r="C415" s="2181" t="s">
        <v>860</v>
      </c>
      <c r="D415" s="3435">
        <v>100</v>
      </c>
      <c r="E415" s="1784">
        <v>14.9224</v>
      </c>
      <c r="F415" s="1784">
        <v>10.2394</v>
      </c>
      <c r="G415" s="1784">
        <v>9.5221</v>
      </c>
      <c r="H415" s="1784">
        <v>189.93299999999999</v>
      </c>
      <c r="I415" s="2067">
        <v>56</v>
      </c>
      <c r="J415" s="3181" t="s">
        <v>861</v>
      </c>
      <c r="K415" s="6"/>
      <c r="L415" s="129"/>
      <c r="M415" s="3411"/>
      <c r="N415" s="3409"/>
      <c r="O415" s="125"/>
      <c r="P415" s="125"/>
      <c r="Q415" s="3414"/>
      <c r="R415" s="3414"/>
      <c r="S415" s="3414"/>
      <c r="T415" s="2253"/>
      <c r="U415" s="3411"/>
      <c r="V415" s="3408"/>
      <c r="W415" s="3414"/>
      <c r="X415" s="3414"/>
      <c r="Y415" s="535"/>
      <c r="Z415" s="125"/>
    </row>
    <row r="416" spans="2:27">
      <c r="B416" s="3348" t="s">
        <v>164</v>
      </c>
      <c r="C416" s="2181" t="s">
        <v>758</v>
      </c>
      <c r="D416" s="3435">
        <v>150</v>
      </c>
      <c r="E416" s="1204">
        <v>4.9645000000000001</v>
      </c>
      <c r="F416" s="1204">
        <v>5.3859000000000004</v>
      </c>
      <c r="G416" s="1204">
        <v>30.125499999999999</v>
      </c>
      <c r="H416" s="707">
        <v>185.5848</v>
      </c>
      <c r="I416" s="3226">
        <v>48</v>
      </c>
      <c r="J416" s="3181" t="s">
        <v>757</v>
      </c>
      <c r="K416" s="6"/>
      <c r="L416" s="129"/>
      <c r="M416" s="3411"/>
      <c r="N416" s="3409"/>
      <c r="O416" s="125"/>
      <c r="P416" s="125"/>
      <c r="Q416" s="3414"/>
      <c r="R416" s="3414"/>
      <c r="S416" s="3414"/>
      <c r="T416" s="3414"/>
      <c r="U416" s="3413"/>
      <c r="V416" s="3408"/>
      <c r="W416" s="3414"/>
      <c r="X416" s="3414"/>
      <c r="Y416" s="535"/>
      <c r="Z416" s="125"/>
    </row>
    <row r="417" spans="2:26">
      <c r="B417" s="1390"/>
      <c r="C417" s="2575" t="s">
        <v>198</v>
      </c>
      <c r="D417" s="2562">
        <v>190</v>
      </c>
      <c r="E417" s="1282">
        <v>6.17</v>
      </c>
      <c r="F417" s="333">
        <v>4.8899999999999997</v>
      </c>
      <c r="G417" s="1491">
        <v>22.86</v>
      </c>
      <c r="H417" s="1506">
        <v>159.51</v>
      </c>
      <c r="I417" s="2049">
        <v>98</v>
      </c>
      <c r="J417" s="2430" t="s">
        <v>351</v>
      </c>
      <c r="K417" s="6"/>
      <c r="L417" s="484"/>
      <c r="M417" s="3411"/>
      <c r="N417" s="3409"/>
      <c r="O417" s="125"/>
      <c r="P417" s="125"/>
      <c r="Q417" s="3414"/>
      <c r="R417" s="3414"/>
      <c r="S417" s="3414"/>
      <c r="T417" s="129"/>
      <c r="U417" s="3411"/>
      <c r="V417" s="3409"/>
      <c r="W417" s="3414"/>
      <c r="X417" s="3414"/>
      <c r="Y417" s="535"/>
      <c r="Z417" s="125"/>
    </row>
    <row r="418" spans="2:26">
      <c r="B418" s="1390"/>
      <c r="C418" s="2181" t="s">
        <v>9</v>
      </c>
      <c r="D418" s="3441">
        <v>30</v>
      </c>
      <c r="E418" s="1778">
        <v>0.6018</v>
      </c>
      <c r="F418" s="1491">
        <v>0.39</v>
      </c>
      <c r="G418" s="2109">
        <v>16.260000000000002</v>
      </c>
      <c r="H418" s="2651">
        <v>70.9572</v>
      </c>
      <c r="I418" s="2051">
        <v>18</v>
      </c>
      <c r="J418" s="2416" t="s">
        <v>8</v>
      </c>
      <c r="K418" s="31"/>
      <c r="L418" s="3414"/>
      <c r="M418" s="3411"/>
      <c r="N418" s="3414"/>
      <c r="O418" s="125"/>
      <c r="P418" s="125"/>
      <c r="Q418" s="3414"/>
      <c r="R418" s="3414"/>
      <c r="S418" s="3414"/>
      <c r="T418" s="3414"/>
      <c r="U418" s="3413"/>
      <c r="V418" s="338"/>
      <c r="W418" s="3414"/>
      <c r="X418" s="3414"/>
      <c r="Y418" s="550"/>
      <c r="Z418" s="125"/>
    </row>
    <row r="419" spans="2:26">
      <c r="B419" s="1390"/>
      <c r="C419" s="2181" t="s">
        <v>305</v>
      </c>
      <c r="D419" s="3441">
        <v>20</v>
      </c>
      <c r="E419" s="1778">
        <v>0.93300000000000005</v>
      </c>
      <c r="F419" s="2132">
        <v>0.33</v>
      </c>
      <c r="G419" s="1491">
        <v>8.6869999999999994</v>
      </c>
      <c r="H419" s="2651">
        <v>41.45</v>
      </c>
      <c r="I419" s="2049">
        <v>19</v>
      </c>
      <c r="J419" s="2417" t="s">
        <v>8</v>
      </c>
      <c r="L419" s="2253"/>
      <c r="M419" s="3411"/>
      <c r="N419" s="3409"/>
      <c r="O419" s="514"/>
      <c r="P419" s="827"/>
      <c r="Q419" s="3414"/>
      <c r="R419" s="3414"/>
      <c r="S419" s="3414"/>
      <c r="T419" s="484"/>
      <c r="U419" s="3411"/>
      <c r="V419" s="3409"/>
      <c r="W419" s="3414"/>
      <c r="X419" s="3414"/>
      <c r="Y419" s="225"/>
      <c r="Z419" s="125"/>
    </row>
    <row r="420" spans="2:26" ht="15.75" thickBot="1">
      <c r="B420" s="3556"/>
      <c r="C420" s="2181" t="s">
        <v>801</v>
      </c>
      <c r="D420" s="1332">
        <v>100</v>
      </c>
      <c r="E420" s="1525">
        <v>0.4</v>
      </c>
      <c r="F420" s="440">
        <v>0.4</v>
      </c>
      <c r="G420" s="440">
        <v>9.8000000000000007</v>
      </c>
      <c r="H420" s="2437">
        <v>47</v>
      </c>
      <c r="I420" s="432">
        <v>105</v>
      </c>
      <c r="J420" s="2428" t="s">
        <v>823</v>
      </c>
      <c r="K420" s="6"/>
      <c r="L420" s="2253"/>
      <c r="M420" s="3411"/>
      <c r="N420" s="3409"/>
      <c r="O420" s="360"/>
      <c r="P420" s="360"/>
      <c r="Q420" s="3414"/>
      <c r="R420" s="3414"/>
      <c r="S420" s="3414"/>
      <c r="T420" s="3414"/>
      <c r="U420" s="3411"/>
      <c r="V420" s="3414"/>
      <c r="W420" s="3414"/>
      <c r="X420" s="3414"/>
      <c r="Y420" s="3422"/>
      <c r="Z420" s="125"/>
    </row>
    <row r="421" spans="2:26">
      <c r="B421" s="426" t="s">
        <v>158</v>
      </c>
      <c r="C421" s="1852"/>
      <c r="D421" s="1853">
        <f>SUM(D413:D420)</f>
        <v>850</v>
      </c>
      <c r="E421" s="2068">
        <f>SUM(E413:E420)</f>
        <v>35.189499999999995</v>
      </c>
      <c r="F421" s="2054">
        <f>SUM(F413:F420)</f>
        <v>31.166199999999996</v>
      </c>
      <c r="G421" s="2054">
        <f>SUM(G413:G420)</f>
        <v>106.09569999999999</v>
      </c>
      <c r="H421" s="2056">
        <f>SUM(H413:H420)</f>
        <v>839.88699999999994</v>
      </c>
      <c r="I421" s="2057"/>
      <c r="J421" s="2562"/>
      <c r="K421" s="6"/>
      <c r="L421" s="128"/>
      <c r="M421" s="3411"/>
      <c r="N421" s="3409"/>
      <c r="O421" s="120"/>
      <c r="P421" s="3183"/>
      <c r="Q421" s="3414"/>
      <c r="R421" s="3414"/>
      <c r="S421" s="3414"/>
      <c r="T421" s="2253"/>
      <c r="U421" s="3411"/>
      <c r="V421" s="3409"/>
      <c r="W421" s="3414"/>
      <c r="X421" s="3414"/>
      <c r="Y421" s="125"/>
      <c r="Z421" s="125"/>
    </row>
    <row r="422" spans="2:26">
      <c r="B422" s="738"/>
      <c r="C422" s="1846" t="s">
        <v>10</v>
      </c>
      <c r="D422" s="1847">
        <v>0.35</v>
      </c>
      <c r="E422" s="2059">
        <f>E627</f>
        <v>26.95</v>
      </c>
      <c r="F422" s="2060">
        <f>F627</f>
        <v>27.65</v>
      </c>
      <c r="G422" s="2060">
        <f>G627</f>
        <v>117.25</v>
      </c>
      <c r="H422" s="2061">
        <f>H627</f>
        <v>822.5</v>
      </c>
      <c r="I422" s="2062"/>
      <c r="J422" s="3224"/>
      <c r="K422" s="6"/>
      <c r="L422" s="3414"/>
      <c r="M422" s="755"/>
      <c r="N422" s="3414"/>
      <c r="O422" s="3422"/>
      <c r="P422" s="125"/>
      <c r="Q422" s="3414"/>
      <c r="R422" s="3414"/>
      <c r="S422" s="3414"/>
      <c r="T422" s="2253"/>
      <c r="U422" s="3411"/>
      <c r="V422" s="3409"/>
      <c r="W422" s="3414"/>
      <c r="X422" s="3414"/>
      <c r="Y422" s="535"/>
      <c r="Z422" s="125"/>
    </row>
    <row r="423" spans="2:26" ht="15.75" thickBot="1">
      <c r="B423" s="240"/>
      <c r="C423" s="1848" t="s">
        <v>331</v>
      </c>
      <c r="D423" s="1849"/>
      <c r="E423" s="1955">
        <f>(E421*100/E679)-35</f>
        <v>10.700649350649343</v>
      </c>
      <c r="F423" s="1963">
        <f>(F421*100/F679)-35</f>
        <v>4.4508860759493629</v>
      </c>
      <c r="G423" s="1963">
        <f>(G421*100/G679)-35</f>
        <v>-3.3296417910447786</v>
      </c>
      <c r="H423" s="2078">
        <f>(H421*100/H679)-35</f>
        <v>0.73987234042552785</v>
      </c>
      <c r="I423" s="2063"/>
      <c r="J423" s="3225"/>
      <c r="K423" s="6"/>
      <c r="L423" s="3414"/>
      <c r="M423" s="2624"/>
      <c r="N423" s="3414"/>
      <c r="O423" s="2511"/>
      <c r="P423" s="125"/>
      <c r="Q423" s="3414"/>
      <c r="R423" s="3414"/>
      <c r="S423" s="3414"/>
      <c r="T423" s="3414"/>
      <c r="U423" s="3415"/>
      <c r="V423" s="3414"/>
      <c r="W423" s="3414"/>
      <c r="X423" s="3414"/>
      <c r="Y423" s="550"/>
      <c r="Z423" s="125"/>
    </row>
    <row r="424" spans="2:26">
      <c r="B424" s="691" t="s">
        <v>155</v>
      </c>
      <c r="C424" s="3100" t="s">
        <v>196</v>
      </c>
      <c r="D424" s="1851"/>
      <c r="E424" s="2064"/>
      <c r="F424" s="1946"/>
      <c r="G424" s="1946"/>
      <c r="H424" s="1946"/>
      <c r="I424" s="1488"/>
      <c r="J424" s="1488"/>
      <c r="K424" s="31"/>
      <c r="L424" s="3414"/>
      <c r="M424" s="2624"/>
      <c r="N424" s="3414"/>
      <c r="O424" s="184"/>
      <c r="P424" s="125"/>
      <c r="Q424" s="3414"/>
      <c r="R424" s="3414"/>
      <c r="S424" s="3414"/>
      <c r="T424" s="3414"/>
      <c r="U424" s="3415"/>
      <c r="V424" s="3414"/>
      <c r="W424" s="3414"/>
      <c r="X424" s="3414"/>
      <c r="Y424" s="535"/>
      <c r="Z424" s="125"/>
    </row>
    <row r="425" spans="2:26">
      <c r="B425" s="1189" t="s">
        <v>234</v>
      </c>
      <c r="C425" s="2575" t="s">
        <v>603</v>
      </c>
      <c r="D425" s="1625"/>
      <c r="E425" s="2101"/>
      <c r="F425" s="1496"/>
      <c r="G425" s="2015"/>
      <c r="H425" s="1497"/>
      <c r="I425" s="2067"/>
      <c r="J425" s="2415" t="s">
        <v>364</v>
      </c>
      <c r="L425" s="3414"/>
      <c r="M425" s="2624"/>
      <c r="N425" s="3414"/>
      <c r="O425" s="120"/>
      <c r="P425" s="125"/>
      <c r="Q425" s="3414"/>
      <c r="R425" s="3414"/>
      <c r="S425" s="3414"/>
      <c r="T425" s="3414"/>
      <c r="U425" s="755"/>
      <c r="V425" s="3414"/>
      <c r="W425" s="3414"/>
      <c r="X425" s="3414"/>
      <c r="Y425" s="535"/>
      <c r="Z425" s="125"/>
    </row>
    <row r="426" spans="2:26" ht="15.75">
      <c r="B426" s="1190" t="s">
        <v>11</v>
      </c>
      <c r="C426" s="3108" t="s">
        <v>197</v>
      </c>
      <c r="D426" s="1807">
        <v>200</v>
      </c>
      <c r="E426" s="3218">
        <v>5.8</v>
      </c>
      <c r="F426" s="1493">
        <v>5</v>
      </c>
      <c r="G426" s="2104">
        <v>8</v>
      </c>
      <c r="H426" s="1494">
        <v>101</v>
      </c>
      <c r="I426" s="2108">
        <v>103</v>
      </c>
      <c r="J426" s="3227"/>
      <c r="K426" s="6"/>
      <c r="L426" s="3414"/>
      <c r="M426" s="2624"/>
      <c r="N426" s="3414"/>
      <c r="O426" s="514"/>
      <c r="P426" s="125"/>
      <c r="Q426" s="3414"/>
      <c r="R426" s="130"/>
      <c r="S426" s="366"/>
      <c r="T426" s="339"/>
      <c r="U426" s="339"/>
      <c r="V426" s="339"/>
      <c r="W426" s="185"/>
      <c r="X426" s="536"/>
      <c r="Y426" s="2728"/>
      <c r="Z426" s="125"/>
    </row>
    <row r="427" spans="2:26" ht="15.75">
      <c r="B427" s="1190"/>
      <c r="C427" s="3107" t="s">
        <v>793</v>
      </c>
      <c r="D427" s="678">
        <v>105</v>
      </c>
      <c r="E427" s="2104">
        <v>2.1779999999999999</v>
      </c>
      <c r="F427" s="1620">
        <v>7.5023</v>
      </c>
      <c r="G427" s="1782">
        <v>13.96</v>
      </c>
      <c r="H427" s="1779">
        <v>131.71299999999999</v>
      </c>
      <c r="I427" s="3226">
        <v>44</v>
      </c>
      <c r="J427" s="2415" t="s">
        <v>794</v>
      </c>
      <c r="K427" s="6"/>
      <c r="L427" s="3414"/>
      <c r="M427" s="2624"/>
      <c r="N427" s="3414"/>
      <c r="O427" s="360"/>
      <c r="P427" s="360"/>
      <c r="Q427" s="3414"/>
      <c r="R427" s="3414"/>
      <c r="S427" s="3414"/>
      <c r="T427" s="3414"/>
      <c r="U427" s="755"/>
      <c r="V427" s="3414"/>
      <c r="W427" s="3414"/>
      <c r="X427" s="3414"/>
      <c r="Y427" s="535"/>
      <c r="Z427" s="125"/>
    </row>
    <row r="428" spans="2:26" ht="15.75" thickBot="1">
      <c r="B428" s="1207" t="s">
        <v>164</v>
      </c>
      <c r="C428" s="1274" t="s">
        <v>808</v>
      </c>
      <c r="D428" s="1546">
        <v>20</v>
      </c>
      <c r="E428" s="229">
        <v>0.77</v>
      </c>
      <c r="F428" s="328">
        <v>0.38</v>
      </c>
      <c r="G428" s="328">
        <v>10.28</v>
      </c>
      <c r="H428" s="707">
        <v>45.22</v>
      </c>
      <c r="I428" s="1489">
        <v>17</v>
      </c>
      <c r="J428" s="2417" t="s">
        <v>8</v>
      </c>
      <c r="K428" s="4"/>
      <c r="L428" s="3414"/>
      <c r="M428" s="2624"/>
      <c r="N428" s="3414"/>
      <c r="O428" s="120"/>
      <c r="P428" s="3183"/>
      <c r="Q428" s="3414"/>
      <c r="R428" s="3414"/>
      <c r="S428" s="3414"/>
      <c r="T428" s="3414"/>
      <c r="U428" s="2624"/>
      <c r="V428" s="3414"/>
      <c r="W428" s="3414"/>
      <c r="X428" s="3414"/>
      <c r="Y428" s="225"/>
      <c r="Z428" s="125"/>
    </row>
    <row r="429" spans="2:26">
      <c r="B429" s="426" t="s">
        <v>203</v>
      </c>
      <c r="C429" s="578"/>
      <c r="D429" s="166">
        <f>SUM(D425:D428)</f>
        <v>325</v>
      </c>
      <c r="E429" s="433">
        <f>SUM(E425:E428)</f>
        <v>8.7479999999999993</v>
      </c>
      <c r="F429" s="708">
        <f>SUM(F425:F428)</f>
        <v>12.882300000000001</v>
      </c>
      <c r="G429" s="708">
        <f>SUM(G425:G428)</f>
        <v>32.24</v>
      </c>
      <c r="H429" s="743">
        <f>SUM(H425:H428)</f>
        <v>277.93299999999999</v>
      </c>
      <c r="I429" s="3196"/>
      <c r="J429" s="1813"/>
      <c r="K429" s="4"/>
      <c r="L429" s="1682"/>
      <c r="M429" s="2624"/>
      <c r="N429" s="1683"/>
      <c r="O429" s="3422"/>
      <c r="P429" s="3422"/>
      <c r="Q429" s="3414"/>
      <c r="R429" s="3414"/>
      <c r="S429" s="3414"/>
      <c r="T429" s="3414"/>
      <c r="U429" s="3415"/>
      <c r="V429" s="3414"/>
      <c r="W429" s="3414"/>
      <c r="X429" s="3414"/>
      <c r="Y429" s="3422"/>
      <c r="Z429" s="125"/>
    </row>
    <row r="430" spans="2:26">
      <c r="B430" s="738"/>
      <c r="C430" s="739" t="s">
        <v>10</v>
      </c>
      <c r="D430" s="1166">
        <v>0.1</v>
      </c>
      <c r="E430" s="1925">
        <f>E631</f>
        <v>7.7</v>
      </c>
      <c r="F430" s="1921">
        <f>F631</f>
        <v>7.9</v>
      </c>
      <c r="G430" s="1921">
        <f>G631</f>
        <v>33.5</v>
      </c>
      <c r="H430" s="2178">
        <f>H631</f>
        <v>235</v>
      </c>
      <c r="I430" s="3197"/>
      <c r="J430" s="660"/>
      <c r="K430" s="4"/>
      <c r="L430" s="129"/>
      <c r="M430" s="3422"/>
      <c r="N430" s="164"/>
      <c r="O430" s="2496"/>
      <c r="P430" s="2512"/>
      <c r="Q430" s="3414"/>
      <c r="R430" s="3414"/>
      <c r="S430" s="3414"/>
      <c r="T430" s="1682"/>
      <c r="U430" s="3415"/>
      <c r="V430" s="1683"/>
      <c r="W430" s="3414"/>
      <c r="X430" s="3414"/>
      <c r="Y430" s="125"/>
      <c r="Z430" s="125"/>
    </row>
    <row r="431" spans="2:26" ht="15.75" thickBot="1">
      <c r="B431" s="240"/>
      <c r="C431" s="736" t="s">
        <v>331</v>
      </c>
      <c r="D431" s="1162"/>
      <c r="E431" s="1525">
        <f>(E429*100/E679)-10</f>
        <v>1.361038961038961</v>
      </c>
      <c r="F431" s="440">
        <f>(F429*100/F679)-10</f>
        <v>6.3067088607594926</v>
      </c>
      <c r="G431" s="440">
        <f>(G429*100/G679)-10</f>
        <v>-0.37611940298507385</v>
      </c>
      <c r="H431" s="2026">
        <f>(H429*100/H679)-10</f>
        <v>1.8269361702127664</v>
      </c>
      <c r="I431" s="429"/>
      <c r="J431" s="436"/>
      <c r="K431" s="4"/>
      <c r="L431" s="3416"/>
      <c r="M431" s="3411"/>
      <c r="N431" s="3408"/>
      <c r="O431" s="125"/>
      <c r="P431" s="125"/>
      <c r="Q431" s="3414"/>
      <c r="R431" s="3414"/>
      <c r="S431" s="3414"/>
      <c r="T431" s="129"/>
      <c r="U431" s="3422"/>
      <c r="V431" s="164"/>
      <c r="W431" s="3414"/>
      <c r="X431" s="3414"/>
      <c r="Y431" s="125"/>
      <c r="Z431" s="125"/>
    </row>
    <row r="432" spans="2:26">
      <c r="K432" s="4"/>
      <c r="L432" s="3414"/>
      <c r="M432" s="3411"/>
      <c r="N432" s="3414"/>
      <c r="O432" s="125"/>
      <c r="P432" s="125"/>
      <c r="Q432" s="3414"/>
      <c r="R432" s="3414"/>
      <c r="S432" s="3414"/>
      <c r="T432" s="3416"/>
      <c r="U432" s="3411"/>
      <c r="V432" s="3408"/>
      <c r="W432" s="3414"/>
      <c r="X432" s="3414"/>
      <c r="Y432" s="125"/>
      <c r="Z432" s="125"/>
    </row>
    <row r="433" spans="2:26" ht="15.75" thickBot="1">
      <c r="K433" s="4"/>
      <c r="L433" s="129"/>
      <c r="M433" s="477"/>
      <c r="N433" s="3408"/>
      <c r="O433" s="125"/>
      <c r="P433" s="125"/>
      <c r="Q433" s="3414"/>
      <c r="R433" s="3414"/>
      <c r="S433" s="3414"/>
      <c r="T433" s="3414"/>
      <c r="U433" s="3411"/>
      <c r="V433" s="3414"/>
      <c r="W433" s="3414"/>
      <c r="X433" s="3414"/>
      <c r="Y433" s="156"/>
      <c r="Z433" s="125"/>
    </row>
    <row r="434" spans="2:26">
      <c r="B434" s="662"/>
      <c r="C434" s="42" t="s">
        <v>231</v>
      </c>
      <c r="D434" s="43"/>
      <c r="E434" s="151">
        <f>E409+E421</f>
        <v>58.471299999999999</v>
      </c>
      <c r="F434" s="246">
        <f>F409+F421</f>
        <v>55.118199999999995</v>
      </c>
      <c r="G434" s="246">
        <f>G409+G421</f>
        <v>189.18970000000002</v>
      </c>
      <c r="H434" s="663">
        <f>H409+H421</f>
        <v>1481.2572</v>
      </c>
      <c r="I434" s="125"/>
      <c r="J434" s="125"/>
      <c r="K434" s="5"/>
      <c r="L434" s="129"/>
      <c r="M434" s="477"/>
      <c r="N434" s="3408"/>
      <c r="O434" s="125"/>
      <c r="P434" s="125"/>
      <c r="Q434" s="3414"/>
      <c r="R434" s="3414"/>
      <c r="S434" s="3414"/>
      <c r="T434" s="3416"/>
      <c r="U434" s="2633"/>
      <c r="V434" s="3408"/>
      <c r="W434" s="3414"/>
      <c r="X434" s="3414"/>
      <c r="Y434" s="339"/>
      <c r="Z434" s="125"/>
    </row>
    <row r="435" spans="2:26">
      <c r="B435" s="392"/>
      <c r="C435" s="687" t="s">
        <v>10</v>
      </c>
      <c r="D435" s="1172">
        <v>0.6</v>
      </c>
      <c r="E435" s="1925">
        <f>E635</f>
        <v>46.2</v>
      </c>
      <c r="F435" s="1921">
        <f>F635</f>
        <v>47.4</v>
      </c>
      <c r="G435" s="1921">
        <f>G635</f>
        <v>201</v>
      </c>
      <c r="H435" s="1924">
        <f>H635</f>
        <v>1410</v>
      </c>
      <c r="I435" s="569"/>
      <c r="J435" s="31"/>
      <c r="K435" s="4"/>
      <c r="L435" s="3416"/>
      <c r="M435" s="3411"/>
      <c r="N435" s="3409"/>
      <c r="O435" s="125"/>
      <c r="P435" s="125"/>
      <c r="Q435" s="3414"/>
      <c r="R435" s="3414"/>
      <c r="S435" s="3414"/>
      <c r="T435" s="3416"/>
      <c r="U435" s="3411"/>
      <c r="V435" s="3409"/>
      <c r="W435" s="3414"/>
      <c r="X435" s="3414"/>
      <c r="Y435" s="3414"/>
      <c r="Z435" s="125"/>
    </row>
    <row r="436" spans="2:26" ht="15.75" thickBot="1">
      <c r="B436" s="240"/>
      <c r="C436" s="736" t="s">
        <v>331</v>
      </c>
      <c r="D436" s="1162"/>
      <c r="E436" s="1525">
        <f>(E434*100/E679)-60</f>
        <v>15.936753246753241</v>
      </c>
      <c r="F436" s="440">
        <f>(F434*100/F679)-60</f>
        <v>9.769873417721513</v>
      </c>
      <c r="G436" s="440">
        <f>(G434*100/G679)-60</f>
        <v>-3.5254626865671597</v>
      </c>
      <c r="H436" s="1526">
        <f>(H434*100/H679)-60</f>
        <v>3.0322212765957417</v>
      </c>
      <c r="I436" s="683"/>
      <c r="J436" s="5"/>
      <c r="K436" s="4"/>
      <c r="L436" s="1682"/>
      <c r="M436" s="3415"/>
      <c r="N436" s="225"/>
      <c r="O436" s="125"/>
      <c r="P436" s="125"/>
      <c r="Q436" s="3414"/>
      <c r="R436" s="3414"/>
      <c r="S436" s="3414"/>
      <c r="T436" s="3414"/>
      <c r="U436" s="3415"/>
      <c r="V436" s="3414"/>
      <c r="W436" s="3414"/>
      <c r="X436" s="3414"/>
      <c r="Y436" s="130"/>
      <c r="Z436" s="125"/>
    </row>
    <row r="437" spans="2:26" ht="15.75" thickBot="1">
      <c r="E437" s="1932"/>
      <c r="F437" s="1932"/>
      <c r="G437" s="1932"/>
      <c r="H437" s="1932"/>
      <c r="I437" s="5"/>
      <c r="J437" s="5"/>
      <c r="K437" s="4"/>
      <c r="L437" s="125"/>
      <c r="M437" s="125"/>
      <c r="N437" s="125"/>
      <c r="O437" s="125"/>
      <c r="P437" s="125"/>
      <c r="Q437" s="3414"/>
      <c r="R437" s="3414"/>
      <c r="S437" s="3414"/>
      <c r="T437" s="3414"/>
      <c r="U437" s="3415"/>
      <c r="V437" s="3414"/>
      <c r="W437" s="3414"/>
      <c r="X437" s="3414"/>
      <c r="Y437" s="523"/>
      <c r="Z437" s="125"/>
    </row>
    <row r="438" spans="2:26">
      <c r="B438" s="662"/>
      <c r="C438" s="42" t="s">
        <v>230</v>
      </c>
      <c r="D438" s="43"/>
      <c r="E438" s="151">
        <f>E421+E429</f>
        <v>43.937499999999993</v>
      </c>
      <c r="F438" s="246">
        <f>F421+F429</f>
        <v>44.048499999999997</v>
      </c>
      <c r="G438" s="246">
        <f>G421+G429</f>
        <v>138.3357</v>
      </c>
      <c r="H438" s="663">
        <f>H421+H429</f>
        <v>1117.82</v>
      </c>
      <c r="I438" s="5"/>
      <c r="J438" s="5"/>
      <c r="K438" s="4"/>
      <c r="L438" s="125"/>
      <c r="M438" s="125"/>
      <c r="N438" s="125"/>
      <c r="O438" s="125"/>
      <c r="P438" s="125"/>
      <c r="Q438" s="3414"/>
      <c r="R438" s="3414"/>
      <c r="S438" s="3414"/>
      <c r="T438" s="1682"/>
      <c r="U438" s="3415"/>
      <c r="V438" s="225"/>
      <c r="W438" s="3414"/>
      <c r="X438" s="3414"/>
      <c r="Y438" s="130"/>
      <c r="Z438" s="125"/>
    </row>
    <row r="439" spans="2:26">
      <c r="B439" s="392"/>
      <c r="C439" s="687" t="s">
        <v>10</v>
      </c>
      <c r="D439" s="1166">
        <v>0.45</v>
      </c>
      <c r="E439" s="1925">
        <f>E639</f>
        <v>34.65</v>
      </c>
      <c r="F439" s="1921">
        <f>F639</f>
        <v>35.549999999999997</v>
      </c>
      <c r="G439" s="1921">
        <f>G639</f>
        <v>150.75</v>
      </c>
      <c r="H439" s="1924">
        <f>H639</f>
        <v>1057.5</v>
      </c>
      <c r="I439" s="5"/>
      <c r="J439" s="5"/>
      <c r="K439" s="4"/>
      <c r="L439" s="125"/>
      <c r="M439" s="125"/>
      <c r="N439" s="125"/>
      <c r="O439" s="125"/>
      <c r="P439" s="125"/>
      <c r="Q439" s="3414"/>
      <c r="R439" s="3414"/>
      <c r="S439" s="3414"/>
      <c r="T439" s="3414"/>
      <c r="U439" s="3414"/>
      <c r="V439" s="3414"/>
      <c r="W439" s="3414"/>
      <c r="X439" s="3414"/>
      <c r="Y439" s="125"/>
      <c r="Z439" s="125"/>
    </row>
    <row r="440" spans="2:26" ht="15.75" thickBot="1">
      <c r="B440" s="240"/>
      <c r="C440" s="736" t="s">
        <v>331</v>
      </c>
      <c r="D440" s="1162"/>
      <c r="E440" s="1525">
        <f>(E438*100/E679)-45</f>
        <v>12.0616883116883</v>
      </c>
      <c r="F440" s="440">
        <f>(F438*100/F679)-45</f>
        <v>10.757594936708855</v>
      </c>
      <c r="G440" s="440">
        <f>(G438*100/G679)-45</f>
        <v>-3.7057611940298543</v>
      </c>
      <c r="H440" s="1526">
        <f>(H438*100/H679)-45</f>
        <v>2.5668085106382961</v>
      </c>
      <c r="I440" s="569"/>
      <c r="J440" s="31"/>
      <c r="K440" s="6"/>
      <c r="L440" s="125"/>
      <c r="M440" s="125"/>
      <c r="N440" s="125"/>
      <c r="O440" s="125"/>
      <c r="P440" s="125"/>
      <c r="Q440" s="3414"/>
      <c r="R440" s="3414"/>
      <c r="S440" s="3414"/>
      <c r="T440" s="3414"/>
      <c r="U440" s="3414"/>
      <c r="V440" s="3414"/>
      <c r="W440" s="3414"/>
      <c r="X440" s="3414"/>
      <c r="Y440" s="582"/>
      <c r="Z440" s="125"/>
    </row>
    <row r="441" spans="2:26" ht="15.75" thickBot="1">
      <c r="E441" s="1932"/>
      <c r="F441" s="1932"/>
      <c r="G441" s="1932"/>
      <c r="H441" s="1932"/>
      <c r="I441" s="683"/>
      <c r="J441" s="5"/>
      <c r="K441" s="6"/>
      <c r="L441" s="125"/>
      <c r="M441" s="125"/>
      <c r="N441" s="125"/>
      <c r="O441" s="125"/>
      <c r="P441" s="125"/>
      <c r="Q441" s="3414"/>
      <c r="R441" s="3414"/>
      <c r="S441" s="3414"/>
      <c r="T441" s="3414"/>
      <c r="U441" s="3414"/>
      <c r="V441" s="3414"/>
      <c r="W441" s="3414"/>
      <c r="X441" s="3414"/>
      <c r="Y441" s="283"/>
      <c r="Z441" s="125"/>
    </row>
    <row r="442" spans="2:26">
      <c r="B442" s="662"/>
      <c r="C442" s="42" t="s">
        <v>204</v>
      </c>
      <c r="D442" s="43"/>
      <c r="E442" s="721">
        <f>E409+E421+E429</f>
        <v>67.219300000000004</v>
      </c>
      <c r="F442" s="722">
        <f>F409+F421+F429</f>
        <v>68.000499999999988</v>
      </c>
      <c r="G442" s="722">
        <f>G409+G421+G429</f>
        <v>221.42970000000003</v>
      </c>
      <c r="H442" s="757">
        <f>H409+H421+H429</f>
        <v>1759.1902</v>
      </c>
      <c r="I442" s="5"/>
      <c r="J442" s="5"/>
      <c r="K442" s="6"/>
      <c r="L442" s="125"/>
      <c r="M442" s="125"/>
      <c r="N442" s="125"/>
      <c r="O442" s="125"/>
      <c r="P442" s="125"/>
      <c r="Q442" s="3414"/>
      <c r="R442" s="3414"/>
      <c r="S442" s="3414"/>
      <c r="T442" s="3414"/>
      <c r="U442" s="3414"/>
      <c r="V442" s="3414"/>
      <c r="W442" s="3414"/>
      <c r="X442" s="3414"/>
      <c r="Y442" s="283"/>
      <c r="Z442" s="125"/>
    </row>
    <row r="443" spans="2:26">
      <c r="B443" s="738"/>
      <c r="C443" s="739" t="s">
        <v>10</v>
      </c>
      <c r="D443" s="1166">
        <v>0.7</v>
      </c>
      <c r="E443" s="1925">
        <f>E643</f>
        <v>53.9</v>
      </c>
      <c r="F443" s="1921">
        <f>F643</f>
        <v>55.3</v>
      </c>
      <c r="G443" s="1921">
        <f>G643</f>
        <v>234.5</v>
      </c>
      <c r="H443" s="1924">
        <f>H643</f>
        <v>1645</v>
      </c>
      <c r="I443" s="5"/>
      <c r="J443" s="5"/>
      <c r="K443" s="6"/>
      <c r="L443" s="125"/>
      <c r="M443" s="125"/>
      <c r="N443" s="125"/>
      <c r="O443" s="125"/>
      <c r="P443" s="125"/>
      <c r="Q443" s="3414"/>
      <c r="R443" s="3414"/>
      <c r="S443" s="3414"/>
      <c r="T443" s="3414"/>
      <c r="U443" s="3414"/>
      <c r="V443" s="3414"/>
      <c r="W443" s="3414"/>
      <c r="X443" s="3414"/>
      <c r="Y443" s="586"/>
      <c r="Z443" s="125"/>
    </row>
    <row r="444" spans="2:26" ht="15.75" thickBot="1">
      <c r="B444" s="240"/>
      <c r="C444" s="736" t="s">
        <v>331</v>
      </c>
      <c r="D444" s="1162"/>
      <c r="E444" s="1525">
        <f>(E442*100/E679)-70</f>
        <v>17.297792207792213</v>
      </c>
      <c r="F444" s="440">
        <f>(F442*100/F679)-70</f>
        <v>16.076582278480998</v>
      </c>
      <c r="G444" s="440">
        <f>(G442*100/G679)-70</f>
        <v>-3.9015820895522353</v>
      </c>
      <c r="H444" s="1526">
        <f>(H442*100/H679)-70</f>
        <v>4.8591574468085099</v>
      </c>
      <c r="I444" s="569"/>
      <c r="J444" s="31"/>
      <c r="K444" s="6"/>
      <c r="L444" s="125"/>
      <c r="M444" s="125"/>
      <c r="N444" s="125"/>
      <c r="O444" s="125"/>
      <c r="P444" s="125"/>
      <c r="Q444" s="3414"/>
      <c r="R444" s="3414"/>
      <c r="S444" s="3414"/>
      <c r="T444" s="3414"/>
      <c r="U444" s="3414"/>
      <c r="V444" s="3414"/>
      <c r="W444" s="3414"/>
      <c r="X444" s="3414"/>
      <c r="Y444" s="535"/>
      <c r="Z444" s="125"/>
    </row>
    <row r="445" spans="2:26">
      <c r="B445" s="1"/>
      <c r="I445" s="683"/>
      <c r="J445" s="5"/>
      <c r="K445" s="6"/>
      <c r="L445" s="125"/>
      <c r="M445" s="125"/>
      <c r="N445" s="125"/>
      <c r="O445" s="125"/>
      <c r="P445" s="125"/>
      <c r="Q445" s="3414"/>
      <c r="R445" s="3414"/>
      <c r="S445" s="3414"/>
      <c r="T445" s="3414"/>
      <c r="U445" s="3414"/>
      <c r="V445" s="3414"/>
      <c r="W445" s="3414"/>
      <c r="X445" s="3414"/>
      <c r="Y445" s="535"/>
      <c r="Z445" s="125"/>
    </row>
    <row r="446" spans="2:26">
      <c r="B446" s="767"/>
      <c r="K446" s="6"/>
      <c r="L446" s="125"/>
      <c r="M446" s="125"/>
      <c r="N446" s="125"/>
      <c r="O446" s="125"/>
      <c r="P446" s="125"/>
      <c r="Q446" s="3414"/>
      <c r="R446" s="3414"/>
      <c r="S446" s="3414"/>
      <c r="T446" s="3414"/>
      <c r="U446" s="3414"/>
      <c r="V446" s="3414"/>
      <c r="W446" s="3414"/>
      <c r="X446" s="3414"/>
      <c r="Y446" s="535"/>
      <c r="Z446" s="125"/>
    </row>
    <row r="447" spans="2:26">
      <c r="B447" s="1"/>
      <c r="D447" s="152"/>
      <c r="E447" s="310"/>
      <c r="F447" s="310"/>
      <c r="G447" s="310"/>
      <c r="H447" s="321"/>
      <c r="I447" s="310"/>
      <c r="J447" s="310"/>
      <c r="K447" s="6"/>
      <c r="L447" s="125"/>
      <c r="M447" s="125"/>
      <c r="N447" s="125"/>
      <c r="O447" s="125"/>
      <c r="P447" s="125"/>
      <c r="Q447" s="3414"/>
      <c r="R447" s="3414"/>
      <c r="S447" s="3414"/>
      <c r="T447" s="3414"/>
      <c r="U447" s="3414"/>
      <c r="V447" s="3414"/>
      <c r="W447" s="3414"/>
      <c r="X447" s="3414"/>
      <c r="Y447" s="535"/>
      <c r="Z447" s="125"/>
    </row>
    <row r="448" spans="2:26">
      <c r="K448" s="6"/>
      <c r="L448" s="125"/>
      <c r="M448" s="125"/>
      <c r="N448" s="125"/>
      <c r="O448" s="125"/>
      <c r="P448" s="125"/>
      <c r="Q448" s="3414"/>
      <c r="R448" s="3414"/>
      <c r="S448" s="3414"/>
      <c r="T448" s="3414"/>
      <c r="U448" s="3414"/>
      <c r="V448" s="3414"/>
      <c r="W448" s="3414"/>
      <c r="X448" s="3414"/>
      <c r="Y448" s="535"/>
      <c r="Z448" s="125"/>
    </row>
    <row r="449" spans="2:26">
      <c r="L449" s="585"/>
      <c r="M449" s="585"/>
      <c r="N449" s="585"/>
      <c r="O449" s="215"/>
      <c r="P449" s="125"/>
      <c r="Q449" s="3414"/>
      <c r="R449" s="3414"/>
      <c r="S449" s="3414"/>
      <c r="T449" s="3414"/>
      <c r="U449" s="3414"/>
      <c r="V449" s="3414"/>
      <c r="W449" s="3414"/>
      <c r="X449" s="3414"/>
      <c r="Y449" s="225"/>
      <c r="Z449" s="125"/>
    </row>
    <row r="450" spans="2:26">
      <c r="D450" s="12" t="str">
        <f>D58</f>
        <v xml:space="preserve">Россия Краснодарский край </v>
      </c>
      <c r="K450" s="6"/>
      <c r="L450" s="339"/>
      <c r="M450" s="339"/>
      <c r="N450" s="339"/>
      <c r="O450" s="3750"/>
      <c r="P450" s="125"/>
      <c r="Q450" s="3414"/>
      <c r="R450" s="3414"/>
      <c r="S450" s="3414"/>
      <c r="T450" s="3414"/>
      <c r="U450" s="3414"/>
      <c r="V450" s="3414"/>
      <c r="W450" s="3414"/>
      <c r="X450" s="3414"/>
      <c r="Y450" s="3422"/>
      <c r="Z450" s="125"/>
    </row>
    <row r="451" spans="2:26">
      <c r="B451" s="25" t="str">
        <f>B59</f>
        <v xml:space="preserve">     10 - ТИДНЕВНОЕ  МЕНЮ  ПРИГОТОВЛЯЕМЫХ  БЛЮД ШКОЛЬНЫХ    З А В Т Р А К О В - О Б Е Д О В - П О Л Д Н И К О В</v>
      </c>
      <c r="D451"/>
      <c r="E451"/>
      <c r="I451"/>
      <c r="J451"/>
      <c r="K451" s="6"/>
      <c r="L451" s="3414"/>
      <c r="M451" s="3422"/>
      <c r="N451" s="3414"/>
      <c r="O451" s="125"/>
      <c r="P451" s="125"/>
      <c r="Q451" s="3414"/>
      <c r="R451" s="3414"/>
      <c r="S451" s="3414"/>
      <c r="T451" s="3414"/>
      <c r="U451" s="3414"/>
      <c r="V451" s="3414"/>
      <c r="W451" s="3414"/>
      <c r="X451" s="3414"/>
      <c r="Y451" s="125"/>
      <c r="Z451" s="125"/>
    </row>
    <row r="452" spans="2:26">
      <c r="C452" s="25" t="str">
        <f>C60</f>
        <v xml:space="preserve">                            ДЛЯ  УЧАЩИХСЯ  В ОБЩЕОБРАЗОВАТЕЛЬНОМ УЧРЕЖДЕНИЕ</v>
      </c>
      <c r="E452"/>
      <c r="F452"/>
      <c r="G452" s="25"/>
      <c r="H452" s="25"/>
      <c r="I452" s="26"/>
      <c r="J452" s="26"/>
      <c r="K452" s="6"/>
      <c r="L452" s="3762"/>
      <c r="M452" s="3414"/>
      <c r="N452" s="621"/>
      <c r="O452" s="514"/>
      <c r="P452" s="827"/>
      <c r="Q452" s="3414"/>
      <c r="R452" s="3414"/>
      <c r="S452" s="3414"/>
      <c r="T452" s="3414"/>
      <c r="U452" s="3414"/>
      <c r="V452" s="3414"/>
      <c r="W452" s="3414"/>
      <c r="X452" s="3414"/>
      <c r="Y452" s="535"/>
      <c r="Z452" s="125"/>
    </row>
    <row r="453" spans="2:26" ht="15.75">
      <c r="B453" s="667" t="str">
        <f>B61</f>
        <v xml:space="preserve">   Возрастная категория:      с   7  до 11 лет                    Сезон:    ЗИМА  -  ВЕСНА  2025 -____г.г.</v>
      </c>
      <c r="C453" s="26"/>
      <c r="D453"/>
      <c r="E453" s="28"/>
      <c r="F453"/>
      <c r="G453" s="2"/>
      <c r="H453" s="26"/>
      <c r="I453" s="26"/>
      <c r="J453" s="33"/>
      <c r="K453" s="6"/>
      <c r="L453" s="156"/>
      <c r="M453" s="360"/>
      <c r="N453" s="360"/>
      <c r="O453" s="360"/>
      <c r="P453" s="360"/>
      <c r="Q453" s="3414"/>
      <c r="R453" s="3414"/>
      <c r="S453" s="3414"/>
      <c r="T453" s="764"/>
      <c r="U453" s="3415"/>
      <c r="V453" s="190"/>
      <c r="W453" s="3414"/>
      <c r="X453" s="3414"/>
      <c r="Y453" s="535"/>
      <c r="Z453" s="125"/>
    </row>
    <row r="454" spans="2:26" ht="19.5" thickBot="1">
      <c r="C454" s="1"/>
      <c r="D454" s="1169" t="s">
        <v>271</v>
      </c>
      <c r="F454" s="2525"/>
      <c r="G454" s="2525"/>
      <c r="H454" s="2525"/>
      <c r="I454" s="2525"/>
      <c r="K454" s="6"/>
      <c r="L454" s="266"/>
      <c r="M454" s="156"/>
      <c r="N454" s="156"/>
      <c r="O454" s="156"/>
      <c r="P454" s="185"/>
      <c r="Q454" s="3414"/>
      <c r="R454" s="3414"/>
      <c r="S454" s="3414"/>
      <c r="T454" s="3414"/>
      <c r="U454" s="3422"/>
      <c r="V454" s="3414"/>
      <c r="W454" s="3414"/>
      <c r="X454" s="3414"/>
      <c r="Y454" s="535"/>
      <c r="Z454" s="125"/>
    </row>
    <row r="455" spans="2:26" ht="15.75" thickBot="1">
      <c r="B455" s="394" t="s">
        <v>141</v>
      </c>
      <c r="C455" s="90"/>
      <c r="D455" s="395" t="s">
        <v>142</v>
      </c>
      <c r="E455" s="341" t="s">
        <v>143</v>
      </c>
      <c r="F455" s="341"/>
      <c r="G455" s="341"/>
      <c r="H455" s="396" t="s">
        <v>144</v>
      </c>
      <c r="I455" s="397" t="s">
        <v>145</v>
      </c>
      <c r="J455" s="398" t="s">
        <v>146</v>
      </c>
      <c r="K455" s="6"/>
      <c r="L455" s="278"/>
      <c r="M455" s="3422"/>
      <c r="N455" s="3422"/>
      <c r="O455" s="3422"/>
      <c r="P455" s="3422"/>
      <c r="Q455" s="3414"/>
      <c r="R455" s="3414"/>
      <c r="S455" s="3414"/>
      <c r="T455" s="3414"/>
      <c r="U455" s="621"/>
      <c r="V455" s="514"/>
      <c r="W455" s="827"/>
      <c r="X455" s="581"/>
      <c r="Y455" s="535"/>
      <c r="Z455" s="125"/>
    </row>
    <row r="456" spans="2:26">
      <c r="B456" s="399" t="s">
        <v>147</v>
      </c>
      <c r="C456" s="400" t="s">
        <v>148</v>
      </c>
      <c r="D456" s="401" t="s">
        <v>149</v>
      </c>
      <c r="E456" s="402" t="s">
        <v>150</v>
      </c>
      <c r="F456" s="402" t="s">
        <v>53</v>
      </c>
      <c r="G456" s="402" t="s">
        <v>54</v>
      </c>
      <c r="H456" s="403" t="s">
        <v>151</v>
      </c>
      <c r="I456" s="404" t="s">
        <v>152</v>
      </c>
      <c r="J456" s="405" t="s">
        <v>263</v>
      </c>
      <c r="K456" s="6"/>
      <c r="L456" s="3422"/>
      <c r="M456" s="2511"/>
      <c r="N456" s="2511"/>
      <c r="O456" s="2511"/>
      <c r="P456" s="2511"/>
      <c r="Q456" s="3414"/>
      <c r="R456" s="3414"/>
      <c r="S456" s="156"/>
      <c r="T456" s="360"/>
      <c r="U456" s="360"/>
      <c r="V456" s="360"/>
      <c r="W456" s="360"/>
      <c r="X456" s="584"/>
      <c r="Y456" s="535"/>
      <c r="Z456" s="125"/>
    </row>
    <row r="457" spans="2:26" ht="15.75" thickBot="1">
      <c r="B457" s="406"/>
      <c r="C457" s="437"/>
      <c r="D457" s="407"/>
      <c r="E457" s="408" t="s">
        <v>5</v>
      </c>
      <c r="F457" s="408" t="s">
        <v>6</v>
      </c>
      <c r="G457" s="408" t="s">
        <v>7</v>
      </c>
      <c r="H457" s="409" t="s">
        <v>153</v>
      </c>
      <c r="I457" s="410" t="s">
        <v>154</v>
      </c>
      <c r="J457" s="411" t="s">
        <v>262</v>
      </c>
      <c r="K457" s="6"/>
      <c r="L457" s="125"/>
      <c r="M457" s="125"/>
      <c r="N457" s="125"/>
      <c r="O457" s="125"/>
      <c r="P457" s="125"/>
      <c r="Q457" s="3414"/>
      <c r="R457" s="3414"/>
      <c r="S457" s="3414"/>
      <c r="T457" s="156"/>
      <c r="U457" s="156"/>
      <c r="V457" s="156"/>
      <c r="W457" s="185"/>
      <c r="X457" s="283"/>
      <c r="Y457" s="550"/>
      <c r="Z457" s="125"/>
    </row>
    <row r="458" spans="2:26">
      <c r="B458" s="90"/>
      <c r="C458" s="691" t="s">
        <v>129</v>
      </c>
      <c r="D458" s="2017"/>
      <c r="E458" s="443"/>
      <c r="F458" s="444"/>
      <c r="G458" s="444"/>
      <c r="H458" s="570"/>
      <c r="I458" s="441"/>
      <c r="J458" s="417"/>
      <c r="K458" s="6"/>
      <c r="L458" s="3414"/>
      <c r="M458" s="3422"/>
      <c r="N458" s="3414"/>
      <c r="O458" s="125"/>
      <c r="P458" s="125"/>
      <c r="Q458" s="3414"/>
      <c r="R458" s="3414"/>
      <c r="S458" s="3414"/>
      <c r="T458" s="3422"/>
      <c r="U458" s="3422"/>
      <c r="V458" s="3422"/>
      <c r="W458" s="3422"/>
      <c r="X458" s="536"/>
      <c r="Y458" s="225"/>
      <c r="Z458" s="125"/>
    </row>
    <row r="459" spans="2:26">
      <c r="B459" s="418" t="s">
        <v>155</v>
      </c>
      <c r="C459" s="424" t="s">
        <v>666</v>
      </c>
      <c r="D459" s="332">
        <v>210</v>
      </c>
      <c r="E459" s="1204">
        <v>5.0999999999999996</v>
      </c>
      <c r="F459" s="1204">
        <v>10.72</v>
      </c>
      <c r="G459" s="1204">
        <v>33.42</v>
      </c>
      <c r="H459" s="707">
        <v>250.56</v>
      </c>
      <c r="I459" s="231">
        <v>33</v>
      </c>
      <c r="J459" s="2433" t="s">
        <v>748</v>
      </c>
      <c r="K459" s="6"/>
      <c r="L459" s="3416"/>
      <c r="M459" s="3411"/>
      <c r="N459" s="3409"/>
      <c r="O459" s="125"/>
      <c r="P459" s="125"/>
      <c r="Q459" s="3414"/>
      <c r="R459" s="3414"/>
      <c r="S459" s="3414"/>
      <c r="T459" s="2496"/>
      <c r="U459" s="2496"/>
      <c r="V459" s="2496"/>
      <c r="W459" s="2496"/>
      <c r="X459" s="536"/>
      <c r="Y459" s="3422"/>
      <c r="Z459" s="125"/>
    </row>
    <row r="460" spans="2:26">
      <c r="B460" s="419" t="s">
        <v>234</v>
      </c>
      <c r="C460" s="2188" t="s">
        <v>500</v>
      </c>
      <c r="D460" s="259">
        <v>180</v>
      </c>
      <c r="E460" s="1490">
        <v>0.17</v>
      </c>
      <c r="F460" s="1491">
        <v>0</v>
      </c>
      <c r="G460" s="1491">
        <v>5.85</v>
      </c>
      <c r="H460" s="771">
        <v>24.05</v>
      </c>
      <c r="I460" s="432">
        <v>86</v>
      </c>
      <c r="J460" s="2414" t="s">
        <v>743</v>
      </c>
      <c r="L460" s="3414"/>
      <c r="M460" s="117"/>
      <c r="N460" s="3414"/>
      <c r="O460" s="125"/>
      <c r="P460" s="125"/>
      <c r="Q460" s="3414"/>
      <c r="R460" s="3414"/>
      <c r="S460" s="3414"/>
      <c r="T460" s="3416"/>
      <c r="U460" s="3411"/>
      <c r="V460" s="3409"/>
      <c r="W460" s="185"/>
      <c r="X460" s="597"/>
      <c r="Y460" s="125"/>
      <c r="Z460" s="125"/>
    </row>
    <row r="461" spans="2:26" ht="15.75">
      <c r="B461" s="420" t="s">
        <v>11</v>
      </c>
      <c r="C461" s="249" t="s">
        <v>952</v>
      </c>
      <c r="D461" s="175">
        <v>25</v>
      </c>
      <c r="E461" s="1204">
        <v>0.98</v>
      </c>
      <c r="F461" s="1204">
        <v>7.65</v>
      </c>
      <c r="G461" s="1204">
        <v>20.0791</v>
      </c>
      <c r="H461" s="707">
        <v>135.25</v>
      </c>
      <c r="I461" s="2049">
        <v>16</v>
      </c>
      <c r="J461" s="2434" t="s">
        <v>8</v>
      </c>
      <c r="K461" s="6"/>
      <c r="L461" s="128"/>
      <c r="M461" s="3411"/>
      <c r="N461" s="3409"/>
      <c r="O461" s="125"/>
      <c r="P461" s="125"/>
      <c r="Q461" s="3414"/>
      <c r="R461" s="3414"/>
      <c r="S461" s="3414"/>
      <c r="T461" s="2253"/>
      <c r="U461" s="3411"/>
      <c r="V461" s="3409"/>
      <c r="W461" s="185"/>
      <c r="X461" s="536"/>
      <c r="Y461" s="125"/>
      <c r="Z461" s="125"/>
    </row>
    <row r="462" spans="2:26">
      <c r="B462" s="423" t="s">
        <v>165</v>
      </c>
      <c r="C462" s="2480" t="s">
        <v>9</v>
      </c>
      <c r="D462" s="257">
        <v>30</v>
      </c>
      <c r="E462" s="1299">
        <v>0.6018</v>
      </c>
      <c r="F462" s="333">
        <v>0.39</v>
      </c>
      <c r="G462" s="328">
        <v>16.260000000000002</v>
      </c>
      <c r="H462" s="1506">
        <v>70.9572</v>
      </c>
      <c r="I462" s="2051">
        <v>18</v>
      </c>
      <c r="J462" s="2423" t="s">
        <v>8</v>
      </c>
      <c r="K462" s="6"/>
      <c r="L462" s="120"/>
      <c r="M462" s="3411"/>
      <c r="N462" s="3409"/>
      <c r="O462" s="120"/>
      <c r="P462" s="339"/>
      <c r="Q462" s="3414"/>
      <c r="R462" s="3414"/>
      <c r="S462" s="3414"/>
      <c r="T462" s="3414"/>
      <c r="U462" s="3415"/>
      <c r="V462" s="3414"/>
      <c r="W462" s="185"/>
      <c r="X462" s="536"/>
      <c r="Y462" s="125"/>
      <c r="Z462" s="125"/>
    </row>
    <row r="463" spans="2:26">
      <c r="B463" s="423"/>
      <c r="C463" s="194" t="s">
        <v>305</v>
      </c>
      <c r="D463" s="257">
        <v>20</v>
      </c>
      <c r="E463" s="1299">
        <v>0.93300000000000005</v>
      </c>
      <c r="F463" s="335">
        <v>0.33</v>
      </c>
      <c r="G463" s="333">
        <v>8.6869999999999994</v>
      </c>
      <c r="H463" s="1506">
        <v>41.45</v>
      </c>
      <c r="I463" s="2049">
        <v>19</v>
      </c>
      <c r="J463" s="2434" t="s">
        <v>8</v>
      </c>
      <c r="K463" s="6"/>
      <c r="L463" s="3414"/>
      <c r="M463" s="117"/>
      <c r="N463" s="3414"/>
      <c r="O463" s="3244"/>
      <c r="P463" s="125"/>
      <c r="Q463" s="3414"/>
      <c r="R463" s="3414"/>
      <c r="S463" s="3414"/>
      <c r="T463" s="3414"/>
      <c r="U463" s="3415"/>
      <c r="V463" s="3414"/>
      <c r="W463" s="185"/>
      <c r="X463" s="536"/>
      <c r="Y463" s="3414"/>
      <c r="Z463" s="125"/>
    </row>
    <row r="464" spans="2:26" ht="15.75" thickBot="1">
      <c r="B464" s="690"/>
      <c r="C464" s="1274" t="s">
        <v>801</v>
      </c>
      <c r="D464" s="1332">
        <v>100</v>
      </c>
      <c r="E464" s="1525">
        <v>0.4</v>
      </c>
      <c r="F464" s="440">
        <v>0.4</v>
      </c>
      <c r="G464" s="440">
        <v>9.8000000000000007</v>
      </c>
      <c r="H464" s="2437">
        <v>47</v>
      </c>
      <c r="I464" s="432">
        <v>105</v>
      </c>
      <c r="J464" s="2428" t="s">
        <v>823</v>
      </c>
      <c r="K464" s="31"/>
      <c r="L464" s="2253"/>
      <c r="M464" s="130"/>
      <c r="N464" s="3409"/>
      <c r="O464" s="514"/>
      <c r="P464" s="125"/>
      <c r="Q464" s="3414"/>
      <c r="R464" s="3414"/>
      <c r="S464" s="3414"/>
      <c r="T464" s="1682"/>
      <c r="U464" s="3415"/>
      <c r="V464" s="2499"/>
      <c r="W464" s="185"/>
      <c r="X464" s="549"/>
      <c r="Y464" s="130"/>
      <c r="Z464" s="125"/>
    </row>
    <row r="465" spans="2:26">
      <c r="B465" s="426" t="s">
        <v>170</v>
      </c>
      <c r="D465" s="166">
        <f>SUM(D459:D464)</f>
        <v>565</v>
      </c>
      <c r="E465" s="427">
        <f>SUM(E459:E464)</f>
        <v>8.1847999999999992</v>
      </c>
      <c r="F465" s="2125">
        <f>SUM(F459:F464)</f>
        <v>19.489999999999998</v>
      </c>
      <c r="G465" s="2126">
        <f>SUM(G459:G464)</f>
        <v>94.096100000000007</v>
      </c>
      <c r="H465" s="567">
        <f>SUM(H459:H464)</f>
        <v>569.2672</v>
      </c>
      <c r="I465" s="3196"/>
      <c r="J465" s="1813"/>
      <c r="L465" s="2253"/>
      <c r="M465" s="3411"/>
      <c r="N465" s="3409"/>
      <c r="O465" s="360"/>
      <c r="P465" s="125"/>
      <c r="Q465" s="3414"/>
      <c r="R465" s="3414"/>
      <c r="S465" s="3414"/>
      <c r="T465" s="129"/>
      <c r="U465" s="3422"/>
      <c r="V465" s="3414"/>
      <c r="W465" s="3414"/>
      <c r="X465" s="3414"/>
      <c r="Y465" s="523"/>
      <c r="Z465" s="125"/>
    </row>
    <row r="466" spans="2:26" ht="15" customHeight="1">
      <c r="B466" s="738"/>
      <c r="C466" s="739" t="s">
        <v>10</v>
      </c>
      <c r="D466" s="1166">
        <v>0.25</v>
      </c>
      <c r="E466" s="808">
        <f>E623</f>
        <v>19.25</v>
      </c>
      <c r="F466" s="807">
        <f>F623</f>
        <v>19.75</v>
      </c>
      <c r="G466" s="807">
        <f>G623</f>
        <v>83.75</v>
      </c>
      <c r="H466" s="1556">
        <f>H623</f>
        <v>587.5</v>
      </c>
      <c r="I466" s="3197"/>
      <c r="J466" s="660"/>
      <c r="K466" s="6"/>
      <c r="L466" s="128"/>
      <c r="M466" s="3411"/>
      <c r="N466" s="3409"/>
      <c r="O466" s="120"/>
      <c r="P466" s="125"/>
      <c r="Q466" s="3414"/>
      <c r="R466" s="3414"/>
      <c r="S466" s="3414"/>
      <c r="T466" s="129"/>
      <c r="U466" s="117"/>
      <c r="V466" s="3408"/>
      <c r="W466" s="3414"/>
      <c r="X466" s="3414"/>
      <c r="Y466" s="130"/>
      <c r="Z466" s="125"/>
    </row>
    <row r="467" spans="2:26" ht="15.75" thickBot="1">
      <c r="B467" s="392"/>
      <c r="C467" s="736" t="s">
        <v>331</v>
      </c>
      <c r="D467" s="1162"/>
      <c r="E467" s="1525">
        <f>(E465*100/E679)-25</f>
        <v>-14.370389610389612</v>
      </c>
      <c r="F467" s="1963">
        <f>(F465*100/F679)-25</f>
        <v>-0.32911392405063467</v>
      </c>
      <c r="G467" s="1963">
        <f>(G465*100/G679)-25</f>
        <v>3.0883880597014937</v>
      </c>
      <c r="H467" s="1526">
        <f>(H465*100/H679)-25</f>
        <v>-0.77586382978723378</v>
      </c>
      <c r="I467" s="429"/>
      <c r="J467" s="436"/>
      <c r="K467" s="6"/>
      <c r="L467" s="1682"/>
      <c r="M467" s="3415"/>
      <c r="N467" s="2499"/>
      <c r="O467" s="3422"/>
      <c r="P467" s="3422"/>
      <c r="Q467" s="3414"/>
      <c r="R467" s="3414"/>
      <c r="S467" s="3414"/>
      <c r="T467" s="3416"/>
      <c r="U467" s="3411"/>
      <c r="V467" s="3409"/>
      <c r="W467" s="3414"/>
      <c r="X467" s="3414"/>
      <c r="Y467" s="523"/>
      <c r="Z467" s="125"/>
    </row>
    <row r="468" spans="2:26">
      <c r="B468" s="90"/>
      <c r="C468" s="174" t="s">
        <v>106</v>
      </c>
      <c r="D468" s="1330"/>
      <c r="E468" s="39"/>
      <c r="F468" s="2131"/>
      <c r="G468" s="2131"/>
      <c r="H468" s="2235"/>
      <c r="I468" s="431"/>
      <c r="J468" s="431"/>
      <c r="K468" s="6"/>
      <c r="L468" s="129"/>
      <c r="M468" s="3422"/>
      <c r="N468" s="3414"/>
      <c r="O468" s="2511"/>
      <c r="P468" s="2511"/>
      <c r="Q468" s="3414"/>
      <c r="R468" s="3414"/>
      <c r="S468" s="3414"/>
      <c r="T468" s="3414"/>
      <c r="U468" s="3411"/>
      <c r="V468" s="549"/>
      <c r="W468" s="3414"/>
      <c r="X468" s="3414"/>
      <c r="Y468" s="582"/>
      <c r="Z468" s="125"/>
    </row>
    <row r="469" spans="2:26">
      <c r="B469" s="419" t="s">
        <v>234</v>
      </c>
      <c r="C469" s="2565" t="s">
        <v>804</v>
      </c>
      <c r="D469" s="2571">
        <v>60</v>
      </c>
      <c r="E469" s="3358">
        <v>0.9</v>
      </c>
      <c r="F469" s="2657">
        <v>2.16</v>
      </c>
      <c r="G469" s="3359">
        <v>5.0999999999999996</v>
      </c>
      <c r="H469" s="1506">
        <v>43.2</v>
      </c>
      <c r="I469" s="1548">
        <v>10</v>
      </c>
      <c r="J469" s="2426" t="s">
        <v>354</v>
      </c>
      <c r="K469" s="6"/>
      <c r="L469" s="3410"/>
      <c r="M469" s="3411"/>
      <c r="N469" s="3408"/>
      <c r="O469" s="184"/>
      <c r="P469" s="125"/>
      <c r="Q469" s="3414"/>
      <c r="R469" s="3414"/>
      <c r="S469" s="3414"/>
      <c r="T469" s="3416"/>
      <c r="U469" s="3411"/>
      <c r="V469" s="3409"/>
      <c r="W469" s="185"/>
      <c r="X469" s="536"/>
      <c r="Y469" s="283"/>
      <c r="Z469" s="125"/>
    </row>
    <row r="470" spans="2:26">
      <c r="B470" s="87"/>
      <c r="C470" s="3436" t="s">
        <v>1018</v>
      </c>
      <c r="D470" s="259">
        <v>200</v>
      </c>
      <c r="E470" s="1204">
        <v>6.36</v>
      </c>
      <c r="F470" s="1204">
        <v>4.5156000000000001</v>
      </c>
      <c r="G470" s="1204">
        <v>12.9817</v>
      </c>
      <c r="H470" s="707">
        <v>118.00700000000001</v>
      </c>
      <c r="I470" s="439">
        <v>30</v>
      </c>
      <c r="J470" s="2433" t="s">
        <v>913</v>
      </c>
      <c r="K470" s="6"/>
      <c r="L470" s="3416"/>
      <c r="M470" s="3411"/>
      <c r="N470" s="3409"/>
      <c r="O470" s="120"/>
      <c r="P470" s="125"/>
      <c r="Q470" s="3414"/>
      <c r="R470" s="3414"/>
      <c r="S470" s="3414"/>
      <c r="T470" s="181"/>
      <c r="U470" s="1293"/>
      <c r="V470" s="3409"/>
      <c r="W470" s="185"/>
      <c r="X470" s="536"/>
      <c r="Y470" s="283"/>
      <c r="Z470" s="125"/>
    </row>
    <row r="471" spans="2:26" ht="13.5" customHeight="1">
      <c r="B471" s="420" t="s">
        <v>11</v>
      </c>
      <c r="C471" s="3432" t="s">
        <v>849</v>
      </c>
      <c r="D471" s="257">
        <v>190</v>
      </c>
      <c r="E471" s="2015">
        <v>11.4138</v>
      </c>
      <c r="F471" s="1496">
        <v>22.967099999999999</v>
      </c>
      <c r="G471" s="2015">
        <v>29.5212</v>
      </c>
      <c r="H471" s="1497">
        <v>379.07</v>
      </c>
      <c r="I471" s="438">
        <v>61</v>
      </c>
      <c r="J471" s="2433" t="s">
        <v>953</v>
      </c>
      <c r="K471" s="6"/>
      <c r="L471" s="3416"/>
      <c r="M471" s="3411"/>
      <c r="N471" s="3409"/>
      <c r="O471" s="514"/>
      <c r="P471" s="125"/>
      <c r="Q471" s="3414"/>
      <c r="R471" s="3414"/>
      <c r="S471" s="3414"/>
      <c r="T471" s="3414"/>
      <c r="U471" s="115"/>
      <c r="V471" s="3414"/>
      <c r="W471" s="3414"/>
      <c r="X471" s="3414"/>
      <c r="Y471" s="586"/>
      <c r="Z471" s="125"/>
    </row>
    <row r="472" spans="2:26">
      <c r="B472" s="423" t="s">
        <v>165</v>
      </c>
      <c r="C472" s="243" t="s">
        <v>237</v>
      </c>
      <c r="D472" s="257">
        <v>200</v>
      </c>
      <c r="E472" s="1282">
        <v>1</v>
      </c>
      <c r="F472" s="333">
        <v>0</v>
      </c>
      <c r="G472" s="333">
        <v>25.4</v>
      </c>
      <c r="H472" s="1506">
        <v>105.6</v>
      </c>
      <c r="I472" s="465">
        <v>104</v>
      </c>
      <c r="J472" s="2422" t="s">
        <v>345</v>
      </c>
      <c r="K472" s="6"/>
      <c r="L472" s="3416"/>
      <c r="M472" s="3411"/>
      <c r="N472" s="3409"/>
      <c r="O472" s="360"/>
      <c r="P472" s="125"/>
      <c r="Q472" s="3414"/>
      <c r="R472" s="3414"/>
      <c r="S472" s="3414"/>
      <c r="T472" s="3416"/>
      <c r="U472" s="3411"/>
      <c r="V472" s="3409"/>
      <c r="W472" s="3414"/>
      <c r="X472" s="3414"/>
      <c r="Y472" s="535"/>
      <c r="Z472" s="125"/>
    </row>
    <row r="473" spans="2:26" ht="12.75" customHeight="1">
      <c r="B473" s="87"/>
      <c r="C473" s="1634" t="s">
        <v>9</v>
      </c>
      <c r="D473" s="242">
        <v>60</v>
      </c>
      <c r="E473" s="1299">
        <v>1.2036</v>
      </c>
      <c r="F473" s="328">
        <v>0.78</v>
      </c>
      <c r="G473" s="328">
        <v>32.520000000000003</v>
      </c>
      <c r="H473" s="1506">
        <v>141.9144</v>
      </c>
      <c r="I473" s="2051">
        <v>18</v>
      </c>
      <c r="J473" s="2434" t="s">
        <v>8</v>
      </c>
      <c r="K473" s="6"/>
      <c r="L473" s="2253"/>
      <c r="M473" s="130"/>
      <c r="N473" s="3409"/>
      <c r="O473" s="120"/>
      <c r="P473" s="3183"/>
      <c r="Q473" s="3414"/>
      <c r="R473" s="3414"/>
      <c r="S473" s="3414"/>
      <c r="T473" s="2253"/>
      <c r="U473" s="130"/>
      <c r="V473" s="3409"/>
      <c r="W473" s="575"/>
      <c r="X473" s="791"/>
      <c r="Y473" s="3415"/>
      <c r="Z473" s="125"/>
    </row>
    <row r="474" spans="2:26" ht="15.75" thickBot="1">
      <c r="B474" s="690"/>
      <c r="C474" s="241" t="s">
        <v>305</v>
      </c>
      <c r="D474" s="257">
        <v>30</v>
      </c>
      <c r="E474" s="1778">
        <v>1.4</v>
      </c>
      <c r="F474" s="1491">
        <v>0.495</v>
      </c>
      <c r="G474" s="1491">
        <v>13.031000000000001</v>
      </c>
      <c r="H474" s="2651">
        <v>62.174999999999997</v>
      </c>
      <c r="I474" s="2049">
        <v>19</v>
      </c>
      <c r="J474" s="2423" t="s">
        <v>8</v>
      </c>
      <c r="K474" s="31"/>
      <c r="L474" s="2253"/>
      <c r="M474" s="130"/>
      <c r="N474" s="3409"/>
      <c r="O474" s="3422"/>
      <c r="P474" s="3422"/>
      <c r="Q474" s="3414"/>
      <c r="R474" s="3414"/>
      <c r="S474" s="3414"/>
      <c r="T474" s="2253"/>
      <c r="U474" s="130"/>
      <c r="V474" s="3409"/>
      <c r="W474" s="575"/>
      <c r="X474" s="791"/>
      <c r="Y474" s="535"/>
      <c r="Z474" s="125"/>
    </row>
    <row r="475" spans="2:26">
      <c r="B475" s="426" t="s">
        <v>158</v>
      </c>
      <c r="C475" s="42"/>
      <c r="D475" s="1528">
        <f>SUM(D469:D474)</f>
        <v>740</v>
      </c>
      <c r="E475" s="433">
        <f>SUM(E469:E474)</f>
        <v>22.2774</v>
      </c>
      <c r="F475" s="428">
        <f>SUM(F469:F474)</f>
        <v>30.9177</v>
      </c>
      <c r="G475" s="434">
        <f>SUM(G469:G474)</f>
        <v>118.5539</v>
      </c>
      <c r="H475" s="567">
        <f>SUM(H469:H474)</f>
        <v>849.96640000000002</v>
      </c>
      <c r="I475" s="3196"/>
      <c r="J475" s="1813"/>
      <c r="L475" s="3414"/>
      <c r="M475" s="3414"/>
      <c r="N475" s="3414"/>
      <c r="O475" s="2496"/>
      <c r="P475" s="2512"/>
      <c r="Q475" s="3414"/>
      <c r="R475" s="3414"/>
      <c r="S475" s="3414"/>
      <c r="T475" s="586"/>
      <c r="U475" s="3411"/>
      <c r="V475" s="3409"/>
      <c r="W475" s="575"/>
      <c r="X475" s="536"/>
      <c r="Y475" s="598"/>
      <c r="Z475" s="125"/>
    </row>
    <row r="476" spans="2:26">
      <c r="B476" s="738"/>
      <c r="C476" s="739" t="s">
        <v>10</v>
      </c>
      <c r="D476" s="1166">
        <v>0.35</v>
      </c>
      <c r="E476" s="808">
        <f>E627</f>
        <v>26.95</v>
      </c>
      <c r="F476" s="807">
        <f>F627</f>
        <v>27.65</v>
      </c>
      <c r="G476" s="807">
        <f>G627</f>
        <v>117.25</v>
      </c>
      <c r="H476" s="1556">
        <f>H627</f>
        <v>822.5</v>
      </c>
      <c r="I476" s="3197"/>
      <c r="J476" s="660"/>
      <c r="K476" s="6"/>
      <c r="L476" s="3414"/>
      <c r="M476" s="3414"/>
      <c r="N476" s="3414"/>
      <c r="O476" s="125"/>
      <c r="P476" s="125"/>
      <c r="Q476" s="3414"/>
      <c r="R476" s="3414"/>
      <c r="S476" s="3414"/>
      <c r="T476" s="3414"/>
      <c r="U476" s="3414"/>
      <c r="V476" s="3414"/>
      <c r="W476" s="575"/>
      <c r="X476" s="164"/>
      <c r="Y476" s="535"/>
      <c r="Z476" s="125"/>
    </row>
    <row r="477" spans="2:26" ht="15.75" thickBot="1">
      <c r="B477" s="240"/>
      <c r="C477" s="736" t="s">
        <v>331</v>
      </c>
      <c r="D477" s="1162"/>
      <c r="E477" s="1525">
        <f>(E475*100/E679)-35</f>
        <v>-6.0683116883116917</v>
      </c>
      <c r="F477" s="440">
        <f>(F475*100/F679)-35</f>
        <v>4.1363291139240488</v>
      </c>
      <c r="G477" s="440">
        <f>(G475*100/G679)-35</f>
        <v>0.38922388059701518</v>
      </c>
      <c r="H477" s="1526">
        <f>(H475*100/H679)-35</f>
        <v>1.1687829787234065</v>
      </c>
      <c r="I477" s="429"/>
      <c r="J477" s="436"/>
      <c r="K477" s="6"/>
      <c r="L477" s="3414"/>
      <c r="M477" s="3414"/>
      <c r="N477" s="3414"/>
      <c r="O477" s="125"/>
      <c r="P477" s="125"/>
      <c r="Q477" s="3414"/>
      <c r="R477" s="3414"/>
      <c r="S477" s="3414"/>
      <c r="T477" s="3414"/>
      <c r="U477" s="3414"/>
      <c r="V477" s="3414"/>
      <c r="W477" s="3414"/>
      <c r="X477" s="3414"/>
      <c r="Y477" s="550"/>
      <c r="Z477" s="125"/>
    </row>
    <row r="478" spans="2:26">
      <c r="B478" s="448" t="s">
        <v>155</v>
      </c>
      <c r="C478" s="691" t="s">
        <v>196</v>
      </c>
      <c r="D478" s="1361"/>
      <c r="E478" s="596"/>
      <c r="F478" s="2235"/>
      <c r="G478" s="2235"/>
      <c r="H478" s="3304"/>
      <c r="I478" s="2703"/>
      <c r="J478" s="431"/>
      <c r="K478" s="6"/>
      <c r="L478" s="3414"/>
      <c r="M478" s="3414"/>
      <c r="N478" s="3414"/>
      <c r="O478" s="125"/>
      <c r="P478" s="125"/>
      <c r="Q478" s="3414"/>
      <c r="R478" s="3414"/>
      <c r="S478" s="3414"/>
      <c r="T478" s="3414"/>
      <c r="U478" s="3414"/>
      <c r="V478" s="3414"/>
      <c r="W478" s="125"/>
      <c r="X478" s="125"/>
      <c r="Y478" s="225"/>
      <c r="Z478" s="125"/>
    </row>
    <row r="479" spans="2:26">
      <c r="B479" s="419" t="s">
        <v>234</v>
      </c>
      <c r="C479" s="249" t="s">
        <v>198</v>
      </c>
      <c r="D479" s="1266">
        <v>180</v>
      </c>
      <c r="E479" s="1487">
        <v>5.57</v>
      </c>
      <c r="F479" s="334">
        <v>4.46</v>
      </c>
      <c r="G479" s="2015">
        <v>12.22</v>
      </c>
      <c r="H479" s="2509">
        <v>111.05</v>
      </c>
      <c r="I479" s="3301">
        <v>101</v>
      </c>
      <c r="J479" s="2430" t="s">
        <v>351</v>
      </c>
      <c r="K479" s="6"/>
      <c r="L479" s="3414"/>
      <c r="M479" s="3414"/>
      <c r="N479" s="3414"/>
      <c r="O479" s="125"/>
      <c r="P479" s="125"/>
      <c r="Q479" s="3414"/>
      <c r="R479" s="3414"/>
      <c r="S479" s="3414"/>
      <c r="T479" s="3414"/>
      <c r="U479" s="3414"/>
      <c r="V479" s="3414"/>
      <c r="W479" s="125"/>
      <c r="X479" s="125"/>
      <c r="Y479" s="3422"/>
      <c r="Z479" s="125"/>
    </row>
    <row r="480" spans="2:26" ht="12.75" customHeight="1">
      <c r="B480" s="420" t="s">
        <v>11</v>
      </c>
      <c r="C480" s="2592" t="s">
        <v>628</v>
      </c>
      <c r="D480" s="2351">
        <v>90</v>
      </c>
      <c r="E480" s="1487">
        <v>2.1717</v>
      </c>
      <c r="F480" s="334">
        <v>4.1797000000000004</v>
      </c>
      <c r="G480" s="1283">
        <v>13.940300000000001</v>
      </c>
      <c r="H480" s="2509">
        <v>109.15300000000001</v>
      </c>
      <c r="I480" s="3301">
        <v>37</v>
      </c>
      <c r="J480" s="2428" t="s">
        <v>634</v>
      </c>
      <c r="K480" s="31"/>
      <c r="L480" s="3414"/>
      <c r="M480" s="3414"/>
      <c r="N480" s="3414"/>
      <c r="O480" s="125"/>
      <c r="P480" s="3414"/>
      <c r="Q480" s="3414"/>
      <c r="R480" s="3414"/>
      <c r="S480" s="3414"/>
      <c r="T480" s="1682"/>
      <c r="U480" s="3414"/>
      <c r="V480" s="225"/>
      <c r="W480" s="125"/>
      <c r="X480" s="125"/>
      <c r="Y480" s="125"/>
      <c r="Z480" s="125"/>
    </row>
    <row r="481" spans="2:26" ht="12.75" customHeight="1">
      <c r="B481" s="87"/>
      <c r="C481" s="2877" t="s">
        <v>809</v>
      </c>
      <c r="D481" s="2350">
        <v>20</v>
      </c>
      <c r="E481" s="1157">
        <v>0.72729999999999995</v>
      </c>
      <c r="F481" s="1620">
        <v>0.66649999999999998</v>
      </c>
      <c r="G481" s="1230">
        <v>4.7521000000000004</v>
      </c>
      <c r="H481" s="1941">
        <v>27.803599999999999</v>
      </c>
      <c r="I481" s="3302">
        <v>37</v>
      </c>
      <c r="J481" s="2440" t="s">
        <v>414</v>
      </c>
      <c r="L481" s="3414"/>
      <c r="M481" s="3414"/>
      <c r="N481" s="3414"/>
      <c r="O481" s="125"/>
      <c r="P481" s="125"/>
      <c r="Q481" s="3414"/>
      <c r="R481" s="3414"/>
      <c r="S481" s="3414"/>
      <c r="T481" s="129"/>
      <c r="U481" s="3422"/>
      <c r="V481" s="164"/>
      <c r="W481" s="3414"/>
      <c r="X481" s="3414"/>
      <c r="Y481" s="535"/>
      <c r="Z481" s="125"/>
    </row>
    <row r="482" spans="2:26" ht="15.75" thickBot="1">
      <c r="B482" s="688" t="s">
        <v>165</v>
      </c>
      <c r="C482" s="1274" t="s">
        <v>305</v>
      </c>
      <c r="D482" s="3291">
        <v>20</v>
      </c>
      <c r="E482" s="1525">
        <v>0.93300000000000005</v>
      </c>
      <c r="F482" s="2215">
        <v>0.33</v>
      </c>
      <c r="G482" s="2215">
        <v>8.6869999999999994</v>
      </c>
      <c r="H482" s="2437">
        <v>41.45</v>
      </c>
      <c r="I482" s="3303">
        <v>19</v>
      </c>
      <c r="J482" s="2422" t="s">
        <v>8</v>
      </c>
      <c r="K482" s="6"/>
      <c r="L482" s="1682"/>
      <c r="M482" s="3414"/>
      <c r="N482" s="225"/>
      <c r="O482" s="125"/>
      <c r="P482" s="125"/>
      <c r="Q482" s="3414"/>
      <c r="R482" s="3414"/>
      <c r="S482" s="3414"/>
      <c r="T482" s="3416"/>
      <c r="U482" s="3411"/>
      <c r="V482" s="3408"/>
      <c r="W482" s="3414"/>
      <c r="X482" s="3414"/>
      <c r="Y482" s="550"/>
      <c r="Z482" s="125"/>
    </row>
    <row r="483" spans="2:26">
      <c r="B483" s="426" t="s">
        <v>203</v>
      </c>
      <c r="C483" s="578"/>
      <c r="D483" s="166">
        <f>SUM(D479:D482)</f>
        <v>310</v>
      </c>
      <c r="E483" s="433">
        <f>SUM(E479:E482)</f>
        <v>9.4019999999999992</v>
      </c>
      <c r="F483" s="428">
        <f>SUM(F479:F482)</f>
        <v>9.6362000000000005</v>
      </c>
      <c r="G483" s="434">
        <f>SUM(G479:G482)</f>
        <v>39.599399999999996</v>
      </c>
      <c r="H483" s="567">
        <f>SUM(H479:H482)</f>
        <v>289.45659999999998</v>
      </c>
      <c r="I483" s="3220"/>
      <c r="J483" s="455"/>
      <c r="K483" s="6"/>
      <c r="L483" s="129"/>
      <c r="M483" s="3422"/>
      <c r="N483" s="164"/>
      <c r="O483" s="125"/>
      <c r="P483" s="125"/>
      <c r="Q483" s="3414"/>
      <c r="R483" s="3414"/>
      <c r="S483" s="3414"/>
      <c r="T483" s="3414"/>
      <c r="U483" s="3411"/>
      <c r="V483" s="3414"/>
      <c r="W483" s="3414"/>
      <c r="X483" s="3414"/>
      <c r="Y483" s="535"/>
      <c r="Z483" s="125"/>
    </row>
    <row r="484" spans="2:26">
      <c r="B484" s="738"/>
      <c r="C484" s="739" t="s">
        <v>10</v>
      </c>
      <c r="D484" s="1166">
        <v>0.1</v>
      </c>
      <c r="E484" s="808">
        <f>E631</f>
        <v>7.7</v>
      </c>
      <c r="F484" s="807">
        <f>F631</f>
        <v>7.9</v>
      </c>
      <c r="G484" s="807">
        <f>G631</f>
        <v>33.5</v>
      </c>
      <c r="H484" s="1556">
        <f>H631</f>
        <v>235</v>
      </c>
      <c r="I484" s="3197"/>
      <c r="J484" s="660"/>
      <c r="K484" s="6"/>
      <c r="L484" s="484"/>
      <c r="M484" s="3411"/>
      <c r="N484" s="3409"/>
      <c r="O484" s="125"/>
      <c r="P484" s="125"/>
      <c r="Q484" s="3414"/>
      <c r="R484" s="3414"/>
      <c r="S484" s="3414"/>
      <c r="T484" s="3411"/>
      <c r="U484" s="224"/>
      <c r="V484" s="3408"/>
      <c r="W484" s="3414"/>
      <c r="X484" s="3414"/>
      <c r="Y484" s="535"/>
      <c r="Z484" s="125"/>
    </row>
    <row r="485" spans="2:26" ht="15.75" thickBot="1">
      <c r="B485" s="240"/>
      <c r="C485" s="736" t="s">
        <v>331</v>
      </c>
      <c r="D485" s="1162"/>
      <c r="E485" s="1525">
        <f>(E483*100/E679)-10</f>
        <v>2.2103896103896101</v>
      </c>
      <c r="F485" s="440">
        <f>(F483*100/F679)-10</f>
        <v>2.1977215189873416</v>
      </c>
      <c r="G485" s="440">
        <f>(G483*100/G679)-10</f>
        <v>1.8207164179104467</v>
      </c>
      <c r="H485" s="1526">
        <f>(H483*100/H679)-10</f>
        <v>2.3173021276595733</v>
      </c>
      <c r="I485" s="429"/>
      <c r="J485" s="436"/>
      <c r="K485" s="6"/>
      <c r="L485" s="3414"/>
      <c r="M485" s="3411"/>
      <c r="N485" s="3414"/>
      <c r="O485" s="125"/>
      <c r="P485" s="125"/>
      <c r="Q485" s="3414"/>
      <c r="R485" s="3414"/>
      <c r="S485" s="3414"/>
      <c r="T485" s="3411"/>
      <c r="U485" s="224"/>
      <c r="V485" s="2413"/>
      <c r="W485" s="3414"/>
      <c r="X485" s="3414"/>
      <c r="Y485" s="535"/>
      <c r="Z485" s="125"/>
    </row>
    <row r="486" spans="2:26">
      <c r="K486" s="6"/>
      <c r="L486" s="129"/>
      <c r="M486" s="477"/>
      <c r="N486" s="3408"/>
      <c r="O486" s="125"/>
      <c r="P486" s="125"/>
      <c r="Q486" s="3414"/>
      <c r="R486" s="3414"/>
      <c r="S486" s="3414"/>
      <c r="T486" s="2253"/>
      <c r="U486" s="3411"/>
      <c r="V486" s="3409"/>
      <c r="W486" s="3414"/>
      <c r="X486" s="3414"/>
      <c r="Y486" s="535"/>
      <c r="Z486" s="125"/>
    </row>
    <row r="487" spans="2:26" ht="16.5" thickBot="1">
      <c r="B487" s="110"/>
      <c r="C487" s="480"/>
      <c r="D487" s="125"/>
      <c r="E487" s="585"/>
      <c r="F487" s="585"/>
      <c r="G487" s="585"/>
      <c r="H487" s="585"/>
      <c r="I487" s="125"/>
      <c r="J487" s="125"/>
      <c r="K487" s="6"/>
      <c r="L487" s="129"/>
      <c r="M487" s="477"/>
      <c r="N487" s="3408"/>
      <c r="O487" s="125"/>
      <c r="P487" s="125"/>
      <c r="Q487" s="3414"/>
      <c r="R487" s="3414"/>
      <c r="S487" s="3414"/>
      <c r="T487" s="3414"/>
      <c r="U487" s="3415"/>
      <c r="V487" s="3414"/>
      <c r="W487" s="3414"/>
      <c r="X487" s="3414"/>
      <c r="Y487" s="535"/>
      <c r="Z487" s="125"/>
    </row>
    <row r="488" spans="2:26">
      <c r="B488" s="662"/>
      <c r="C488" s="42" t="s">
        <v>231</v>
      </c>
      <c r="D488" s="43"/>
      <c r="E488" s="151">
        <f>E465+E475</f>
        <v>30.462199999999999</v>
      </c>
      <c r="F488" s="246">
        <f>F465+F475</f>
        <v>50.407699999999998</v>
      </c>
      <c r="G488" s="246">
        <f>G465+G475</f>
        <v>212.65</v>
      </c>
      <c r="H488" s="663">
        <f>H465+H475</f>
        <v>1419.2336</v>
      </c>
      <c r="I488" s="569"/>
      <c r="J488" s="31"/>
      <c r="K488" s="6"/>
      <c r="L488" s="3416"/>
      <c r="M488" s="3411"/>
      <c r="N488" s="3409"/>
      <c r="O488" s="125"/>
      <c r="P488" s="125"/>
      <c r="Q488" s="3414"/>
      <c r="R488" s="3414"/>
      <c r="S488" s="3414"/>
      <c r="T488" s="1682"/>
      <c r="U488" s="3415"/>
      <c r="V488" s="2499"/>
      <c r="W488" s="3414"/>
      <c r="X488" s="3414"/>
      <c r="Y488" s="225"/>
      <c r="Z488" s="125"/>
    </row>
    <row r="489" spans="2:26">
      <c r="B489" s="392"/>
      <c r="C489" s="687" t="s">
        <v>10</v>
      </c>
      <c r="D489" s="1166">
        <v>0.6</v>
      </c>
      <c r="E489" s="808">
        <f>E635</f>
        <v>46.2</v>
      </c>
      <c r="F489" s="807">
        <f>F635</f>
        <v>47.4</v>
      </c>
      <c r="G489" s="807">
        <f>G635</f>
        <v>201</v>
      </c>
      <c r="H489" s="1556">
        <f>H635</f>
        <v>1410</v>
      </c>
      <c r="I489" s="683"/>
      <c r="J489" s="5"/>
      <c r="L489" s="3414"/>
      <c r="M489" s="3415"/>
      <c r="N489" s="3414"/>
      <c r="O489" s="125"/>
      <c r="P489" s="125"/>
      <c r="Q489" s="3414"/>
      <c r="R489" s="3414"/>
      <c r="S489" s="3414"/>
      <c r="T489" s="3414"/>
      <c r="U489" s="3414"/>
      <c r="V489" s="3414"/>
      <c r="W489" s="3414"/>
      <c r="X489" s="3414"/>
      <c r="Y489" s="3422"/>
      <c r="Z489" s="125"/>
    </row>
    <row r="490" spans="2:26" ht="15.75" thickBot="1">
      <c r="B490" s="240"/>
      <c r="C490" s="736" t="s">
        <v>331</v>
      </c>
      <c r="D490" s="1162"/>
      <c r="E490" s="1525">
        <f>(E488*100/E679)-60</f>
        <v>-20.438701298701304</v>
      </c>
      <c r="F490" s="440">
        <f>(F488*100/F679)-60</f>
        <v>3.8072151898734106</v>
      </c>
      <c r="G490" s="440">
        <f>(G488*100/G679)-60</f>
        <v>3.4776119402985088</v>
      </c>
      <c r="H490" s="1526">
        <f>(H488*100/H679)-60</f>
        <v>0.39291914893617985</v>
      </c>
      <c r="I490" s="5"/>
      <c r="J490" s="5"/>
      <c r="K490" s="6"/>
      <c r="L490" s="3414"/>
      <c r="M490" s="3415"/>
      <c r="N490" s="3414"/>
      <c r="O490" s="125"/>
      <c r="P490" s="125"/>
      <c r="Q490" s="3414"/>
      <c r="R490" s="3414"/>
      <c r="S490" s="3414"/>
      <c r="T490" s="3414"/>
      <c r="U490" s="3414"/>
      <c r="V490" s="3414"/>
      <c r="W490" s="3414"/>
      <c r="X490" s="3414"/>
      <c r="Y490" s="125"/>
      <c r="Z490" s="125"/>
    </row>
    <row r="491" spans="2:26" ht="15.75" thickBot="1">
      <c r="F491" s="446"/>
      <c r="G491" s="446"/>
      <c r="H491" s="446"/>
      <c r="I491" s="5"/>
      <c r="J491" s="5"/>
      <c r="K491" s="6"/>
      <c r="L491" s="129"/>
      <c r="M491" s="477"/>
      <c r="N491" s="3408"/>
      <c r="O491" s="125"/>
      <c r="P491" s="125"/>
      <c r="Q491" s="3414"/>
      <c r="R491" s="3414"/>
      <c r="S491" s="3414"/>
      <c r="T491" s="3414"/>
      <c r="U491" s="3414"/>
      <c r="V491" s="3414"/>
      <c r="W491" s="3414"/>
      <c r="X491" s="3414"/>
      <c r="Y491" s="125"/>
      <c r="Z491" s="125"/>
    </row>
    <row r="492" spans="2:26">
      <c r="B492" s="662"/>
      <c r="C492" s="42" t="s">
        <v>230</v>
      </c>
      <c r="D492" s="43"/>
      <c r="E492" s="151">
        <f>E475+E483</f>
        <v>31.679400000000001</v>
      </c>
      <c r="F492" s="246">
        <f>F475+F483</f>
        <v>40.553899999999999</v>
      </c>
      <c r="G492" s="246">
        <f>G475+G483</f>
        <v>158.1533</v>
      </c>
      <c r="H492" s="663">
        <f>H475+H483</f>
        <v>1139.423</v>
      </c>
      <c r="I492" s="569"/>
      <c r="J492" s="31"/>
      <c r="K492" s="6"/>
      <c r="L492" s="129"/>
      <c r="M492" s="477"/>
      <c r="N492" s="3408"/>
      <c r="O492" s="125"/>
      <c r="P492" s="125"/>
      <c r="Q492" s="3414"/>
      <c r="R492" s="3414"/>
      <c r="S492" s="3414"/>
      <c r="T492" s="3414"/>
      <c r="U492" s="3414"/>
      <c r="V492" s="3414"/>
      <c r="W492" s="3414"/>
      <c r="X492" s="3414"/>
      <c r="Y492" s="125"/>
      <c r="Z492" s="125"/>
    </row>
    <row r="493" spans="2:26">
      <c r="B493" s="392"/>
      <c r="C493" s="687" t="s">
        <v>10</v>
      </c>
      <c r="D493" s="1166">
        <v>0.45</v>
      </c>
      <c r="E493" s="808">
        <f>E639</f>
        <v>34.65</v>
      </c>
      <c r="F493" s="807">
        <f>F639</f>
        <v>35.549999999999997</v>
      </c>
      <c r="G493" s="807">
        <f>G639</f>
        <v>150.75</v>
      </c>
      <c r="H493" s="1556">
        <f>H639</f>
        <v>1057.5</v>
      </c>
      <c r="I493" s="683"/>
      <c r="J493" s="5"/>
      <c r="K493" s="6"/>
      <c r="L493" s="3416"/>
      <c r="M493" s="3411"/>
      <c r="N493" s="3409"/>
      <c r="O493" s="125"/>
      <c r="P493" s="125"/>
      <c r="Q493" s="3414"/>
      <c r="R493" s="3414"/>
      <c r="S493" s="3414"/>
      <c r="T493" s="3414"/>
      <c r="U493" s="3414"/>
      <c r="V493" s="3414"/>
      <c r="W493" s="3414"/>
      <c r="X493" s="3414"/>
      <c r="Y493" s="582"/>
      <c r="Z493" s="125"/>
    </row>
    <row r="494" spans="2:26" ht="15.75" thickBot="1">
      <c r="B494" s="240"/>
      <c r="C494" s="736" t="s">
        <v>331</v>
      </c>
      <c r="D494" s="1162"/>
      <c r="E494" s="1525">
        <f>(E492*100/E679)-45</f>
        <v>-3.8579220779220762</v>
      </c>
      <c r="F494" s="440">
        <f>(F492*100/F679)-45</f>
        <v>6.3340506329113921</v>
      </c>
      <c r="G494" s="440">
        <f>(G492*100/G679)-45</f>
        <v>2.2099402985074619</v>
      </c>
      <c r="H494" s="1526">
        <f>(H492*100/H679)-45</f>
        <v>3.4860851063829799</v>
      </c>
      <c r="I494" s="5"/>
      <c r="J494" s="5"/>
      <c r="K494" s="6"/>
      <c r="L494" s="3414"/>
      <c r="M494" s="3415"/>
      <c r="N494" s="3414"/>
      <c r="O494" s="125"/>
      <c r="P494" s="125"/>
      <c r="Q494" s="3414"/>
      <c r="R494" s="3414"/>
      <c r="S494" s="3414"/>
      <c r="T494" s="3414"/>
      <c r="U494" s="3414"/>
      <c r="V494" s="3414"/>
      <c r="W494" s="3414"/>
      <c r="X494" s="3414"/>
      <c r="Y494" s="283"/>
      <c r="Z494" s="125"/>
    </row>
    <row r="495" spans="2:26" ht="15.75" thickBot="1">
      <c r="I495" s="5"/>
      <c r="J495" s="5"/>
      <c r="K495" s="6"/>
      <c r="L495" s="3414"/>
      <c r="M495" s="3415"/>
      <c r="N495" s="3414"/>
      <c r="O495" s="125"/>
      <c r="P495" s="125"/>
      <c r="Q495" s="3414"/>
      <c r="R495" s="3414"/>
      <c r="S495" s="3414"/>
      <c r="T495" s="3414"/>
      <c r="U495" s="3414"/>
      <c r="V495" s="3414"/>
      <c r="W495" s="3414"/>
      <c r="X495" s="3414"/>
      <c r="Y495" s="283"/>
      <c r="Z495" s="125"/>
    </row>
    <row r="496" spans="2:26">
      <c r="B496" s="662"/>
      <c r="C496" s="42" t="s">
        <v>204</v>
      </c>
      <c r="D496" s="43"/>
      <c r="E496" s="158">
        <f>E465+E475+E483</f>
        <v>39.864199999999997</v>
      </c>
      <c r="F496" s="96">
        <f>F465+F475+F483</f>
        <v>60.043900000000001</v>
      </c>
      <c r="G496" s="96">
        <f>G465+G475+G483</f>
        <v>252.24940000000001</v>
      </c>
      <c r="H496" s="247">
        <f>H465+H475+H483</f>
        <v>1708.6902</v>
      </c>
      <c r="I496" s="5"/>
      <c r="J496" s="5"/>
      <c r="K496" s="6"/>
      <c r="L496" s="3414"/>
      <c r="M496" s="3415"/>
      <c r="N496" s="3414"/>
      <c r="O496" s="125"/>
      <c r="P496" s="125"/>
      <c r="Q496" s="3414"/>
      <c r="R496" s="3414"/>
      <c r="S496" s="3414"/>
      <c r="T496" s="3414"/>
      <c r="U496" s="3414"/>
      <c r="V496" s="3414"/>
      <c r="W496" s="3414"/>
      <c r="X496" s="3414"/>
      <c r="Y496" s="586"/>
      <c r="Z496" s="125"/>
    </row>
    <row r="497" spans="2:26">
      <c r="B497" s="738"/>
      <c r="C497" s="739" t="s">
        <v>10</v>
      </c>
      <c r="D497" s="1166">
        <v>0.7</v>
      </c>
      <c r="E497" s="808">
        <f>E643</f>
        <v>53.9</v>
      </c>
      <c r="F497" s="807">
        <f>F643</f>
        <v>55.3</v>
      </c>
      <c r="G497" s="807">
        <f>G643</f>
        <v>234.5</v>
      </c>
      <c r="H497" s="1556">
        <f>H643</f>
        <v>1645</v>
      </c>
      <c r="I497" s="569"/>
      <c r="J497" s="31"/>
      <c r="K497" s="6"/>
      <c r="L497" s="3414"/>
      <c r="M497" s="3415"/>
      <c r="N497" s="3414"/>
      <c r="O497" s="125"/>
      <c r="P497" s="125"/>
      <c r="Q497" s="3414"/>
      <c r="R497" s="3414"/>
      <c r="S497" s="3414"/>
      <c r="T497" s="3414"/>
      <c r="U497" s="3414"/>
      <c r="V497" s="3414"/>
      <c r="W497" s="3414"/>
      <c r="X497" s="3414"/>
      <c r="Y497" s="535"/>
      <c r="Z497" s="125"/>
    </row>
    <row r="498" spans="2:26" ht="15.75" thickBot="1">
      <c r="B498" s="240"/>
      <c r="C498" s="736" t="s">
        <v>331</v>
      </c>
      <c r="D498" s="1162"/>
      <c r="E498" s="1525">
        <f>(E496*100/E679)-70</f>
        <v>-18.228311688311692</v>
      </c>
      <c r="F498" s="440">
        <f>(F496*100/F679)-70</f>
        <v>6.0049367088607681</v>
      </c>
      <c r="G498" s="440">
        <f>(G496*100/G679)-70</f>
        <v>5.2983283582089626</v>
      </c>
      <c r="H498" s="1526">
        <f>(H496*100/H679)-70</f>
        <v>2.7102212765957461</v>
      </c>
      <c r="I498" s="683"/>
      <c r="J498" s="5"/>
      <c r="K498" s="6"/>
      <c r="L498" s="3414"/>
      <c r="M498" s="3415"/>
      <c r="N498" s="3414"/>
      <c r="O498" s="125"/>
      <c r="P498" s="125"/>
      <c r="Q498" s="3414"/>
      <c r="R498" s="3414"/>
      <c r="S498" s="3414"/>
      <c r="T498" s="3414"/>
      <c r="U498" s="3414"/>
      <c r="V498" s="3414"/>
      <c r="W498" s="3414"/>
      <c r="X498" s="3414"/>
      <c r="Y498" s="535"/>
      <c r="Z498" s="125"/>
    </row>
    <row r="499" spans="2:26">
      <c r="K499" s="6"/>
      <c r="L499" s="585"/>
      <c r="M499" s="585"/>
      <c r="N499" s="585"/>
      <c r="O499" s="215"/>
      <c r="P499" s="125"/>
      <c r="Q499" s="3414"/>
      <c r="R499" s="3414"/>
      <c r="S499" s="3414"/>
      <c r="T499" s="3414"/>
      <c r="U499" s="3414"/>
      <c r="V499" s="3414"/>
      <c r="W499" s="3414"/>
      <c r="X499" s="3414"/>
      <c r="Y499" s="535"/>
      <c r="Z499" s="125"/>
    </row>
    <row r="500" spans="2:26">
      <c r="B500" s="2679"/>
      <c r="K500" s="6"/>
      <c r="L500" s="534"/>
      <c r="M500" s="534"/>
      <c r="N500" s="534"/>
      <c r="O500" s="3750"/>
      <c r="P500" s="125"/>
      <c r="Q500" s="3414"/>
      <c r="R500" s="3414"/>
      <c r="S500" s="3414"/>
      <c r="T500" s="3414"/>
      <c r="U500" s="3414"/>
      <c r="V500" s="3414"/>
      <c r="W500" s="3414"/>
      <c r="X500" s="3414"/>
      <c r="Y500" s="535"/>
      <c r="Z500" s="125"/>
    </row>
    <row r="501" spans="2:26">
      <c r="B501" s="767"/>
      <c r="I501" s="5"/>
      <c r="J501" s="5"/>
      <c r="K501" s="6"/>
      <c r="L501" s="3414"/>
      <c r="M501" s="3415"/>
      <c r="N501" s="3414"/>
      <c r="O501" s="125"/>
      <c r="P501" s="125"/>
      <c r="Q501" s="3414"/>
      <c r="R501" s="3414"/>
      <c r="S501" s="3414"/>
      <c r="T501" s="3414"/>
      <c r="U501" s="3414"/>
      <c r="V501" s="3414"/>
      <c r="W501" s="3414"/>
      <c r="X501" s="3414"/>
      <c r="Y501" s="535"/>
      <c r="Z501" s="125"/>
    </row>
    <row r="502" spans="2:26">
      <c r="B502" s="3258"/>
      <c r="D502"/>
      <c r="E502" s="310"/>
      <c r="F502" s="310"/>
      <c r="G502" s="310"/>
      <c r="H502" s="310"/>
      <c r="I502" s="310"/>
      <c r="J502" s="310"/>
      <c r="K502" s="6"/>
      <c r="L502" s="125"/>
      <c r="M502" s="125"/>
      <c r="N502" s="125"/>
      <c r="O502" s="125"/>
      <c r="P502" s="125"/>
      <c r="Q502" s="3414"/>
      <c r="R502" s="3414"/>
      <c r="S502" s="3414"/>
      <c r="T502" s="3414"/>
      <c r="U502" s="3414"/>
      <c r="V502" s="3414"/>
      <c r="W502" s="3414"/>
      <c r="X502" s="3414"/>
      <c r="Y502" s="550"/>
      <c r="Z502" s="125"/>
    </row>
    <row r="503" spans="2:26">
      <c r="B503" s="1"/>
      <c r="K503" s="6"/>
      <c r="L503" s="125"/>
      <c r="M503" s="125"/>
      <c r="N503" s="125"/>
      <c r="O503" s="125"/>
      <c r="P503" s="125"/>
      <c r="Q503" s="3414"/>
      <c r="R503" s="3414"/>
      <c r="S503" s="3414"/>
      <c r="T503" s="3414"/>
      <c r="U503" s="3414"/>
      <c r="V503" s="3414"/>
      <c r="W503" s="3414"/>
      <c r="X503" s="3414"/>
      <c r="Y503" s="225"/>
      <c r="Z503" s="125"/>
    </row>
    <row r="504" spans="2:26">
      <c r="B504" s="767"/>
      <c r="K504" s="6"/>
      <c r="L504" s="125"/>
      <c r="M504" s="125"/>
      <c r="N504" s="125"/>
      <c r="O504" s="125"/>
      <c r="P504" s="125"/>
      <c r="Q504" s="3414"/>
      <c r="R504" s="3414"/>
      <c r="S504" s="3414"/>
      <c r="T504" s="3414"/>
      <c r="U504" s="3414"/>
      <c r="V504" s="3414"/>
      <c r="W504" s="3414"/>
      <c r="X504" s="3414"/>
      <c r="Y504" s="3422"/>
      <c r="Z504" s="125"/>
    </row>
    <row r="505" spans="2:26">
      <c r="D505" s="12" t="str">
        <f>D58</f>
        <v xml:space="preserve">Россия Краснодарский край </v>
      </c>
      <c r="K505" s="6"/>
      <c r="L505" s="125"/>
      <c r="M505" s="125"/>
      <c r="N505" s="125"/>
      <c r="O505" s="125"/>
      <c r="P505" s="125"/>
      <c r="Q505" s="3414"/>
      <c r="R505" s="3414"/>
      <c r="S505" s="3414"/>
      <c r="T505" s="3414"/>
      <c r="U505" s="3414"/>
      <c r="V505" s="3414"/>
      <c r="W505" s="3414"/>
      <c r="X505" s="3414"/>
      <c r="Y505" s="125"/>
      <c r="Z505" s="125"/>
    </row>
    <row r="506" spans="2:26">
      <c r="B506" s="25" t="str">
        <f>B59</f>
        <v xml:space="preserve">     10 - ТИДНЕВНОЕ  МЕНЮ  ПРИГОТОВЛЯЕМЫХ  БЛЮД ШКОЛЬНЫХ    З А В Т Р А К О В - О Б Е Д О В - П О Л Д Н И К О В</v>
      </c>
      <c r="D506"/>
      <c r="E506"/>
      <c r="I506"/>
      <c r="J506"/>
      <c r="K506" s="668"/>
      <c r="L506" s="125"/>
      <c r="M506" s="125"/>
      <c r="N506" s="125"/>
      <c r="O506" s="125"/>
      <c r="P506" s="125"/>
      <c r="Q506" s="3414"/>
      <c r="R506" s="3414"/>
      <c r="S506" s="3414"/>
      <c r="T506" s="3414"/>
      <c r="U506" s="3414"/>
      <c r="V506" s="3414"/>
      <c r="W506" s="3414"/>
      <c r="X506" s="3414"/>
      <c r="Y506" s="535"/>
      <c r="Z506" s="125"/>
    </row>
    <row r="507" spans="2:26">
      <c r="C507" s="25" t="str">
        <f>C60</f>
        <v xml:space="preserve">                            ДЛЯ  УЧАЩИХСЯ  В ОБЩЕОБРАЗОВАТЕЛЬНОМ УЧРЕЖДЕНИЕ</v>
      </c>
      <c r="E507"/>
      <c r="F507"/>
      <c r="G507" s="25"/>
      <c r="H507" s="25"/>
      <c r="I507" s="26"/>
      <c r="J507" s="26"/>
      <c r="K507" s="1168"/>
      <c r="L507" s="125"/>
      <c r="M507" s="125"/>
      <c r="N507" s="125"/>
      <c r="O507" s="125"/>
      <c r="P507" s="125"/>
      <c r="Q507" s="3415"/>
      <c r="R507" s="3414"/>
      <c r="S507" s="3414"/>
      <c r="T507" s="3414"/>
      <c r="U507" s="3415"/>
      <c r="V507" s="3414"/>
      <c r="W507" s="125"/>
      <c r="X507" s="3414"/>
      <c r="Y507" s="535"/>
      <c r="Z507" s="125"/>
    </row>
    <row r="508" spans="2:26" ht="15.75">
      <c r="B508" s="28" t="str">
        <f>B61</f>
        <v xml:space="preserve">   Возрастная категория:      с   7  до 11 лет                    Сезон:    ЗИМА  -  ВЕСНА  2025 -____г.г.</v>
      </c>
      <c r="C508" s="26"/>
      <c r="D508"/>
      <c r="E508" s="28"/>
      <c r="F508"/>
      <c r="G508" s="2"/>
      <c r="H508" s="26"/>
      <c r="I508" s="26"/>
      <c r="J508" s="33"/>
      <c r="K508" s="1168"/>
      <c r="L508" s="125"/>
      <c r="M508" s="125"/>
      <c r="N508" s="125"/>
      <c r="O508" s="125"/>
      <c r="P508" s="125"/>
      <c r="Q508" s="3415"/>
      <c r="R508" s="3414"/>
      <c r="S508" s="3414"/>
      <c r="T508" s="3414"/>
      <c r="U508" s="3414"/>
      <c r="V508" s="3414"/>
      <c r="W508" s="188"/>
      <c r="X508" s="130"/>
      <c r="Y508" s="535"/>
      <c r="Z508" s="125"/>
    </row>
    <row r="509" spans="2:26" ht="19.5" thickBot="1">
      <c r="C509" s="1"/>
      <c r="D509" s="1169" t="s">
        <v>271</v>
      </c>
      <c r="E509" s="1811"/>
      <c r="F509" s="2526"/>
      <c r="G509" s="2526"/>
      <c r="H509" s="2526"/>
      <c r="I509" s="2526"/>
      <c r="K509" s="6"/>
      <c r="L509" s="125"/>
      <c r="M509" s="125"/>
      <c r="N509" s="125"/>
      <c r="O509" s="125"/>
      <c r="P509" s="125"/>
      <c r="Q509" s="3415"/>
      <c r="R509" s="3414"/>
      <c r="S509" s="3414"/>
      <c r="T509" s="764"/>
      <c r="U509" s="3414"/>
      <c r="V509" s="3415"/>
      <c r="W509" s="130"/>
      <c r="X509" s="130"/>
      <c r="Y509" s="598"/>
      <c r="Z509" s="125"/>
    </row>
    <row r="510" spans="2:26" ht="14.25" customHeight="1" thickBot="1">
      <c r="B510" s="1187" t="s">
        <v>141</v>
      </c>
      <c r="C510" s="90"/>
      <c r="D510" s="395" t="s">
        <v>142</v>
      </c>
      <c r="E510" s="341" t="s">
        <v>143</v>
      </c>
      <c r="F510" s="341"/>
      <c r="G510" s="341"/>
      <c r="H510" s="396" t="s">
        <v>144</v>
      </c>
      <c r="I510" s="397" t="s">
        <v>145</v>
      </c>
      <c r="J510" s="398" t="s">
        <v>146</v>
      </c>
      <c r="K510" s="668"/>
      <c r="L510" s="3762"/>
      <c r="M510" s="3414"/>
      <c r="N510" s="621"/>
      <c r="O510" s="514"/>
      <c r="P510" s="827"/>
      <c r="Q510" s="3415"/>
      <c r="R510" s="3414"/>
      <c r="S510" s="3422"/>
      <c r="T510" s="3414"/>
      <c r="U510" s="3422"/>
      <c r="V510" s="3414"/>
      <c r="W510" s="3414"/>
      <c r="X510" s="3414"/>
      <c r="Y510" s="535"/>
      <c r="Z510" s="125"/>
    </row>
    <row r="511" spans="2:26" ht="12.75" customHeight="1">
      <c r="B511" s="403" t="s">
        <v>147</v>
      </c>
      <c r="C511" s="400" t="s">
        <v>148</v>
      </c>
      <c r="D511" s="401" t="s">
        <v>149</v>
      </c>
      <c r="E511" s="402" t="s">
        <v>150</v>
      </c>
      <c r="F511" s="402" t="s">
        <v>53</v>
      </c>
      <c r="G511" s="402" t="s">
        <v>54</v>
      </c>
      <c r="H511" s="403" t="s">
        <v>151</v>
      </c>
      <c r="I511" s="404" t="s">
        <v>152</v>
      </c>
      <c r="J511" s="405" t="s">
        <v>263</v>
      </c>
      <c r="K511" s="6"/>
      <c r="L511" s="156"/>
      <c r="M511" s="360"/>
      <c r="N511" s="360"/>
      <c r="O511" s="360"/>
      <c r="P511" s="360"/>
      <c r="Q511" s="125"/>
      <c r="R511" s="3416"/>
      <c r="S511" s="3411"/>
      <c r="T511" s="3408"/>
      <c r="U511" s="3411"/>
      <c r="V511" s="3408"/>
      <c r="W511" s="3414"/>
      <c r="X511" s="3414"/>
      <c r="Y511" s="535"/>
      <c r="Z511" s="125"/>
    </row>
    <row r="512" spans="2:26" ht="15.75" thickBot="1">
      <c r="B512" s="1287"/>
      <c r="C512" s="437"/>
      <c r="D512" s="407"/>
      <c r="E512" s="408" t="s">
        <v>5</v>
      </c>
      <c r="F512" s="408" t="s">
        <v>6</v>
      </c>
      <c r="G512" s="408" t="s">
        <v>7</v>
      </c>
      <c r="H512" s="409" t="s">
        <v>153</v>
      </c>
      <c r="I512" s="410" t="s">
        <v>154</v>
      </c>
      <c r="J512" s="411" t="s">
        <v>262</v>
      </c>
      <c r="K512" s="6"/>
      <c r="L512" s="266"/>
      <c r="M512" s="120"/>
      <c r="N512" s="120"/>
      <c r="O512" s="120"/>
      <c r="P512" s="185"/>
      <c r="Q512" s="125"/>
      <c r="R512" s="3757"/>
      <c r="S512" s="3411"/>
      <c r="T512" s="3409"/>
      <c r="U512" s="3411"/>
      <c r="V512" s="3409"/>
      <c r="W512" s="3414"/>
      <c r="X512" s="3414"/>
      <c r="Y512" s="535"/>
      <c r="Z512" s="125"/>
    </row>
    <row r="513" spans="2:26">
      <c r="B513" s="448" t="s">
        <v>155</v>
      </c>
      <c r="C513" s="1850" t="s">
        <v>129</v>
      </c>
      <c r="D513" s="1812"/>
      <c r="E513" s="413"/>
      <c r="F513" s="414"/>
      <c r="G513" s="414"/>
      <c r="H513" s="566"/>
      <c r="I513" s="441"/>
      <c r="J513" s="417"/>
      <c r="K513" s="6"/>
      <c r="L513" s="278"/>
      <c r="M513" s="3422"/>
      <c r="N513" s="3422"/>
      <c r="O513" s="3422"/>
      <c r="P513" s="3422"/>
      <c r="Q513" s="120"/>
      <c r="R513" s="2253"/>
      <c r="S513" s="3411"/>
      <c r="T513" s="3408"/>
      <c r="U513" s="3411"/>
      <c r="V513" s="3408"/>
      <c r="W513" s="3414"/>
      <c r="X513" s="3414"/>
      <c r="Y513" s="225"/>
      <c r="Z513" s="125"/>
    </row>
    <row r="514" spans="2:26">
      <c r="B514" s="419" t="s">
        <v>234</v>
      </c>
      <c r="C514" s="249" t="s">
        <v>731</v>
      </c>
      <c r="D514" s="353">
        <v>90</v>
      </c>
      <c r="E514" s="2113">
        <v>10.6319</v>
      </c>
      <c r="F514" s="2114">
        <v>14.132400000000001</v>
      </c>
      <c r="G514" s="2115">
        <v>12.164</v>
      </c>
      <c r="H514" s="1340">
        <v>218.375</v>
      </c>
      <c r="I514" s="1548">
        <v>68</v>
      </c>
      <c r="J514" s="2433" t="s">
        <v>730</v>
      </c>
      <c r="K514" s="6"/>
      <c r="L514" s="3422"/>
      <c r="M514" s="2511"/>
      <c r="N514" s="2511"/>
      <c r="O514" s="2511"/>
      <c r="P514" s="2511"/>
      <c r="Q514" s="3244"/>
      <c r="R514" s="129"/>
      <c r="S514" s="3411"/>
      <c r="T514" s="3414"/>
      <c r="U514" s="3411"/>
      <c r="V514" s="3414"/>
      <c r="W514" s="3414"/>
      <c r="X514" s="3414"/>
      <c r="Y514" s="3422"/>
      <c r="Z514" s="125"/>
    </row>
    <row r="515" spans="2:26" ht="15.75">
      <c r="B515" s="420" t="s">
        <v>11</v>
      </c>
      <c r="C515" s="249" t="s">
        <v>728</v>
      </c>
      <c r="D515" s="259">
        <v>160</v>
      </c>
      <c r="E515" s="2048">
        <v>3.3039999999999998</v>
      </c>
      <c r="F515" s="1204">
        <v>5.1790000000000003</v>
      </c>
      <c r="G515" s="1204">
        <v>15.083</v>
      </c>
      <c r="H515" s="707">
        <v>120.16</v>
      </c>
      <c r="I515" s="442">
        <v>41</v>
      </c>
      <c r="J515" s="2443" t="s">
        <v>729</v>
      </c>
      <c r="K515" s="6"/>
      <c r="L515" s="125"/>
      <c r="M515" s="125"/>
      <c r="N515" s="125"/>
      <c r="O515" s="3246"/>
      <c r="P515" s="3246"/>
      <c r="Q515" s="3246"/>
      <c r="R515" s="2253"/>
      <c r="S515" s="3411"/>
      <c r="T515" s="3408"/>
      <c r="U515" s="3411"/>
      <c r="V515" s="3408"/>
      <c r="W515" s="3414"/>
      <c r="X515" s="3414"/>
      <c r="Y515" s="125"/>
      <c r="Z515" s="125"/>
    </row>
    <row r="516" spans="2:26" ht="15.75">
      <c r="B516" s="420"/>
      <c r="C516" s="2188" t="s">
        <v>130</v>
      </c>
      <c r="D516" s="353">
        <v>200</v>
      </c>
      <c r="E516" s="1778">
        <v>0.5</v>
      </c>
      <c r="F516" s="1491">
        <v>0</v>
      </c>
      <c r="G516" s="1491">
        <v>19.8</v>
      </c>
      <c r="H516" s="2651">
        <v>81</v>
      </c>
      <c r="I516" s="2049">
        <v>92</v>
      </c>
      <c r="J516" s="2434" t="s">
        <v>275</v>
      </c>
      <c r="K516" s="6"/>
      <c r="L516" s="3752"/>
      <c r="M516" s="360"/>
      <c r="N516" s="360"/>
      <c r="O516" s="360"/>
      <c r="P516" s="360"/>
      <c r="Q516" s="3414"/>
      <c r="R516" s="2253"/>
      <c r="S516" s="3411"/>
      <c r="T516" s="3409"/>
      <c r="U516" s="3411"/>
      <c r="V516" s="3409"/>
      <c r="W516" s="3414"/>
      <c r="X516" s="3414"/>
      <c r="Y516" s="125"/>
      <c r="Z516" s="125"/>
    </row>
    <row r="517" spans="2:26">
      <c r="B517" s="423" t="s">
        <v>32</v>
      </c>
      <c r="C517" s="2187" t="s">
        <v>9</v>
      </c>
      <c r="D517" s="242">
        <v>36</v>
      </c>
      <c r="E517" s="1282">
        <v>0.72219999999999995</v>
      </c>
      <c r="F517" s="333">
        <v>0.46800000000000003</v>
      </c>
      <c r="G517" s="333">
        <v>19.512</v>
      </c>
      <c r="H517" s="712">
        <v>85.148600000000002</v>
      </c>
      <c r="I517" s="2051">
        <v>18</v>
      </c>
      <c r="J517" s="2434" t="s">
        <v>8</v>
      </c>
      <c r="L517" s="156"/>
      <c r="M517" s="3760"/>
      <c r="N517" s="3760"/>
      <c r="O517" s="3760"/>
      <c r="P517" s="816"/>
      <c r="Q517" s="3414"/>
      <c r="R517" s="3414"/>
      <c r="S517" s="2630"/>
      <c r="T517" s="3414"/>
      <c r="U517" s="128"/>
      <c r="V517" s="477"/>
      <c r="W517" s="3409"/>
      <c r="X517" s="3414"/>
      <c r="Y517" s="535"/>
      <c r="Z517" s="125"/>
    </row>
    <row r="518" spans="2:26" ht="15.75" thickBot="1">
      <c r="B518" s="690"/>
      <c r="C518" s="2349" t="s">
        <v>305</v>
      </c>
      <c r="D518" s="1546">
        <v>30</v>
      </c>
      <c r="E518" s="1282">
        <v>1.4</v>
      </c>
      <c r="F518" s="333">
        <v>0.495</v>
      </c>
      <c r="G518" s="328">
        <v>13.031000000000001</v>
      </c>
      <c r="H518" s="707">
        <v>62.174999999999997</v>
      </c>
      <c r="I518" s="2049">
        <v>19</v>
      </c>
      <c r="J518" s="2423" t="s">
        <v>8</v>
      </c>
      <c r="L518" s="278"/>
      <c r="M518" s="3422"/>
      <c r="N518" s="3422"/>
      <c r="O518" s="3422"/>
      <c r="P518" s="3422"/>
      <c r="Q518" s="3414"/>
      <c r="R518" s="3414"/>
      <c r="S518" s="2630"/>
      <c r="T518" s="3414"/>
      <c r="U518" s="2630"/>
      <c r="V518" s="3414"/>
      <c r="W518" s="3414"/>
      <c r="X518" s="3414"/>
      <c r="Y518" s="125"/>
      <c r="Z518" s="125"/>
    </row>
    <row r="519" spans="2:26">
      <c r="B519" s="426" t="s">
        <v>170</v>
      </c>
      <c r="D519" s="2116">
        <f>SUM(D514:D518)</f>
        <v>516</v>
      </c>
      <c r="E519" s="2053">
        <f>SUM(E514:E518)</f>
        <v>16.5581</v>
      </c>
      <c r="F519" s="2125">
        <f>SUM(F514:F518)</f>
        <v>20.2744</v>
      </c>
      <c r="G519" s="2126">
        <f>SUM(G514:G518)</f>
        <v>79.59</v>
      </c>
      <c r="H519" s="2127">
        <f>SUM(H514:H518)</f>
        <v>566.85859999999991</v>
      </c>
      <c r="I519" s="3220"/>
      <c r="J519" s="1813"/>
      <c r="K519" s="31"/>
      <c r="L519" s="125"/>
      <c r="M519" s="2496"/>
      <c r="N519" s="2496"/>
      <c r="O519" s="2496"/>
      <c r="P519" s="2512"/>
      <c r="Q519" s="3414"/>
      <c r="R519" s="1682"/>
      <c r="S519" s="3415"/>
      <c r="T519" s="1683"/>
      <c r="U519" s="2630"/>
      <c r="V519" s="3414"/>
      <c r="W519" s="185"/>
      <c r="X519" s="536"/>
      <c r="Y519" s="125"/>
      <c r="Z519" s="125"/>
    </row>
    <row r="520" spans="2:26">
      <c r="B520" s="738"/>
      <c r="C520" s="739" t="s">
        <v>10</v>
      </c>
      <c r="D520" s="1847">
        <v>0.25</v>
      </c>
      <c r="E520" s="2135">
        <f>E623</f>
        <v>19.25</v>
      </c>
      <c r="F520" s="2129">
        <f>F623</f>
        <v>19.75</v>
      </c>
      <c r="G520" s="2129">
        <f>G623</f>
        <v>83.75</v>
      </c>
      <c r="H520" s="2130">
        <f>H623</f>
        <v>587.5</v>
      </c>
      <c r="I520" s="3197"/>
      <c r="J520" s="660"/>
      <c r="L520" s="3748"/>
      <c r="M520" s="3415"/>
      <c r="N520" s="3414"/>
      <c r="O520" s="3745"/>
      <c r="P520" s="3414"/>
      <c r="Q520" s="3414"/>
      <c r="R520" s="129"/>
      <c r="S520" s="3422"/>
      <c r="T520" s="3414"/>
      <c r="U520" s="2630"/>
      <c r="V520" s="3414"/>
      <c r="W520" s="185"/>
      <c r="X520" s="536"/>
      <c r="Y520" s="125"/>
      <c r="Z520" s="125"/>
    </row>
    <row r="521" spans="2:26" ht="15.75" thickBot="1">
      <c r="B521" s="392"/>
      <c r="C521" s="1529" t="s">
        <v>331</v>
      </c>
      <c r="D521" s="2638"/>
      <c r="E521" s="1955">
        <f>(E519*100/E679)-25</f>
        <v>-3.4959740259740251</v>
      </c>
      <c r="F521" s="1963">
        <f>(F519*100/F679)-25</f>
        <v>0.66379746835443143</v>
      </c>
      <c r="G521" s="1963">
        <f>(G519*100/G679)-25</f>
        <v>-1.241791044776118</v>
      </c>
      <c r="H521" s="2078">
        <f>(H519*100/H679)-25</f>
        <v>-0.87835744680851491</v>
      </c>
      <c r="I521" s="429"/>
      <c r="J521" s="436"/>
      <c r="K521" s="6"/>
      <c r="L521" s="3748"/>
      <c r="M521" s="2624"/>
      <c r="N521" s="2624"/>
      <c r="O521" s="2624"/>
      <c r="P521" s="2624"/>
      <c r="Q521" s="3414"/>
      <c r="R521" s="181"/>
      <c r="S521" s="130"/>
      <c r="T521" s="338"/>
      <c r="U521" s="2630"/>
      <c r="V521" s="3414"/>
      <c r="W521" s="591"/>
      <c r="X521" s="212"/>
      <c r="Y521" s="3414"/>
      <c r="Z521" s="3414"/>
    </row>
    <row r="522" spans="2:26">
      <c r="B522" s="90"/>
      <c r="C522" s="174" t="s">
        <v>106</v>
      </c>
      <c r="D522" s="1851"/>
      <c r="E522" s="2704"/>
      <c r="F522" s="2136"/>
      <c r="G522" s="2136"/>
      <c r="H522" s="2705"/>
      <c r="I522" s="3235"/>
      <c r="J522" s="431"/>
      <c r="K522" s="6"/>
      <c r="L522" s="2253"/>
      <c r="M522" s="3411"/>
      <c r="N522" s="3408"/>
      <c r="O522" s="125"/>
      <c r="P522" s="125"/>
      <c r="Q522" s="3414"/>
      <c r="R522" s="3414"/>
      <c r="S522" s="3411"/>
      <c r="T522" s="3414"/>
      <c r="U522" s="3415"/>
      <c r="V522" s="1683"/>
      <c r="W522" s="125"/>
      <c r="X522" s="222"/>
      <c r="Y522" s="3414"/>
      <c r="Z522" s="3414"/>
    </row>
    <row r="523" spans="2:26">
      <c r="B523" s="418" t="s">
        <v>155</v>
      </c>
      <c r="C523" s="2569" t="s">
        <v>807</v>
      </c>
      <c r="D523" s="1625">
        <v>60</v>
      </c>
      <c r="E523" s="1490">
        <v>1.1399999999999999</v>
      </c>
      <c r="F523" s="1491">
        <v>5.34</v>
      </c>
      <c r="G523" s="1491">
        <v>4.62</v>
      </c>
      <c r="H523" s="1340">
        <v>70.8</v>
      </c>
      <c r="I523" s="1489">
        <v>11</v>
      </c>
      <c r="J523" s="3228" t="s">
        <v>715</v>
      </c>
      <c r="K523" s="6"/>
      <c r="L523" s="3751"/>
      <c r="M523" s="360"/>
      <c r="N523" s="360"/>
      <c r="O523" s="360"/>
      <c r="P523" s="360"/>
      <c r="Q523" s="3414"/>
      <c r="R523" s="365"/>
      <c r="S523" s="3748"/>
      <c r="T523" s="338"/>
      <c r="U523" s="3422"/>
      <c r="V523" s="3414"/>
      <c r="W523" s="125"/>
      <c r="X523" s="125"/>
      <c r="Y523" s="3414"/>
      <c r="Z523" s="3414"/>
    </row>
    <row r="524" spans="2:26">
      <c r="B524" s="419" t="s">
        <v>234</v>
      </c>
      <c r="C524" s="3933" t="s">
        <v>418</v>
      </c>
      <c r="D524" s="2185">
        <v>200</v>
      </c>
      <c r="E524" s="1204">
        <v>2.0184000000000002</v>
      </c>
      <c r="F524" s="1204">
        <v>4.6551299999999998</v>
      </c>
      <c r="G524" s="1204">
        <v>9.7897999999999996</v>
      </c>
      <c r="H524" s="707">
        <v>98.772300000000001</v>
      </c>
      <c r="I524" s="3236">
        <v>23</v>
      </c>
      <c r="J524" s="2493" t="s">
        <v>571</v>
      </c>
      <c r="K524" s="6"/>
      <c r="L524" s="156"/>
      <c r="M524" s="120"/>
      <c r="N524" s="120"/>
      <c r="O524" s="120"/>
      <c r="P524" s="3183"/>
      <c r="Q524" s="3414"/>
      <c r="R524" s="128"/>
      <c r="S524" s="477"/>
      <c r="T524" s="3409"/>
      <c r="U524" s="130"/>
      <c r="V524" s="338"/>
      <c r="W524" s="185"/>
      <c r="X524" s="545"/>
      <c r="Y524" s="3414"/>
      <c r="Z524" s="3414"/>
    </row>
    <row r="525" spans="2:26" ht="15.75">
      <c r="B525" s="420" t="s">
        <v>11</v>
      </c>
      <c r="C525" s="3934" t="s">
        <v>360</v>
      </c>
      <c r="D525" s="3426">
        <v>180</v>
      </c>
      <c r="E525" s="1204">
        <v>14.089</v>
      </c>
      <c r="F525" s="1204">
        <v>6.8890000000000002</v>
      </c>
      <c r="G525" s="1204">
        <v>35.197299999999998</v>
      </c>
      <c r="H525" s="707">
        <v>259.14600000000002</v>
      </c>
      <c r="I525" s="3236">
        <v>70</v>
      </c>
      <c r="J525" s="2428" t="s">
        <v>359</v>
      </c>
      <c r="K525" s="6"/>
      <c r="L525" s="278"/>
      <c r="M525" s="3422"/>
      <c r="N525" s="3422"/>
      <c r="O525" s="3422"/>
      <c r="P525" s="3422"/>
      <c r="Q525" s="3414"/>
      <c r="R525" s="129"/>
      <c r="S525" s="3411"/>
      <c r="T525" s="3409"/>
      <c r="U525" s="2639"/>
      <c r="V525" s="338"/>
      <c r="W525" s="185"/>
      <c r="X525" s="536"/>
      <c r="Y525" s="3414"/>
      <c r="Z525" s="3414"/>
    </row>
    <row r="526" spans="2:26" ht="15.75">
      <c r="B526" s="420"/>
      <c r="C526" s="2672" t="s">
        <v>585</v>
      </c>
      <c r="D526" s="270">
        <v>190</v>
      </c>
      <c r="E526" s="229">
        <v>3.86</v>
      </c>
      <c r="F526" s="328">
        <v>2.86</v>
      </c>
      <c r="G526" s="328">
        <v>12.3</v>
      </c>
      <c r="H526" s="1506">
        <v>90.51</v>
      </c>
      <c r="I526" s="2049">
        <v>88</v>
      </c>
      <c r="J526" s="2428" t="s">
        <v>424</v>
      </c>
      <c r="K526" s="6"/>
      <c r="L526" s="125"/>
      <c r="M526" s="2511"/>
      <c r="N526" s="2511"/>
      <c r="O526" s="2511"/>
      <c r="P526" s="2511"/>
      <c r="Q526" s="3414"/>
      <c r="R526" s="2256"/>
      <c r="S526" s="3411"/>
      <c r="T526" s="3409"/>
      <c r="U526" s="2633"/>
      <c r="V526" s="3409"/>
      <c r="W526" s="185"/>
      <c r="X526" s="536"/>
      <c r="Y526" s="3414"/>
      <c r="Z526" s="3414"/>
    </row>
    <row r="527" spans="2:26">
      <c r="B527" s="423" t="s">
        <v>32</v>
      </c>
      <c r="C527" s="3311" t="s">
        <v>1003</v>
      </c>
      <c r="D527" s="1266">
        <v>60</v>
      </c>
      <c r="E527" s="2650">
        <v>4.2713000000000001</v>
      </c>
      <c r="F527" s="753">
        <v>3.7732199999999998</v>
      </c>
      <c r="G527" s="1192">
        <v>23.893999999999998</v>
      </c>
      <c r="H527" s="2509">
        <v>146.62</v>
      </c>
      <c r="I527" s="3930">
        <v>81</v>
      </c>
      <c r="J527" s="2415" t="s">
        <v>847</v>
      </c>
      <c r="K527" s="6"/>
      <c r="L527" s="3422"/>
      <c r="M527" s="125"/>
      <c r="N527" s="125"/>
      <c r="O527" s="125"/>
      <c r="P527" s="125"/>
      <c r="Q527" s="3414"/>
      <c r="R527" s="2253"/>
      <c r="S527" s="2633"/>
      <c r="T527" s="3409"/>
      <c r="U527" s="3413"/>
      <c r="V527" s="338"/>
      <c r="W527" s="185"/>
      <c r="X527" s="536"/>
      <c r="Y527" s="3414"/>
      <c r="Z527" s="3414"/>
    </row>
    <row r="528" spans="2:26">
      <c r="B528" s="87"/>
      <c r="C528" s="3931" t="s">
        <v>1004</v>
      </c>
      <c r="D528" s="3655">
        <v>10</v>
      </c>
      <c r="E528" s="2631">
        <v>0.12770000000000001</v>
      </c>
      <c r="F528" s="1620">
        <v>0</v>
      </c>
      <c r="G528" s="1782">
        <v>8.9232999999999993</v>
      </c>
      <c r="H528" s="1941">
        <v>28.579000000000001</v>
      </c>
      <c r="I528" s="3530">
        <v>81</v>
      </c>
      <c r="J528" s="3932" t="s">
        <v>458</v>
      </c>
      <c r="L528" s="3752"/>
      <c r="M528" s="360"/>
      <c r="N528" s="360"/>
      <c r="O528" s="360"/>
      <c r="P528" s="360"/>
      <c r="Q528" s="3414"/>
      <c r="R528" s="2253"/>
      <c r="S528" s="2633"/>
      <c r="T528" s="3409"/>
      <c r="U528" s="3411"/>
      <c r="V528" s="3409"/>
      <c r="W528" s="185"/>
      <c r="X528" s="536"/>
      <c r="Y528" s="3414"/>
      <c r="Z528" s="3414"/>
    </row>
    <row r="529" spans="2:26">
      <c r="B529" s="87"/>
      <c r="C529" s="2567" t="s">
        <v>9</v>
      </c>
      <c r="D529" s="3441">
        <v>40</v>
      </c>
      <c r="E529" s="1282">
        <v>0.8024</v>
      </c>
      <c r="F529" s="333">
        <v>0.52</v>
      </c>
      <c r="G529" s="333">
        <v>20.68</v>
      </c>
      <c r="H529" s="712">
        <v>94.6096</v>
      </c>
      <c r="I529" s="2051">
        <v>18</v>
      </c>
      <c r="J529" s="2434" t="s">
        <v>8</v>
      </c>
      <c r="K529" s="6"/>
      <c r="L529" s="156"/>
      <c r="M529" s="339"/>
      <c r="N529" s="120"/>
      <c r="O529" s="120"/>
      <c r="P529" s="3183"/>
      <c r="Q529" s="3414"/>
      <c r="R529" s="128"/>
      <c r="S529" s="3411"/>
      <c r="T529" s="3409"/>
      <c r="U529" s="117"/>
      <c r="V529" s="3408"/>
      <c r="W529" s="185"/>
      <c r="X529" s="549"/>
      <c r="Y529" s="3414"/>
      <c r="Z529" s="3414"/>
    </row>
    <row r="530" spans="2:26">
      <c r="B530" s="87"/>
      <c r="C530" s="2567" t="s">
        <v>305</v>
      </c>
      <c r="D530" s="3441">
        <v>30</v>
      </c>
      <c r="E530" s="1282">
        <v>1.4</v>
      </c>
      <c r="F530" s="333">
        <v>0.495</v>
      </c>
      <c r="G530" s="328">
        <v>13.031000000000001</v>
      </c>
      <c r="H530" s="707">
        <v>62.174999999999997</v>
      </c>
      <c r="I530" s="2049">
        <v>19</v>
      </c>
      <c r="J530" s="2423" t="s">
        <v>8</v>
      </c>
      <c r="L530" s="278"/>
      <c r="M530" s="3422"/>
      <c r="N530" s="3422"/>
      <c r="O530" s="3422"/>
      <c r="P530" s="3422"/>
      <c r="Q530" s="3414"/>
      <c r="R530" s="3414"/>
      <c r="S530" s="755"/>
      <c r="T530" s="3414"/>
      <c r="U530" s="117"/>
      <c r="V530" s="3414"/>
      <c r="W530" s="3414"/>
      <c r="X530" s="3414"/>
      <c r="Y530" s="3414"/>
      <c r="Z530" s="3414"/>
    </row>
    <row r="531" spans="2:26" ht="15.75" thickBot="1">
      <c r="B531" s="690"/>
      <c r="C531" s="3511" t="s">
        <v>810</v>
      </c>
      <c r="D531" s="1332">
        <v>100</v>
      </c>
      <c r="E531" s="1525">
        <v>0.4</v>
      </c>
      <c r="F531" s="440">
        <v>0.4</v>
      </c>
      <c r="G531" s="440">
        <v>9.8000000000000007</v>
      </c>
      <c r="H531" s="2437">
        <v>47</v>
      </c>
      <c r="I531" s="432">
        <v>105</v>
      </c>
      <c r="J531" s="2414" t="s">
        <v>823</v>
      </c>
      <c r="K531" s="31"/>
      <c r="L531" s="125"/>
      <c r="M531" s="2496"/>
      <c r="N531" s="2496"/>
      <c r="O531" s="2496"/>
      <c r="P531" s="2512"/>
      <c r="Q531" s="3414"/>
      <c r="R531" s="3414"/>
      <c r="S531" s="755"/>
      <c r="T531" s="3414"/>
      <c r="U531" s="130"/>
      <c r="V531" s="3409"/>
      <c r="W531" s="3414"/>
      <c r="X531" s="3414"/>
      <c r="Y531" s="3414"/>
      <c r="Z531" s="3414"/>
    </row>
    <row r="532" spans="2:26">
      <c r="B532" s="426" t="s">
        <v>158</v>
      </c>
      <c r="C532" s="578"/>
      <c r="D532" s="2137">
        <f>SUM(D523:D531)</f>
        <v>870</v>
      </c>
      <c r="E532" s="2068">
        <f>SUM(E523:E531)</f>
        <v>28.108799999999995</v>
      </c>
      <c r="F532" s="2125">
        <f>SUM(F523:F531)</f>
        <v>24.932349999999996</v>
      </c>
      <c r="G532" s="2128">
        <f>SUM(G523:G531)</f>
        <v>138.2354</v>
      </c>
      <c r="H532" s="2127">
        <f>SUM(H523:H531)</f>
        <v>898.2118999999999</v>
      </c>
      <c r="I532" s="3220"/>
      <c r="J532" s="455"/>
      <c r="L532" s="129"/>
      <c r="M532" s="3411"/>
      <c r="N532" s="3409"/>
      <c r="O532" s="120"/>
      <c r="P532" s="3183"/>
      <c r="Q532" s="3414"/>
      <c r="R532" s="3414"/>
      <c r="S532" s="117"/>
      <c r="T532" s="3414"/>
      <c r="U532" s="130"/>
      <c r="V532" s="3409"/>
      <c r="W532" s="3414"/>
      <c r="X532" s="3414"/>
      <c r="Y532" s="3414"/>
      <c r="Z532" s="3414"/>
    </row>
    <row r="533" spans="2:26">
      <c r="B533" s="738"/>
      <c r="C533" s="739" t="s">
        <v>10</v>
      </c>
      <c r="D533" s="1847">
        <v>0.35</v>
      </c>
      <c r="E533" s="2135">
        <f>E627</f>
        <v>26.95</v>
      </c>
      <c r="F533" s="2129">
        <f>F627</f>
        <v>27.65</v>
      </c>
      <c r="G533" s="2129">
        <f>G627</f>
        <v>117.25</v>
      </c>
      <c r="H533" s="2130">
        <f>H627</f>
        <v>822.5</v>
      </c>
      <c r="I533" s="3197"/>
      <c r="J533" s="660"/>
      <c r="L533" s="125"/>
      <c r="M533" s="117"/>
      <c r="N533" s="3408"/>
      <c r="O533" s="3422"/>
      <c r="P533" s="3422"/>
      <c r="Q533" s="3414"/>
      <c r="R533" s="3414"/>
      <c r="S533" s="2635"/>
      <c r="T533" s="3414"/>
      <c r="U533" s="3415"/>
      <c r="V533" s="3409"/>
      <c r="W533" s="3414"/>
      <c r="X533" s="3414"/>
      <c r="Y533" s="3414"/>
      <c r="Z533" s="3414"/>
    </row>
    <row r="534" spans="2:26" ht="12" customHeight="1" thickBot="1">
      <c r="B534" s="240"/>
      <c r="C534" s="736" t="s">
        <v>331</v>
      </c>
      <c r="D534" s="1849"/>
      <c r="E534" s="1955">
        <f>(E532*100/E679)-35</f>
        <v>1.5049350649350615</v>
      </c>
      <c r="F534" s="1963">
        <f>(F532*100/F679)-35</f>
        <v>-3.4400632911392464</v>
      </c>
      <c r="G534" s="1963">
        <f>(G532*100/G679)-35</f>
        <v>6.2642985074626836</v>
      </c>
      <c r="H534" s="2078">
        <f>(H532*100/H679)-35</f>
        <v>3.2217829787233967</v>
      </c>
      <c r="I534" s="3237"/>
      <c r="J534" s="436"/>
      <c r="K534" s="6"/>
      <c r="L534" s="125"/>
      <c r="M534" s="2633"/>
      <c r="N534" s="3409"/>
      <c r="O534" s="2496"/>
      <c r="P534" s="2512"/>
      <c r="Q534" s="3414"/>
      <c r="R534" s="3414"/>
      <c r="S534" s="2624"/>
      <c r="T534" s="3414"/>
      <c r="U534" s="2624"/>
      <c r="V534" s="3414"/>
      <c r="W534" s="3414"/>
      <c r="X534" s="3414"/>
      <c r="Y534" s="3414"/>
      <c r="Z534" s="3414"/>
    </row>
    <row r="535" spans="2:26">
      <c r="B535" s="691" t="s">
        <v>155</v>
      </c>
      <c r="C535" s="691" t="s">
        <v>196</v>
      </c>
      <c r="D535" s="1851"/>
      <c r="E535" s="2708"/>
      <c r="F535" s="2131"/>
      <c r="G535" s="2131"/>
      <c r="H535" s="2138"/>
      <c r="I535" s="431"/>
      <c r="J535" s="431"/>
      <c r="K535" s="6"/>
      <c r="L535" s="125"/>
      <c r="M535" s="2633"/>
      <c r="N535" s="3409"/>
      <c r="O535" s="125"/>
      <c r="P535" s="3414"/>
      <c r="Q535" s="3414"/>
      <c r="R535" s="3414"/>
      <c r="S535" s="3415"/>
      <c r="T535" s="3414"/>
      <c r="U535" s="2640"/>
      <c r="V535" s="3414"/>
      <c r="W535" s="3414"/>
      <c r="X535" s="3414"/>
      <c r="Y535" s="3414"/>
      <c r="Z535" s="3414"/>
    </row>
    <row r="536" spans="2:26">
      <c r="B536" s="1189" t="s">
        <v>234</v>
      </c>
      <c r="C536" s="249" t="s">
        <v>830</v>
      </c>
      <c r="D536" s="353">
        <v>190</v>
      </c>
      <c r="E536" s="2134">
        <v>0.45</v>
      </c>
      <c r="F536" s="2132">
        <v>0.15</v>
      </c>
      <c r="G536" s="1496">
        <v>11.17</v>
      </c>
      <c r="H536" s="2107">
        <v>48.07</v>
      </c>
      <c r="I536" s="442">
        <v>91</v>
      </c>
      <c r="J536" s="2433" t="s">
        <v>609</v>
      </c>
      <c r="K536" s="6"/>
      <c r="L536" s="125"/>
      <c r="M536" s="3411"/>
      <c r="N536" s="3409"/>
      <c r="O536" s="125"/>
      <c r="P536" s="3416"/>
      <c r="Q536" s="3414"/>
      <c r="R536" s="3414"/>
      <c r="S536" s="3415"/>
      <c r="T536" s="3414"/>
      <c r="U536" s="755"/>
      <c r="V536" s="3414"/>
      <c r="W536" s="3414"/>
      <c r="X536" s="3414"/>
      <c r="Y536" s="3414"/>
      <c r="Z536" s="3414"/>
    </row>
    <row r="537" spans="2:26" ht="15.75">
      <c r="B537" s="1190" t="s">
        <v>11</v>
      </c>
      <c r="C537" s="249" t="s">
        <v>589</v>
      </c>
      <c r="D537" s="259">
        <v>98</v>
      </c>
      <c r="E537" s="1366">
        <v>1.5867</v>
      </c>
      <c r="F537" s="334">
        <v>5.0880000000000001</v>
      </c>
      <c r="G537" s="1367">
        <v>8.8634000000000004</v>
      </c>
      <c r="H537" s="713">
        <v>87.361699999999999</v>
      </c>
      <c r="I537" s="1456">
        <v>62</v>
      </c>
      <c r="J537" s="2433" t="s">
        <v>397</v>
      </c>
      <c r="K537" s="6"/>
      <c r="L537" s="125"/>
      <c r="M537" s="755"/>
      <c r="N537" s="3414"/>
      <c r="O537" s="125"/>
      <c r="P537" s="2253"/>
      <c r="Q537" s="3414"/>
      <c r="R537" s="3414"/>
      <c r="S537" s="2635"/>
      <c r="T537" s="3414"/>
      <c r="U537" s="2630"/>
      <c r="V537" s="3414"/>
      <c r="W537" s="3414"/>
      <c r="X537" s="3414"/>
      <c r="Y537" s="3414"/>
      <c r="Z537" s="3414"/>
    </row>
    <row r="538" spans="2:26">
      <c r="B538" s="65"/>
      <c r="C538" s="3109" t="s">
        <v>592</v>
      </c>
      <c r="D538" s="2347">
        <v>20</v>
      </c>
      <c r="E538" s="3334">
        <v>0.35239999999999999</v>
      </c>
      <c r="F538" s="1620">
        <v>0.99919999999999998</v>
      </c>
      <c r="G538" s="1779">
        <v>1.4048</v>
      </c>
      <c r="H538" s="1779">
        <v>16.02</v>
      </c>
      <c r="I538" s="2041">
        <v>62</v>
      </c>
      <c r="J538" s="2481" t="s">
        <v>593</v>
      </c>
      <c r="K538" s="31"/>
      <c r="L538" s="129"/>
      <c r="M538" s="3422"/>
      <c r="N538" s="164"/>
      <c r="O538" s="125"/>
      <c r="P538" s="120"/>
      <c r="Q538" s="3414"/>
      <c r="R538" s="3414"/>
      <c r="S538" s="2635"/>
      <c r="T538" s="3414"/>
      <c r="U538" s="2624"/>
      <c r="V538" s="3414"/>
      <c r="W538" s="3414"/>
      <c r="X538" s="3414"/>
      <c r="Y538" s="3414"/>
      <c r="Z538" s="3414"/>
    </row>
    <row r="539" spans="2:26" ht="15.75" thickBot="1">
      <c r="B539" s="1207" t="s">
        <v>32</v>
      </c>
      <c r="C539" s="2349" t="s">
        <v>305</v>
      </c>
      <c r="D539" s="350">
        <v>20</v>
      </c>
      <c r="E539" s="1282">
        <v>0.93300000000000005</v>
      </c>
      <c r="F539" s="335">
        <v>0.33</v>
      </c>
      <c r="G539" s="333">
        <v>8.6869999999999994</v>
      </c>
      <c r="H539" s="707">
        <v>41.45</v>
      </c>
      <c r="I539" s="3238">
        <v>19</v>
      </c>
      <c r="J539" s="2422" t="s">
        <v>8</v>
      </c>
      <c r="K539" s="5"/>
      <c r="L539" s="3416"/>
      <c r="M539" s="3411"/>
      <c r="N539" s="3408"/>
      <c r="O539" s="125"/>
      <c r="P539" s="3409"/>
      <c r="Q539" s="3414"/>
      <c r="R539" s="1682"/>
      <c r="S539" s="3415"/>
      <c r="T539" s="225"/>
      <c r="U539" s="2630"/>
      <c r="V539" s="3414"/>
      <c r="W539" s="3414"/>
      <c r="X539" s="3414"/>
      <c r="Y539" s="3414"/>
      <c r="Z539" s="3414"/>
    </row>
    <row r="540" spans="2:26">
      <c r="B540" s="750" t="s">
        <v>203</v>
      </c>
      <c r="C540" s="42"/>
      <c r="D540" s="1338">
        <f>SUM(D536:D539)</f>
        <v>328</v>
      </c>
      <c r="E540" s="433">
        <f>SUM(E536:E539)</f>
        <v>3.3220999999999998</v>
      </c>
      <c r="F540" s="428">
        <f>SUM(F536:F539)</f>
        <v>6.5672000000000006</v>
      </c>
      <c r="G540" s="434">
        <f>SUM(G536:G539)</f>
        <v>30.1252</v>
      </c>
      <c r="H540" s="1478">
        <f>SUM(H536:H539)</f>
        <v>192.90170000000001</v>
      </c>
      <c r="I540" s="3220"/>
      <c r="J540" s="1813"/>
      <c r="K540" s="4"/>
      <c r="L540" s="3416"/>
      <c r="M540" s="3411"/>
      <c r="N540" s="3409"/>
      <c r="O540" s="125"/>
      <c r="P540" s="125"/>
      <c r="Q540" s="499"/>
      <c r="R540" s="129"/>
      <c r="S540" s="3422"/>
      <c r="T540" s="164"/>
      <c r="U540" s="3415"/>
      <c r="V540" s="225"/>
      <c r="W540" s="3414"/>
      <c r="X540" s="3414"/>
      <c r="Y540" s="3414"/>
      <c r="Z540" s="3414"/>
    </row>
    <row r="541" spans="2:26">
      <c r="B541" s="738"/>
      <c r="C541" s="739" t="s">
        <v>10</v>
      </c>
      <c r="D541" s="1166">
        <v>0.1</v>
      </c>
      <c r="E541" s="808">
        <f>E631</f>
        <v>7.7</v>
      </c>
      <c r="F541" s="807">
        <f>F631</f>
        <v>7.9</v>
      </c>
      <c r="G541" s="807">
        <f>G631</f>
        <v>33.5</v>
      </c>
      <c r="H541" s="1556">
        <f>H631</f>
        <v>235</v>
      </c>
      <c r="I541" s="3197"/>
      <c r="J541" s="660"/>
      <c r="K541" s="4"/>
      <c r="L541" s="129"/>
      <c r="M541" s="2623"/>
      <c r="N541" s="338"/>
      <c r="O541" s="184"/>
      <c r="P541" s="3423"/>
      <c r="Q541" s="1685"/>
      <c r="R541" s="3416"/>
      <c r="S541" s="3411"/>
      <c r="T541" s="3408"/>
      <c r="U541" s="3422"/>
      <c r="V541" s="164"/>
      <c r="W541" s="3414"/>
      <c r="X541" s="3414"/>
      <c r="Y541" s="3414"/>
      <c r="Z541" s="3414"/>
    </row>
    <row r="542" spans="2:26" ht="15.75" thickBot="1">
      <c r="B542" s="240"/>
      <c r="C542" s="736" t="s">
        <v>331</v>
      </c>
      <c r="D542" s="1162"/>
      <c r="E542" s="1525">
        <f>(E540*100/E679)-10</f>
        <v>-5.6855844155844162</v>
      </c>
      <c r="F542" s="440">
        <f>(F540*100/F679)-10</f>
        <v>-1.6870886075949372</v>
      </c>
      <c r="G542" s="440">
        <f>(G540*100/G679)-10</f>
        <v>-1.0074029850746271</v>
      </c>
      <c r="H542" s="1526">
        <f>(H540*100/H679)-10</f>
        <v>-1.7914170212765956</v>
      </c>
      <c r="I542" s="429"/>
      <c r="J542" s="436"/>
      <c r="K542" s="4"/>
      <c r="L542" s="3416"/>
      <c r="M542" s="3411"/>
      <c r="N542" s="3409"/>
      <c r="O542" s="125"/>
      <c r="P542" s="125"/>
      <c r="Q542" s="3411"/>
      <c r="R542" s="3416"/>
      <c r="S542" s="3411"/>
      <c r="T542" s="3409"/>
      <c r="U542" s="3411"/>
      <c r="V542" s="3408"/>
      <c r="W542" s="3414"/>
      <c r="X542" s="3414"/>
      <c r="Y542" s="3414"/>
      <c r="Z542" s="3414"/>
    </row>
    <row r="543" spans="2:26" ht="15.75" thickBot="1">
      <c r="K543" s="4"/>
      <c r="L543" s="125"/>
      <c r="M543" s="3415"/>
      <c r="N543" s="3414"/>
      <c r="O543" s="125"/>
      <c r="P543" s="478"/>
      <c r="Q543" s="3414"/>
      <c r="R543" s="129"/>
      <c r="S543" s="2623"/>
      <c r="T543" s="338"/>
      <c r="U543" s="3411"/>
      <c r="V543" s="3409"/>
      <c r="W543" s="3414"/>
      <c r="X543" s="3414"/>
      <c r="Y543" s="3414"/>
      <c r="Z543" s="3414"/>
    </row>
    <row r="544" spans="2:26">
      <c r="B544" s="662"/>
      <c r="C544" s="42" t="s">
        <v>231</v>
      </c>
      <c r="D544" s="43"/>
      <c r="E544" s="151">
        <f>E519+E532</f>
        <v>44.666899999999998</v>
      </c>
      <c r="F544" s="246">
        <f>F519+F532</f>
        <v>45.20675</v>
      </c>
      <c r="G544" s="246">
        <f>G519+G532</f>
        <v>217.8254</v>
      </c>
      <c r="H544" s="663">
        <f>H519+H532</f>
        <v>1465.0704999999998</v>
      </c>
      <c r="K544" s="4"/>
      <c r="L544" s="125"/>
      <c r="M544" s="3415"/>
      <c r="N544" s="3414"/>
      <c r="O544" s="125"/>
      <c r="P544" s="125"/>
      <c r="Q544" s="3414"/>
      <c r="R544" s="3416"/>
      <c r="S544" s="3411"/>
      <c r="T544" s="3409"/>
      <c r="U544" s="117"/>
      <c r="V544" s="3414"/>
      <c r="W544" s="3414"/>
      <c r="X544" s="3414"/>
      <c r="Y544" s="3414"/>
      <c r="Z544" s="3414"/>
    </row>
    <row r="545" spans="2:26">
      <c r="B545" s="392"/>
      <c r="C545" s="687" t="s">
        <v>10</v>
      </c>
      <c r="D545" s="1166">
        <v>0.6</v>
      </c>
      <c r="E545" s="808">
        <f>E635</f>
        <v>46.2</v>
      </c>
      <c r="F545" s="807">
        <f>F635</f>
        <v>47.4</v>
      </c>
      <c r="G545" s="807">
        <f>G635</f>
        <v>201</v>
      </c>
      <c r="H545" s="1556">
        <f>H635</f>
        <v>1410</v>
      </c>
      <c r="I545" s="125"/>
      <c r="J545" s="125"/>
      <c r="K545" s="4"/>
      <c r="L545" s="129"/>
      <c r="M545" s="130"/>
      <c r="N545" s="3414"/>
      <c r="O545" s="125"/>
      <c r="P545" s="120"/>
      <c r="Q545" s="120"/>
      <c r="R545" s="3414"/>
      <c r="S545" s="3415"/>
      <c r="T545" s="3414"/>
      <c r="U545" s="3411"/>
      <c r="V545" s="3409"/>
      <c r="W545" s="3414"/>
      <c r="X545" s="3414"/>
      <c r="Y545" s="3414"/>
      <c r="Z545" s="3414"/>
    </row>
    <row r="546" spans="2:26" ht="15.75" thickBot="1">
      <c r="B546" s="240"/>
      <c r="C546" s="736" t="s">
        <v>331</v>
      </c>
      <c r="D546" s="1162"/>
      <c r="E546" s="1525">
        <f>(E544*100/E679)-60</f>
        <v>-1.9910389610389672</v>
      </c>
      <c r="F546" s="440">
        <f>(F544*100/F679)-60</f>
        <v>-2.7762658227848078</v>
      </c>
      <c r="G546" s="440">
        <f>(G544*100/G679)-60</f>
        <v>5.0225074626865762</v>
      </c>
      <c r="H546" s="1526">
        <f>(H544*100/H679)-60</f>
        <v>2.3434255319148889</v>
      </c>
      <c r="I546" s="569"/>
      <c r="J546" s="31"/>
      <c r="K546" s="4"/>
      <c r="L546" s="129"/>
      <c r="M546" s="130"/>
      <c r="N546" s="3414"/>
      <c r="O546" s="125"/>
      <c r="P546" s="2247"/>
      <c r="Q546" s="339"/>
      <c r="R546" s="129"/>
      <c r="S546" s="130"/>
      <c r="T546" s="3414"/>
      <c r="U546" s="2630"/>
      <c r="V546" s="3414"/>
      <c r="W546" s="3414"/>
      <c r="X546" s="3414"/>
      <c r="Y546" s="3414"/>
      <c r="Z546" s="3414"/>
    </row>
    <row r="547" spans="2:26" ht="15.75" thickBot="1">
      <c r="I547" s="683"/>
      <c r="J547" s="5"/>
      <c r="K547" s="4"/>
      <c r="L547" s="129"/>
      <c r="M547" s="130"/>
      <c r="N547" s="3414"/>
      <c r="O547" s="125"/>
      <c r="P547" s="125"/>
      <c r="Q547" s="499"/>
      <c r="R547" s="499"/>
      <c r="S547" s="499"/>
      <c r="T547" s="3414"/>
      <c r="U547" s="2630"/>
      <c r="V547" s="3414"/>
      <c r="W547" s="185"/>
      <c r="X547" s="536"/>
      <c r="Y547" s="3414"/>
      <c r="Z547" s="3414"/>
    </row>
    <row r="548" spans="2:26">
      <c r="B548" s="662"/>
      <c r="C548" s="42" t="s">
        <v>230</v>
      </c>
      <c r="D548" s="43"/>
      <c r="E548" s="151">
        <f>E532+E540</f>
        <v>31.430899999999994</v>
      </c>
      <c r="F548" s="246">
        <f>F532+F540</f>
        <v>31.499549999999996</v>
      </c>
      <c r="G548" s="246">
        <f>G532+G540</f>
        <v>168.36060000000001</v>
      </c>
      <c r="H548" s="663">
        <f>H532+H540</f>
        <v>1091.1135999999999</v>
      </c>
      <c r="I548" s="5"/>
      <c r="J548" s="5"/>
      <c r="K548" s="4"/>
      <c r="L548" s="3414"/>
      <c r="M548" s="3415"/>
      <c r="N548" s="3414"/>
      <c r="O548" s="125"/>
      <c r="P548" s="125"/>
      <c r="Q548" s="1685"/>
      <c r="R548" s="1685"/>
      <c r="S548" s="1685"/>
      <c r="T548" s="1682"/>
      <c r="U548" s="3415"/>
      <c r="V548" s="2499"/>
      <c r="W548" s="185"/>
      <c r="X548" s="536"/>
      <c r="Y548" s="3414"/>
      <c r="Z548" s="3414"/>
    </row>
    <row r="549" spans="2:26">
      <c r="B549" s="392"/>
      <c r="C549" s="687" t="s">
        <v>10</v>
      </c>
      <c r="D549" s="1166">
        <v>0.45</v>
      </c>
      <c r="E549" s="808">
        <f>E639</f>
        <v>34.65</v>
      </c>
      <c r="F549" s="807">
        <f>F639</f>
        <v>35.549999999999997</v>
      </c>
      <c r="G549" s="807">
        <f>G639</f>
        <v>150.75</v>
      </c>
      <c r="H549" s="1556">
        <f>H639</f>
        <v>1057.5</v>
      </c>
      <c r="K549" s="4"/>
      <c r="L549" s="1682"/>
      <c r="M549" s="3415"/>
      <c r="N549" s="2757"/>
      <c r="O549" s="125"/>
      <c r="P549" s="125"/>
      <c r="Q549" s="3414"/>
      <c r="R549" s="3414"/>
      <c r="S549" s="3414"/>
      <c r="T549" s="3414"/>
      <c r="U549" s="3414"/>
      <c r="V549" s="120"/>
      <c r="W549" s="185"/>
      <c r="X549" s="549"/>
      <c r="Y549" s="3414"/>
      <c r="Z549" s="3414"/>
    </row>
    <row r="550" spans="2:26" ht="15.75" thickBot="1">
      <c r="B550" s="240"/>
      <c r="C550" s="736" t="s">
        <v>331</v>
      </c>
      <c r="D550" s="1162"/>
      <c r="E550" s="1525">
        <f>(E548*100/E679)-45</f>
        <v>-4.1806493506493609</v>
      </c>
      <c r="F550" s="440">
        <f>(F548*100/F679)-45</f>
        <v>-5.1271518987341835</v>
      </c>
      <c r="G550" s="440">
        <f>(G548*100/G679)-45</f>
        <v>5.2568955223880636</v>
      </c>
      <c r="H550" s="1526">
        <f>(H548*100/H679)-45</f>
        <v>1.4303659574468028</v>
      </c>
      <c r="K550" s="4"/>
      <c r="L550" s="125"/>
      <c r="M550" s="125"/>
      <c r="N550" s="125"/>
      <c r="O550" s="125"/>
      <c r="P550" s="125"/>
      <c r="Q550" s="3414"/>
      <c r="R550" s="3414"/>
      <c r="S550" s="3414"/>
      <c r="T550" s="3414"/>
      <c r="U550" s="3414"/>
      <c r="V550" s="599"/>
      <c r="W550" s="591"/>
      <c r="X550" s="212"/>
      <c r="Y550" s="3414"/>
      <c r="Z550" s="3414"/>
    </row>
    <row r="551" spans="2:26" ht="15.75" thickBot="1">
      <c r="I551" s="5"/>
      <c r="J551" s="5"/>
      <c r="K551" s="6"/>
      <c r="L551" s="125"/>
      <c r="M551" s="125"/>
      <c r="N551" s="125"/>
      <c r="O551" s="125"/>
      <c r="P551" s="125"/>
      <c r="Q551" s="3414"/>
      <c r="R551" s="3414"/>
      <c r="S551" s="3414"/>
      <c r="T551" s="3414"/>
      <c r="U551" s="125"/>
      <c r="V551" s="125"/>
      <c r="W551" s="125"/>
      <c r="X551" s="222"/>
      <c r="Y551" s="3414"/>
      <c r="Z551" s="3414"/>
    </row>
    <row r="552" spans="2:26">
      <c r="B552" s="662"/>
      <c r="C552" s="42" t="s">
        <v>204</v>
      </c>
      <c r="D552" s="43"/>
      <c r="E552" s="158">
        <f>E519+E532+E540</f>
        <v>47.988999999999997</v>
      </c>
      <c r="F552" s="96">
        <f>F519+F532+F540</f>
        <v>51.773949999999999</v>
      </c>
      <c r="G552" s="96">
        <f>G519+G532+G540</f>
        <v>247.95060000000001</v>
      </c>
      <c r="H552" s="247">
        <f>H519+H532+H540</f>
        <v>1657.9721999999997</v>
      </c>
      <c r="I552" s="5"/>
      <c r="J552" s="5"/>
      <c r="K552" s="1288"/>
      <c r="L552" s="125"/>
      <c r="M552" s="125"/>
      <c r="N552" s="125"/>
      <c r="O552" s="125"/>
      <c r="P552" s="125"/>
      <c r="Q552" s="3414"/>
      <c r="R552" s="3414"/>
      <c r="S552" s="3414"/>
      <c r="T552" s="125"/>
      <c r="U552" s="125"/>
      <c r="V552" s="125"/>
      <c r="W552" s="125"/>
      <c r="X552" s="125"/>
      <c r="Y552" s="3414"/>
      <c r="Z552" s="3414"/>
    </row>
    <row r="553" spans="2:26">
      <c r="B553" s="738"/>
      <c r="C553" s="739" t="s">
        <v>10</v>
      </c>
      <c r="D553" s="1166">
        <v>0.7</v>
      </c>
      <c r="E553" s="808">
        <f>E643</f>
        <v>53.9</v>
      </c>
      <c r="F553" s="807">
        <f>F643</f>
        <v>55.3</v>
      </c>
      <c r="G553" s="807">
        <f>G643</f>
        <v>234.5</v>
      </c>
      <c r="H553" s="1556">
        <f>H643</f>
        <v>1645</v>
      </c>
      <c r="I553" s="683"/>
      <c r="J553" s="5"/>
      <c r="K553" s="6"/>
      <c r="L553" s="125"/>
      <c r="M553" s="125"/>
      <c r="N553" s="125"/>
      <c r="O553" s="125"/>
      <c r="P553" s="125"/>
      <c r="Q553" s="3414"/>
      <c r="R553" s="3411"/>
      <c r="S553" s="3409"/>
      <c r="T553" s="337"/>
      <c r="U553" s="337"/>
      <c r="V553" s="534"/>
      <c r="W553" s="185"/>
      <c r="X553" s="601"/>
      <c r="Y553" s="3414"/>
      <c r="Z553" s="3414"/>
    </row>
    <row r="554" spans="2:26" ht="15.75" thickBot="1">
      <c r="B554" s="240"/>
      <c r="C554" s="736" t="s">
        <v>331</v>
      </c>
      <c r="D554" s="1162"/>
      <c r="E554" s="1525">
        <f>(E552*100/E679)-70</f>
        <v>-7.6766233766233825</v>
      </c>
      <c r="F554" s="440">
        <f>(F552*100/F679)-70</f>
        <v>-4.4633544303797521</v>
      </c>
      <c r="G554" s="440">
        <f>(G552*100/G679)-70</f>
        <v>4.015104477611942</v>
      </c>
      <c r="H554" s="1526">
        <f>(H552*100/H679)-70</f>
        <v>0.55200851063828793</v>
      </c>
      <c r="I554" s="5"/>
      <c r="J554" s="5"/>
      <c r="K554" s="6"/>
      <c r="L554" s="125"/>
      <c r="M554" s="125"/>
      <c r="N554" s="125"/>
      <c r="O554" s="125"/>
      <c r="P554" s="125"/>
      <c r="Q554" s="164"/>
      <c r="R554" s="3411"/>
      <c r="S554" s="3409"/>
      <c r="T554" s="120"/>
      <c r="U554" s="120"/>
      <c r="V554" s="120"/>
      <c r="W554" s="185"/>
      <c r="X554" s="536"/>
      <c r="Y554" s="3414"/>
      <c r="Z554" s="3414"/>
    </row>
    <row r="555" spans="2:26" ht="15.75">
      <c r="B555" s="767"/>
      <c r="C555" s="81"/>
      <c r="I555" s="569"/>
      <c r="J555" s="31"/>
      <c r="K555" s="6"/>
      <c r="L555" s="165"/>
      <c r="M555" s="121"/>
      <c r="N555" s="3414"/>
      <c r="O555" s="125"/>
      <c r="P555" s="125"/>
      <c r="Q555" s="602"/>
      <c r="R555" s="117"/>
      <c r="S555" s="3409"/>
      <c r="T555" s="339"/>
      <c r="U555" s="339"/>
      <c r="V555" s="339"/>
      <c r="W555" s="185"/>
      <c r="X555" s="536"/>
      <c r="Y555" s="3414"/>
      <c r="Z555" s="3414"/>
    </row>
    <row r="556" spans="2:26" ht="14.25" customHeight="1">
      <c r="B556" s="1"/>
      <c r="C556" s="81"/>
      <c r="I556" s="683"/>
      <c r="J556" s="5"/>
      <c r="K556" s="6"/>
      <c r="L556" s="3414"/>
      <c r="M556" s="3414"/>
      <c r="N556" s="3414"/>
      <c r="O556" s="125"/>
      <c r="P556" s="125"/>
      <c r="Q556" s="587"/>
      <c r="R556" s="3411"/>
      <c r="S556" s="3409"/>
      <c r="T556" s="120"/>
      <c r="U556" s="120"/>
      <c r="V556" s="491"/>
      <c r="W556" s="185"/>
      <c r="X556" s="536"/>
      <c r="Y556" s="3414"/>
      <c r="Z556" s="3414"/>
    </row>
    <row r="557" spans="2:26">
      <c r="B557" s="3258"/>
      <c r="C557" s="81"/>
      <c r="I557" s="5"/>
      <c r="J557" s="5"/>
      <c r="K557" s="6"/>
      <c r="L557" s="585"/>
      <c r="M557" s="585"/>
      <c r="N557" s="585"/>
      <c r="O557" s="215"/>
      <c r="P557" s="125"/>
      <c r="Q557" s="3414"/>
      <c r="R557" s="3411"/>
      <c r="S557" s="3409"/>
      <c r="T557" s="120"/>
      <c r="U557" s="120"/>
      <c r="V557" s="491"/>
      <c r="W557" s="185"/>
      <c r="X557" s="536"/>
      <c r="Y557" s="3414"/>
      <c r="Z557" s="3414"/>
    </row>
    <row r="558" spans="2:26" ht="15.75">
      <c r="H558" s="52"/>
      <c r="I558" s="52"/>
      <c r="J558" s="52"/>
      <c r="K558" s="6"/>
      <c r="L558" s="156"/>
      <c r="M558" s="156"/>
      <c r="N558" s="156"/>
      <c r="O558" s="3750"/>
      <c r="P558" s="125"/>
      <c r="Q558" s="588"/>
      <c r="R558" s="3411"/>
      <c r="S558" s="3409"/>
      <c r="T558" s="120"/>
      <c r="U558" s="120"/>
      <c r="V558" s="120"/>
      <c r="W558" s="185"/>
      <c r="X558" s="536"/>
      <c r="Y558" s="3414"/>
      <c r="Z558" s="3414"/>
    </row>
    <row r="559" spans="2:26" ht="18.75" customHeight="1">
      <c r="D559" s="12" t="str">
        <f>D58</f>
        <v xml:space="preserve">Россия Краснодарский край </v>
      </c>
      <c r="K559" s="6"/>
      <c r="L559" s="125"/>
      <c r="M559" s="125"/>
      <c r="N559" s="125"/>
      <c r="O559" s="125"/>
      <c r="P559" s="125"/>
      <c r="Q559" s="589"/>
      <c r="R559" s="3411"/>
      <c r="S559" s="3409"/>
      <c r="T559" s="120"/>
      <c r="U559" s="120"/>
      <c r="V559" s="120"/>
      <c r="W559" s="185"/>
      <c r="X559" s="536"/>
      <c r="Y559" s="3414"/>
      <c r="Z559" s="3414"/>
    </row>
    <row r="560" spans="2:26">
      <c r="B560" s="25" t="str">
        <f>B59</f>
        <v xml:space="preserve">     10 - ТИДНЕВНОЕ  МЕНЮ  ПРИГОТОВЛЯЕМЫХ  БЛЮД ШКОЛЬНЫХ    З А В Т Р А К О В - О Б Е Д О В - П О Л Д Н И К О В</v>
      </c>
      <c r="D560"/>
      <c r="E560"/>
      <c r="I560"/>
      <c r="J560"/>
      <c r="K560" s="6"/>
      <c r="L560" s="3414"/>
      <c r="M560" s="3422"/>
      <c r="N560" s="3414"/>
      <c r="O560" s="125"/>
      <c r="P560" s="125"/>
      <c r="Q560" s="485"/>
      <c r="R560" s="357"/>
      <c r="S560" s="3410"/>
      <c r="T560" s="590"/>
      <c r="U560" s="591"/>
      <c r="V560" s="600"/>
      <c r="W560" s="591"/>
      <c r="X560" s="212"/>
      <c r="Y560" s="3414"/>
      <c r="Z560" s="3414"/>
    </row>
    <row r="561" spans="2:26" ht="15" customHeight="1">
      <c r="C561" s="25" t="str">
        <f>C60</f>
        <v xml:space="preserve">                            ДЛЯ  УЧАЩИХСЯ  В ОБЩЕОБРАЗОВАТЕЛЬНОМ УЧРЕЖДЕНИЕ</v>
      </c>
      <c r="E561"/>
      <c r="F561"/>
      <c r="G561" s="25"/>
      <c r="H561" s="25"/>
      <c r="I561" s="26"/>
      <c r="J561" s="26"/>
      <c r="K561" s="6"/>
      <c r="L561" s="3751"/>
      <c r="M561" s="360"/>
      <c r="N561" s="360"/>
      <c r="O561" s="360"/>
      <c r="P561" s="360"/>
      <c r="Q561" s="3409"/>
      <c r="R561" s="3762"/>
      <c r="S561" s="3414"/>
      <c r="T561" s="621"/>
      <c r="U561" s="514"/>
      <c r="V561" s="827"/>
      <c r="W561" s="3414"/>
      <c r="X561" s="222"/>
      <c r="Y561" s="3414"/>
      <c r="Z561" s="3414"/>
    </row>
    <row r="562" spans="2:26" ht="19.5" customHeight="1">
      <c r="B562" s="28" t="str">
        <f>B61</f>
        <v xml:space="preserve">   Возрастная категория:      с   7  до 11 лет                    Сезон:    ЗИМА  -  ВЕСНА  2025 -____г.г.</v>
      </c>
      <c r="C562" s="26"/>
      <c r="D562"/>
      <c r="E562" s="28"/>
      <c r="F562"/>
      <c r="G562" s="2"/>
      <c r="H562" s="26"/>
      <c r="I562" s="26"/>
      <c r="J562" s="33"/>
      <c r="K562" s="6"/>
      <c r="L562" s="156"/>
      <c r="M562" s="120"/>
      <c r="N562" s="120"/>
      <c r="O562" s="120"/>
      <c r="P562" s="3183"/>
      <c r="Q562" s="218"/>
      <c r="R562" s="156"/>
      <c r="S562" s="360"/>
      <c r="T562" s="360"/>
      <c r="U562" s="360"/>
      <c r="V562" s="360"/>
      <c r="W562" s="362"/>
      <c r="X562" s="222"/>
      <c r="Y562" s="3414"/>
      <c r="Z562" s="3414"/>
    </row>
    <row r="563" spans="2:26" ht="19.5" thickBot="1">
      <c r="C563" s="1"/>
      <c r="D563" s="1169" t="s">
        <v>271</v>
      </c>
      <c r="K563" s="6"/>
      <c r="L563" s="278"/>
      <c r="M563" s="3422"/>
      <c r="N563" s="3422"/>
      <c r="O563" s="3422"/>
      <c r="P563" s="3422"/>
      <c r="Q563" s="3414"/>
      <c r="R563" s="266"/>
      <c r="S563" s="339"/>
      <c r="T563" s="339"/>
      <c r="U563" s="339"/>
      <c r="V563" s="185"/>
      <c r="W563" s="125"/>
      <c r="X563" s="125"/>
      <c r="Y563" s="3414"/>
      <c r="Z563" s="3414"/>
    </row>
    <row r="564" spans="2:26" ht="15.75" thickBot="1">
      <c r="B564" s="394" t="s">
        <v>141</v>
      </c>
      <c r="C564" s="90"/>
      <c r="D564" s="395" t="s">
        <v>142</v>
      </c>
      <c r="E564" s="341" t="s">
        <v>143</v>
      </c>
      <c r="F564" s="341"/>
      <c r="G564" s="341"/>
      <c r="H564" s="396" t="s">
        <v>144</v>
      </c>
      <c r="I564" s="397" t="s">
        <v>145</v>
      </c>
      <c r="J564" s="398" t="s">
        <v>146</v>
      </c>
      <c r="K564" s="6"/>
      <c r="L564" s="3422"/>
      <c r="M564" s="2511"/>
      <c r="N564" s="2511"/>
      <c r="O564" s="2511"/>
      <c r="P564" s="2511"/>
      <c r="Q564" s="3414"/>
      <c r="R564" s="1248"/>
      <c r="S564" s="3422"/>
      <c r="T564" s="3422"/>
      <c r="U564" s="3422"/>
      <c r="V564" s="3422"/>
      <c r="W564" s="125"/>
      <c r="X564" s="125"/>
      <c r="Y564" s="3414"/>
      <c r="Z564" s="3414"/>
    </row>
    <row r="565" spans="2:26">
      <c r="B565" s="399" t="s">
        <v>147</v>
      </c>
      <c r="C565" s="400" t="s">
        <v>148</v>
      </c>
      <c r="D565" s="401" t="s">
        <v>149</v>
      </c>
      <c r="E565" s="402" t="s">
        <v>150</v>
      </c>
      <c r="F565" s="402" t="s">
        <v>53</v>
      </c>
      <c r="G565" s="402" t="s">
        <v>54</v>
      </c>
      <c r="H565" s="403" t="s">
        <v>151</v>
      </c>
      <c r="I565" s="404" t="s">
        <v>152</v>
      </c>
      <c r="J565" s="405" t="s">
        <v>263</v>
      </c>
      <c r="K565" s="6"/>
      <c r="L565" s="125"/>
      <c r="M565" s="3414"/>
      <c r="N565" s="3414"/>
      <c r="O565" s="3414"/>
      <c r="P565" s="3414"/>
      <c r="Q565" s="580"/>
      <c r="R565" s="3422"/>
      <c r="S565" s="2511"/>
      <c r="T565" s="2511"/>
      <c r="U565" s="2511"/>
      <c r="V565" s="2511"/>
      <c r="W565" s="581"/>
      <c r="X565" s="581"/>
      <c r="Y565" s="3414"/>
      <c r="Z565" s="3414"/>
    </row>
    <row r="566" spans="2:26" ht="15.75" thickBot="1">
      <c r="B566" s="406"/>
      <c r="C566" s="437"/>
      <c r="D566" s="407"/>
      <c r="E566" s="408" t="s">
        <v>5</v>
      </c>
      <c r="F566" s="408" t="s">
        <v>6</v>
      </c>
      <c r="G566" s="408" t="s">
        <v>7</v>
      </c>
      <c r="H566" s="409" t="s">
        <v>153</v>
      </c>
      <c r="I566" s="410" t="s">
        <v>154</v>
      </c>
      <c r="J566" s="411" t="s">
        <v>262</v>
      </c>
      <c r="K566" s="6"/>
      <c r="L566" s="3752"/>
      <c r="M566" s="360"/>
      <c r="N566" s="360"/>
      <c r="O566" s="360"/>
      <c r="P566" s="360"/>
      <c r="Q566" s="3414"/>
      <c r="R566" s="3414"/>
      <c r="S566" s="3414"/>
      <c r="T566" s="3414"/>
      <c r="U566" s="3422"/>
      <c r="V566" s="3414"/>
      <c r="W566" s="186"/>
      <c r="X566" s="584"/>
      <c r="Y566" s="3414"/>
      <c r="Z566" s="3414"/>
    </row>
    <row r="567" spans="2:26">
      <c r="B567" s="90"/>
      <c r="C567" s="412" t="s">
        <v>129</v>
      </c>
      <c r="D567" s="1812"/>
      <c r="E567" s="413"/>
      <c r="F567" s="414"/>
      <c r="G567" s="414"/>
      <c r="H567" s="566"/>
      <c r="I567" s="441"/>
      <c r="J567" s="417"/>
      <c r="K567" s="6"/>
      <c r="L567" s="156"/>
      <c r="M567" s="339"/>
      <c r="N567" s="120"/>
      <c r="O567" s="120"/>
      <c r="P567" s="3183"/>
      <c r="Q567" s="3414"/>
      <c r="R567" s="3414"/>
      <c r="S567" s="3414"/>
      <c r="T567" s="3414"/>
      <c r="U567" s="117"/>
      <c r="V567" s="3408"/>
      <c r="W567" s="215"/>
      <c r="X567" s="283"/>
      <c r="Y567" s="3414"/>
      <c r="Z567" s="3414"/>
    </row>
    <row r="568" spans="2:26">
      <c r="B568" s="418" t="s">
        <v>155</v>
      </c>
      <c r="C568" s="2187" t="s">
        <v>751</v>
      </c>
      <c r="D568" s="257">
        <v>90</v>
      </c>
      <c r="E568" s="2650">
        <v>9.1732999999999993</v>
      </c>
      <c r="F568" s="753">
        <v>12.512</v>
      </c>
      <c r="G568" s="1192">
        <v>14.996700000000001</v>
      </c>
      <c r="H568" s="713">
        <v>189.68039999999999</v>
      </c>
      <c r="I568" s="442">
        <v>63</v>
      </c>
      <c r="J568" s="2422" t="s">
        <v>752</v>
      </c>
      <c r="K568" s="6"/>
      <c r="L568" s="278"/>
      <c r="M568" s="3422"/>
      <c r="N568" s="3422"/>
      <c r="O568" s="3422"/>
      <c r="P568" s="3422"/>
      <c r="Q568" s="3414"/>
      <c r="R568" s="3414"/>
      <c r="S568" s="3414"/>
      <c r="T568" s="3414"/>
      <c r="U568" s="130"/>
      <c r="V568" s="3409"/>
      <c r="W568" s="185"/>
      <c r="X568" s="536"/>
      <c r="Y568" s="3414"/>
      <c r="Z568" s="3414"/>
    </row>
    <row r="569" spans="2:26">
      <c r="B569" s="419" t="s">
        <v>234</v>
      </c>
      <c r="C569" s="2671" t="s">
        <v>510</v>
      </c>
      <c r="D569" s="270">
        <v>150</v>
      </c>
      <c r="E569" s="1299">
        <v>4.58</v>
      </c>
      <c r="F569" s="333">
        <v>5.0069999999999997</v>
      </c>
      <c r="G569" s="1491">
        <v>20.521999999999998</v>
      </c>
      <c r="H569" s="1506">
        <v>145.5</v>
      </c>
      <c r="I569" s="231">
        <v>34</v>
      </c>
      <c r="J569" s="2441" t="s">
        <v>355</v>
      </c>
      <c r="K569" s="6"/>
      <c r="L569" s="125"/>
      <c r="M569" s="2496"/>
      <c r="N569" s="2496"/>
      <c r="O569" s="2496"/>
      <c r="P569" s="2512"/>
      <c r="Q569" s="3414"/>
      <c r="R569" s="3414"/>
      <c r="S569" s="3414"/>
      <c r="T569" s="3414"/>
      <c r="U569" s="130"/>
      <c r="V569" s="3409"/>
      <c r="W569" s="185"/>
      <c r="X569" s="536"/>
      <c r="Y569" s="3414"/>
      <c r="Z569" s="3414"/>
    </row>
    <row r="570" spans="2:26" ht="15.75">
      <c r="B570" s="420" t="s">
        <v>11</v>
      </c>
      <c r="C570" s="2187" t="s">
        <v>747</v>
      </c>
      <c r="D570" s="1555">
        <v>200</v>
      </c>
      <c r="E570" s="1786">
        <v>5.8</v>
      </c>
      <c r="F570" s="1623">
        <v>5.3</v>
      </c>
      <c r="G570" s="1623">
        <v>9.1</v>
      </c>
      <c r="H570" s="3293">
        <v>107</v>
      </c>
      <c r="I570" s="2649">
        <v>102</v>
      </c>
      <c r="J570" s="2428" t="s">
        <v>746</v>
      </c>
      <c r="K570" s="6"/>
      <c r="L570" s="3412"/>
      <c r="M570" s="3411"/>
      <c r="N570" s="3408"/>
      <c r="O570" s="2511"/>
      <c r="P570" s="2511"/>
      <c r="Q570" s="3414"/>
      <c r="R570" s="3414"/>
      <c r="S570" s="3414"/>
      <c r="T570" s="3414"/>
      <c r="U570" s="3411"/>
      <c r="V570" s="3409"/>
      <c r="W570" s="185"/>
      <c r="X570" s="536"/>
      <c r="Y570" s="3414"/>
      <c r="Z570" s="3414"/>
    </row>
    <row r="571" spans="2:26" ht="15.75">
      <c r="B571" s="423" t="s">
        <v>166</v>
      </c>
      <c r="C571" s="2480" t="s">
        <v>9</v>
      </c>
      <c r="D571" s="242">
        <v>40</v>
      </c>
      <c r="E571" s="1282">
        <v>0.8024</v>
      </c>
      <c r="F571" s="333">
        <v>0.52</v>
      </c>
      <c r="G571" s="333">
        <v>20.68</v>
      </c>
      <c r="H571" s="712">
        <v>94.6096</v>
      </c>
      <c r="I571" s="2051">
        <v>18</v>
      </c>
      <c r="J571" s="2434" t="s">
        <v>8</v>
      </c>
      <c r="K571" s="31"/>
      <c r="L571" s="764"/>
      <c r="M571" s="3411"/>
      <c r="N571" s="3415"/>
      <c r="O571" s="3409"/>
      <c r="P571" s="125"/>
      <c r="Q571" s="3414"/>
      <c r="R571" s="3414"/>
      <c r="S571" s="3414"/>
      <c r="T571" s="3414"/>
      <c r="U571" s="130"/>
      <c r="V571" s="3409"/>
      <c r="W571" s="185"/>
      <c r="X571" s="549"/>
      <c r="Y571" s="3414"/>
      <c r="Z571" s="3414"/>
    </row>
    <row r="572" spans="2:26" ht="15.75" thickBot="1">
      <c r="B572" s="688"/>
      <c r="C572" s="3192" t="s">
        <v>305</v>
      </c>
      <c r="D572" s="1546">
        <v>30</v>
      </c>
      <c r="E572" s="1282">
        <v>1.4</v>
      </c>
      <c r="F572" s="333">
        <v>0.495</v>
      </c>
      <c r="G572" s="328">
        <v>13.031000000000001</v>
      </c>
      <c r="H572" s="707">
        <v>62.174999999999997</v>
      </c>
      <c r="I572" s="2049">
        <v>19</v>
      </c>
      <c r="J572" s="2423" t="s">
        <v>8</v>
      </c>
      <c r="L572" s="3414"/>
      <c r="M572" s="3422"/>
      <c r="N572" s="3414"/>
      <c r="O572" s="120"/>
      <c r="P572" s="125"/>
      <c r="Q572" s="3414"/>
      <c r="R572" s="3414"/>
      <c r="S572" s="3414"/>
      <c r="T572" s="3414"/>
      <c r="U572" s="130"/>
      <c r="V572" s="3409"/>
      <c r="W572" s="185"/>
      <c r="X572" s="536"/>
      <c r="Y572" s="3414"/>
      <c r="Z572" s="3414"/>
    </row>
    <row r="573" spans="2:26">
      <c r="B573" s="426" t="s">
        <v>170</v>
      </c>
      <c r="D573" s="2490">
        <f>SUM(D568:D572)</f>
        <v>510</v>
      </c>
      <c r="E573" s="2053">
        <f>SUM(E568:E572)</f>
        <v>21.755699999999997</v>
      </c>
      <c r="F573" s="2125">
        <f>SUM(F568:F572)</f>
        <v>23.834</v>
      </c>
      <c r="G573" s="2126">
        <f>SUM(G568:G572)</f>
        <v>78.329700000000003</v>
      </c>
      <c r="H573" s="2127">
        <f>SUM(H568:H572)</f>
        <v>598.96499999999992</v>
      </c>
      <c r="I573" s="3220"/>
      <c r="J573" s="455"/>
      <c r="K573" s="6"/>
      <c r="L573" s="3416"/>
      <c r="M573" s="3411"/>
      <c r="N573" s="3409"/>
      <c r="O573" s="621"/>
      <c r="P573" s="125"/>
      <c r="Q573" s="3414"/>
      <c r="R573" s="3414"/>
      <c r="S573" s="3414"/>
      <c r="T573" s="3414"/>
      <c r="U573" s="3415"/>
      <c r="V573" s="2499"/>
      <c r="W573" s="185"/>
      <c r="X573" s="536"/>
      <c r="Y573" s="3414"/>
      <c r="Z573" s="3414"/>
    </row>
    <row r="574" spans="2:26">
      <c r="B574" s="1205"/>
      <c r="C574" s="739" t="s">
        <v>10</v>
      </c>
      <c r="D574" s="1847">
        <v>0.25</v>
      </c>
      <c r="E574" s="2135">
        <f>E623</f>
        <v>19.25</v>
      </c>
      <c r="F574" s="2129">
        <f>F623</f>
        <v>19.75</v>
      </c>
      <c r="G574" s="2129">
        <f>G623</f>
        <v>83.75</v>
      </c>
      <c r="H574" s="2130">
        <f>H623</f>
        <v>587.5</v>
      </c>
      <c r="I574" s="3197"/>
      <c r="J574" s="660"/>
      <c r="K574" s="6"/>
      <c r="L574" s="3416"/>
      <c r="M574" s="3411"/>
      <c r="N574" s="3409"/>
      <c r="O574" s="360"/>
      <c r="P574" s="125"/>
      <c r="Q574" s="3414"/>
      <c r="R574" s="3414"/>
      <c r="S574" s="3414"/>
      <c r="T574" s="3414"/>
      <c r="U574" s="3422"/>
      <c r="V574" s="3414"/>
      <c r="W574" s="185"/>
      <c r="X574" s="549"/>
      <c r="Y574" s="3414"/>
      <c r="Z574" s="3414"/>
    </row>
    <row r="575" spans="2:26" ht="15.75" thickBot="1">
      <c r="B575" s="2489"/>
      <c r="C575" s="736" t="s">
        <v>331</v>
      </c>
      <c r="D575" s="1849"/>
      <c r="E575" s="1955">
        <f>(E573*100/E679)-25</f>
        <v>3.2541558441558394</v>
      </c>
      <c r="F575" s="1963">
        <f>(F573*100/F679)-25</f>
        <v>5.1696202531645596</v>
      </c>
      <c r="G575" s="1963">
        <f>(G573*100/G679)-25</f>
        <v>-1.6179999999999986</v>
      </c>
      <c r="H575" s="2078">
        <f>(H573*100/H679)-25</f>
        <v>0.48787234042552896</v>
      </c>
      <c r="I575" s="429"/>
      <c r="J575" s="436"/>
      <c r="K575" s="6"/>
      <c r="L575" s="129"/>
      <c r="M575" s="3411"/>
      <c r="N575" s="3409"/>
      <c r="O575" s="120"/>
      <c r="P575" s="125"/>
      <c r="Q575" s="3414"/>
      <c r="R575" s="3414"/>
      <c r="S575" s="3414"/>
      <c r="T575" s="3414"/>
      <c r="U575" s="117"/>
      <c r="V575" s="338"/>
      <c r="W575" s="591"/>
      <c r="X575" s="212"/>
      <c r="Y575" s="3414"/>
      <c r="Z575" s="3414"/>
    </row>
    <row r="576" spans="2:26">
      <c r="B576" s="90"/>
      <c r="C576" s="173" t="s">
        <v>106</v>
      </c>
      <c r="D576" s="1851"/>
      <c r="E576" s="2708"/>
      <c r="F576" s="2131"/>
      <c r="G576" s="2131"/>
      <c r="H576" s="2138"/>
      <c r="I576" s="2703"/>
      <c r="J576" s="675"/>
      <c r="K576" s="6"/>
      <c r="L576" s="2253"/>
      <c r="M576" s="130"/>
      <c r="N576" s="3409"/>
      <c r="O576" s="3422"/>
      <c r="P576" s="125"/>
      <c r="Q576" s="3414"/>
      <c r="R576" s="3414"/>
      <c r="S576" s="3414"/>
      <c r="T576" s="3414"/>
      <c r="U576" s="130"/>
      <c r="V576" s="338"/>
      <c r="W576" s="366"/>
      <c r="X576" s="3414"/>
      <c r="Y576" s="3414"/>
      <c r="Z576" s="3414"/>
    </row>
    <row r="577" spans="2:26">
      <c r="B577" s="87"/>
      <c r="C577" s="2565" t="s">
        <v>764</v>
      </c>
      <c r="D577" s="353">
        <v>60</v>
      </c>
      <c r="E577" s="2650">
        <v>1.0960000000000001</v>
      </c>
      <c r="F577" s="753">
        <v>2.9529999999999998</v>
      </c>
      <c r="G577" s="1192">
        <v>5.1449999999999996</v>
      </c>
      <c r="H577" s="2509">
        <v>47.557000000000002</v>
      </c>
      <c r="I577" s="3301">
        <v>2</v>
      </c>
      <c r="J577" s="2428" t="s">
        <v>763</v>
      </c>
      <c r="K577" s="6"/>
      <c r="L577" s="2253"/>
      <c r="M577" s="130"/>
      <c r="N577" s="3409"/>
      <c r="O577" s="2496"/>
      <c r="P577" s="125"/>
      <c r="Q577" s="3414"/>
      <c r="R577" s="3414"/>
      <c r="S577" s="3414"/>
      <c r="T577" s="3414"/>
      <c r="U577" s="130"/>
      <c r="V577" s="338"/>
      <c r="W577" s="3414"/>
      <c r="X577" s="3414"/>
      <c r="Y577" s="3414"/>
      <c r="Z577" s="3414"/>
    </row>
    <row r="578" spans="2:26" ht="12.75" customHeight="1">
      <c r="B578" s="87"/>
      <c r="C578" s="3310" t="s">
        <v>831</v>
      </c>
      <c r="D578" s="1821"/>
      <c r="E578" s="2631"/>
      <c r="F578" s="1620"/>
      <c r="G578" s="1782"/>
      <c r="H578" s="1941"/>
      <c r="I578" s="3302"/>
      <c r="J578" s="2440" t="s">
        <v>765</v>
      </c>
      <c r="L578" s="1682"/>
      <c r="M578" s="3415"/>
      <c r="N578" s="2499"/>
      <c r="O578" s="185"/>
      <c r="P578" s="125"/>
      <c r="Q578" s="3414"/>
      <c r="R578" s="3414"/>
      <c r="S578" s="3414"/>
      <c r="T578" s="3414"/>
      <c r="U578" s="130"/>
      <c r="V578" s="3409"/>
      <c r="W578" s="3414"/>
      <c r="X578" s="3414"/>
      <c r="Y578" s="3414"/>
      <c r="Z578" s="3414"/>
    </row>
    <row r="579" spans="2:26">
      <c r="B579" s="87"/>
      <c r="C579" s="1286" t="s">
        <v>530</v>
      </c>
      <c r="D579" s="353">
        <v>200</v>
      </c>
      <c r="E579" s="2706">
        <v>2.1</v>
      </c>
      <c r="F579" s="2039">
        <v>4.08</v>
      </c>
      <c r="G579" s="1230">
        <v>10.6</v>
      </c>
      <c r="H579" s="3312">
        <v>87.6</v>
      </c>
      <c r="I579" s="3301">
        <v>26</v>
      </c>
      <c r="J579" s="2427" t="s">
        <v>531</v>
      </c>
      <c r="K579" s="6"/>
      <c r="L579" s="129"/>
      <c r="M579" s="3422"/>
      <c r="N579" s="3414"/>
      <c r="O579" s="185"/>
      <c r="P579" s="125"/>
      <c r="Q579" s="3414"/>
      <c r="R579" s="3414"/>
      <c r="S579" s="3414"/>
      <c r="T579" s="3414"/>
      <c r="U579" s="2633"/>
      <c r="V579" s="3408"/>
      <c r="W579" s="125"/>
      <c r="X579" s="535"/>
      <c r="Y579" s="3414"/>
      <c r="Z579" s="3414"/>
    </row>
    <row r="580" spans="2:26">
      <c r="B580" s="418" t="s">
        <v>155</v>
      </c>
      <c r="C580" s="2569" t="s">
        <v>403</v>
      </c>
      <c r="D580" s="259">
        <v>150</v>
      </c>
      <c r="E580" s="2492">
        <v>2.5049000000000001</v>
      </c>
      <c r="F580" s="1784">
        <v>5.5732999999999997</v>
      </c>
      <c r="G580" s="2016">
        <v>19.920400000000001</v>
      </c>
      <c r="H580" s="1859">
        <v>139.86099999999999</v>
      </c>
      <c r="I580" s="2241">
        <v>38</v>
      </c>
      <c r="J580" s="2433" t="s">
        <v>471</v>
      </c>
      <c r="K580" s="6"/>
      <c r="L580" s="129"/>
      <c r="M580" s="130"/>
      <c r="N580" s="338"/>
      <c r="O580" s="125"/>
      <c r="P580" s="125"/>
      <c r="Q580" s="3414"/>
      <c r="R580" s="3414"/>
      <c r="S580" s="3414"/>
      <c r="T580" s="3414"/>
      <c r="U580" s="117"/>
      <c r="V580" s="338"/>
      <c r="W580" s="1375"/>
      <c r="X580" s="3414"/>
      <c r="Y580" s="3414"/>
      <c r="Z580" s="3414"/>
    </row>
    <row r="581" spans="2:26">
      <c r="B581" s="419" t="s">
        <v>234</v>
      </c>
      <c r="C581" s="2585" t="s">
        <v>1005</v>
      </c>
      <c r="D581" s="353">
        <v>90</v>
      </c>
      <c r="E581" s="2438">
        <v>13.326499999999999</v>
      </c>
      <c r="F581" s="1204">
        <v>2.5594999999999999</v>
      </c>
      <c r="G581" s="2439">
        <v>16.236499999999999</v>
      </c>
      <c r="H581" s="1506">
        <v>141.28800000000001</v>
      </c>
      <c r="I581" s="3303">
        <v>79</v>
      </c>
      <c r="J581" s="2433" t="s">
        <v>933</v>
      </c>
      <c r="K581" s="6"/>
      <c r="L581" s="129"/>
      <c r="M581" s="130"/>
      <c r="N581" s="3414"/>
      <c r="O581" s="339"/>
      <c r="P581" s="125"/>
      <c r="Q581" s="3414"/>
      <c r="R581" s="3414"/>
      <c r="S581" s="3414"/>
      <c r="T581" s="3414"/>
      <c r="U581" s="130"/>
      <c r="V581" s="120"/>
      <c r="W581" s="535"/>
      <c r="X581" s="3414"/>
      <c r="Y581" s="3414"/>
      <c r="Z581" s="3414"/>
    </row>
    <row r="582" spans="2:26" ht="13.5" customHeight="1">
      <c r="B582" s="420" t="s">
        <v>11</v>
      </c>
      <c r="C582" s="2568" t="s">
        <v>767</v>
      </c>
      <c r="D582" s="257">
        <v>190</v>
      </c>
      <c r="E582" s="2492">
        <v>1.1000000000000001</v>
      </c>
      <c r="F582" s="1498">
        <v>0.2</v>
      </c>
      <c r="G582" s="2016">
        <v>39.78</v>
      </c>
      <c r="H582" s="2107">
        <v>165.23</v>
      </c>
      <c r="I582" s="3301">
        <v>96</v>
      </c>
      <c r="J582" s="2422" t="s">
        <v>766</v>
      </c>
      <c r="K582" s="31"/>
      <c r="L582" s="3412"/>
      <c r="M582" s="3411"/>
      <c r="N582" s="3408"/>
      <c r="O582" s="3244"/>
      <c r="P582" s="125"/>
      <c r="Q582" s="3414"/>
      <c r="R582" s="3414"/>
      <c r="S582" s="3414"/>
      <c r="T582" s="3414"/>
      <c r="U582" s="130"/>
      <c r="V582" s="3408"/>
      <c r="W582" s="125"/>
      <c r="X582" s="3414"/>
      <c r="Y582" s="3414"/>
      <c r="Z582" s="3414"/>
    </row>
    <row r="583" spans="2:26">
      <c r="B583" s="423" t="s">
        <v>166</v>
      </c>
      <c r="C583" s="2419" t="s">
        <v>9</v>
      </c>
      <c r="D583" s="260">
        <v>60</v>
      </c>
      <c r="E583" s="1299">
        <v>1.2036</v>
      </c>
      <c r="F583" s="328">
        <v>0.78</v>
      </c>
      <c r="G583" s="328">
        <v>32.520000000000003</v>
      </c>
      <c r="H583" s="1506">
        <v>141.9144</v>
      </c>
      <c r="I583" s="2051">
        <v>18</v>
      </c>
      <c r="J583" s="2423" t="s">
        <v>8</v>
      </c>
      <c r="L583" s="3416"/>
      <c r="M583" s="130"/>
      <c r="N583" s="3409"/>
      <c r="O583" s="3246"/>
      <c r="P583" s="125"/>
      <c r="Q583" s="3414"/>
      <c r="R583" s="3414"/>
      <c r="S583" s="3414"/>
      <c r="T583" s="3414"/>
      <c r="U583" s="130"/>
      <c r="V583" s="3409"/>
      <c r="W583" s="535"/>
      <c r="X583" s="3414"/>
      <c r="Y583" s="3414"/>
      <c r="Z583" s="3414"/>
    </row>
    <row r="584" spans="2:26">
      <c r="B584" s="87"/>
      <c r="C584" s="2419" t="s">
        <v>305</v>
      </c>
      <c r="D584" s="257">
        <v>20</v>
      </c>
      <c r="E584" s="1299">
        <v>0.93300000000000005</v>
      </c>
      <c r="F584" s="335">
        <v>0.33</v>
      </c>
      <c r="G584" s="333">
        <v>8.6869999999999994</v>
      </c>
      <c r="H584" s="1506">
        <v>41.45</v>
      </c>
      <c r="I584" s="2049">
        <v>19</v>
      </c>
      <c r="J584" s="2423" t="s">
        <v>8</v>
      </c>
      <c r="K584" s="6"/>
      <c r="L584" s="3416"/>
      <c r="M584" s="2633"/>
      <c r="N584" s="3408"/>
      <c r="O584" s="125"/>
      <c r="P584" s="125"/>
      <c r="Q584" s="3414"/>
      <c r="R584" s="3414"/>
      <c r="S584" s="3414"/>
      <c r="T584" s="3414"/>
      <c r="U584" s="130"/>
      <c r="V584" s="3409"/>
      <c r="W584" s="3414"/>
      <c r="X584" s="3414"/>
      <c r="Y584" s="3414"/>
      <c r="Z584" s="3414"/>
    </row>
    <row r="585" spans="2:26" ht="15.75" thickBot="1">
      <c r="B585" s="690"/>
      <c r="C585" s="3326" t="s">
        <v>801</v>
      </c>
      <c r="D585" s="1332">
        <v>100</v>
      </c>
      <c r="E585" s="1525">
        <v>0.4</v>
      </c>
      <c r="F585" s="440">
        <v>0.4</v>
      </c>
      <c r="G585" s="440">
        <v>9.8000000000000007</v>
      </c>
      <c r="H585" s="2437">
        <v>47</v>
      </c>
      <c r="I585" s="432">
        <v>105</v>
      </c>
      <c r="J585" s="2414" t="s">
        <v>823</v>
      </c>
      <c r="K585" s="6"/>
      <c r="L585" s="3416"/>
      <c r="M585" s="130"/>
      <c r="N585" s="3409"/>
      <c r="O585" s="125"/>
      <c r="P585" s="125"/>
      <c r="Q585" s="3414"/>
      <c r="R585" s="3414"/>
      <c r="S585" s="3414"/>
      <c r="T585" s="3414"/>
      <c r="U585" s="3411"/>
      <c r="V585" s="3409"/>
      <c r="W585" s="3414"/>
      <c r="X585" s="3414"/>
      <c r="Y585" s="3414"/>
      <c r="Z585" s="3414"/>
    </row>
    <row r="586" spans="2:26">
      <c r="B586" s="426" t="s">
        <v>158</v>
      </c>
      <c r="C586" s="593"/>
      <c r="D586" s="2491">
        <f>SUM(D577:D585)</f>
        <v>870</v>
      </c>
      <c r="E586" s="2068">
        <f>SUM(E577:E585)</f>
        <v>22.664000000000001</v>
      </c>
      <c r="F586" s="2125">
        <f>SUM(F577:F585)</f>
        <v>16.875799999999995</v>
      </c>
      <c r="G586" s="2128">
        <f>SUM(G577:G585)</f>
        <v>142.68890000000002</v>
      </c>
      <c r="H586" s="2127">
        <f>SUM(H577:H585)</f>
        <v>811.90039999999999</v>
      </c>
      <c r="I586" s="3220"/>
      <c r="J586" s="455"/>
      <c r="K586" s="6"/>
      <c r="L586" s="2253"/>
      <c r="M586" s="130"/>
      <c r="N586" s="3408"/>
      <c r="O586" s="125"/>
      <c r="P586" s="125"/>
      <c r="Q586" s="3414"/>
      <c r="R586" s="3414"/>
      <c r="S586" s="3414"/>
      <c r="T586" s="3414"/>
      <c r="U586" s="3411"/>
      <c r="V586" s="3409"/>
      <c r="W586" s="3414"/>
      <c r="X586" s="3414"/>
      <c r="Y586" s="3414"/>
      <c r="Z586" s="3414"/>
    </row>
    <row r="587" spans="2:26">
      <c r="B587" s="738"/>
      <c r="C587" s="739" t="s">
        <v>10</v>
      </c>
      <c r="D587" s="1847">
        <v>0.35</v>
      </c>
      <c r="E587" s="2135">
        <f>E627</f>
        <v>26.95</v>
      </c>
      <c r="F587" s="2129">
        <f>F627</f>
        <v>27.65</v>
      </c>
      <c r="G587" s="2129">
        <f>G627</f>
        <v>117.25</v>
      </c>
      <c r="H587" s="2130">
        <f>H627</f>
        <v>822.5</v>
      </c>
      <c r="I587" s="3197"/>
      <c r="J587" s="660"/>
      <c r="K587" s="6"/>
      <c r="L587" s="2253"/>
      <c r="M587" s="130"/>
      <c r="N587" s="3409"/>
      <c r="O587" s="125"/>
      <c r="P587" s="125"/>
      <c r="Q587" s="3414"/>
      <c r="R587" s="3414"/>
      <c r="S587" s="3414"/>
      <c r="T587" s="3414"/>
      <c r="U587" s="3411"/>
      <c r="V587" s="3409"/>
      <c r="W587" s="3414"/>
      <c r="X587" s="3414"/>
      <c r="Y587" s="3414"/>
      <c r="Z587" s="3414"/>
    </row>
    <row r="588" spans="2:26" ht="13.5" customHeight="1" thickBot="1">
      <c r="B588" s="240"/>
      <c r="C588" s="736" t="s">
        <v>331</v>
      </c>
      <c r="D588" s="1849"/>
      <c r="E588" s="1955">
        <f>(E586*100/E679)-35</f>
        <v>-5.5662337662337649</v>
      </c>
      <c r="F588" s="1963">
        <f>(F586*100/F679)-35</f>
        <v>-13.638227848101273</v>
      </c>
      <c r="G588" s="1963">
        <f>(G586*100/G679)-35</f>
        <v>7.5937014925373205</v>
      </c>
      <c r="H588" s="2078">
        <f>(H586*100/H679)-35</f>
        <v>-0.45104680851063961</v>
      </c>
      <c r="I588" s="429"/>
      <c r="J588" s="436"/>
      <c r="K588" s="31"/>
      <c r="L588" s="128"/>
      <c r="M588" s="130"/>
      <c r="N588" s="3409"/>
      <c r="O588" s="125"/>
      <c r="P588" s="125"/>
      <c r="Q588" s="3414"/>
      <c r="R588" s="3414"/>
      <c r="S588" s="3414"/>
      <c r="T588" s="3414"/>
      <c r="U588" s="2622"/>
      <c r="V588" s="3414"/>
      <c r="W588" s="3414"/>
      <c r="X588" s="3414"/>
      <c r="Y588" s="3414"/>
      <c r="Z588" s="3414"/>
    </row>
    <row r="589" spans="2:26" ht="15.75">
      <c r="B589" s="448" t="s">
        <v>155</v>
      </c>
      <c r="C589" s="173" t="s">
        <v>196</v>
      </c>
      <c r="D589" s="2701"/>
      <c r="E589" s="2708"/>
      <c r="F589" s="2131"/>
      <c r="G589" s="2131"/>
      <c r="H589" s="2138"/>
      <c r="I589" s="431"/>
      <c r="J589" s="431"/>
      <c r="L589" s="764"/>
      <c r="M589" s="3095"/>
      <c r="N589" s="3409"/>
      <c r="O589" s="125"/>
      <c r="P589" s="125"/>
      <c r="Q589" s="3414"/>
      <c r="R589" s="3414"/>
      <c r="S589" s="3414"/>
      <c r="T589" s="3414"/>
      <c r="U589" s="2754"/>
      <c r="V589" s="3408"/>
      <c r="W589" s="3414"/>
      <c r="X589" s="3414"/>
      <c r="Y589" s="3414"/>
      <c r="Z589" s="3414"/>
    </row>
    <row r="590" spans="2:26">
      <c r="B590" s="419" t="s">
        <v>234</v>
      </c>
      <c r="C590" s="252" t="s">
        <v>493</v>
      </c>
      <c r="D590" s="2358">
        <v>180</v>
      </c>
      <c r="E590" s="2134">
        <v>0.2</v>
      </c>
      <c r="F590" s="2114">
        <v>0</v>
      </c>
      <c r="G590" s="2114">
        <v>6.86</v>
      </c>
      <c r="H590" s="2107">
        <v>28.16</v>
      </c>
      <c r="I590" s="442">
        <v>87</v>
      </c>
      <c r="J590" s="2414" t="s">
        <v>498</v>
      </c>
      <c r="K590" s="6"/>
      <c r="L590" s="3414"/>
      <c r="M590" s="2622"/>
      <c r="N590" s="3414"/>
      <c r="O590" s="125"/>
      <c r="P590" s="125"/>
      <c r="Q590" s="3414"/>
      <c r="R590" s="3414"/>
      <c r="S590" s="3414"/>
      <c r="T590" s="3414"/>
      <c r="U590" s="2755"/>
      <c r="V590" s="3409"/>
      <c r="W590" s="3414"/>
      <c r="X590" s="3414"/>
      <c r="Y590" s="3414"/>
      <c r="Z590" s="3414"/>
    </row>
    <row r="591" spans="2:26" ht="15.75">
      <c r="B591" s="420" t="s">
        <v>11</v>
      </c>
      <c r="C591" s="252" t="s">
        <v>659</v>
      </c>
      <c r="D591" s="2359">
        <v>95</v>
      </c>
      <c r="E591" s="1299">
        <v>1.1301000000000001</v>
      </c>
      <c r="F591" s="333">
        <v>7.6825999999999999</v>
      </c>
      <c r="G591" s="3336">
        <v>5.9293100000000001</v>
      </c>
      <c r="H591" s="1506">
        <v>97.381</v>
      </c>
      <c r="I591" s="442">
        <v>65</v>
      </c>
      <c r="J591" s="2422" t="s">
        <v>598</v>
      </c>
      <c r="K591" s="6"/>
      <c r="L591" s="3414"/>
      <c r="M591" s="2622"/>
      <c r="N591" s="3414"/>
      <c r="O591" s="125"/>
      <c r="P591" s="125"/>
      <c r="Q591" s="3414"/>
      <c r="R591" s="3414"/>
      <c r="S591" s="3414"/>
      <c r="T591" s="3414"/>
      <c r="U591" s="2756"/>
      <c r="V591" s="3414"/>
      <c r="W591" s="3414"/>
      <c r="X591" s="3414"/>
      <c r="Y591" s="3414"/>
      <c r="Z591" s="3414"/>
    </row>
    <row r="592" spans="2:26" ht="15.75" thickBot="1">
      <c r="B592" s="688" t="s">
        <v>166</v>
      </c>
      <c r="C592" s="2181" t="s">
        <v>9</v>
      </c>
      <c r="D592" s="2359">
        <v>25</v>
      </c>
      <c r="E592" s="3337">
        <v>0.50149999999999995</v>
      </c>
      <c r="F592" s="1972">
        <v>0.32500000000000001</v>
      </c>
      <c r="G592" s="2072">
        <v>13.55</v>
      </c>
      <c r="H592" s="1973">
        <v>59.131</v>
      </c>
      <c r="I592" s="3131">
        <v>18</v>
      </c>
      <c r="J592" s="2422" t="s">
        <v>8</v>
      </c>
      <c r="K592" s="6"/>
      <c r="L592" s="129"/>
      <c r="M592" s="2754"/>
      <c r="N592" s="3408"/>
      <c r="O592" s="125"/>
      <c r="P592" s="125"/>
      <c r="Q592" s="3414"/>
      <c r="R592" s="3414"/>
      <c r="S592" s="3414"/>
      <c r="T592" s="3414"/>
      <c r="U592" s="2754"/>
      <c r="V592" s="3409"/>
      <c r="W592" s="3414"/>
      <c r="X592" s="3414"/>
      <c r="Y592" s="3414"/>
      <c r="Z592" s="3414"/>
    </row>
    <row r="593" spans="2:26">
      <c r="B593" s="426" t="s">
        <v>203</v>
      </c>
      <c r="C593" s="42"/>
      <c r="D593" s="692">
        <f>SUM(D590:D592)</f>
        <v>300</v>
      </c>
      <c r="E593" s="433">
        <f>SUM(E590:E592)</f>
        <v>1.8315999999999999</v>
      </c>
      <c r="F593" s="708">
        <f>SUM(F590:F592)</f>
        <v>8.0076000000000001</v>
      </c>
      <c r="G593" s="434">
        <f>SUM(G590:G592)</f>
        <v>26.339310000000001</v>
      </c>
      <c r="H593" s="1478">
        <f>SUM(H590:H592)</f>
        <v>184.672</v>
      </c>
      <c r="I593" s="3220"/>
      <c r="J593" s="1813"/>
      <c r="K593" s="6"/>
      <c r="L593" s="129"/>
      <c r="M593" s="3749"/>
      <c r="N593" s="3408"/>
      <c r="O593" s="125"/>
      <c r="P593" s="125"/>
      <c r="Q593" s="3414"/>
      <c r="R593" s="3414"/>
      <c r="S593" s="3414"/>
      <c r="T593" s="129"/>
      <c r="U593" s="130"/>
      <c r="V593" s="3414"/>
      <c r="W593" s="3414"/>
      <c r="X593" s="3414"/>
      <c r="Y593" s="3414"/>
      <c r="Z593" s="3414"/>
    </row>
    <row r="594" spans="2:26">
      <c r="B594" s="738"/>
      <c r="C594" s="739" t="s">
        <v>10</v>
      </c>
      <c r="D594" s="1166">
        <v>0.1</v>
      </c>
      <c r="E594" s="808">
        <f>E631</f>
        <v>7.7</v>
      </c>
      <c r="F594" s="807">
        <f>F631</f>
        <v>7.9</v>
      </c>
      <c r="G594" s="807">
        <f>G631</f>
        <v>33.5</v>
      </c>
      <c r="H594" s="1556">
        <f>H631</f>
        <v>235</v>
      </c>
      <c r="I594" s="3197"/>
      <c r="J594" s="660"/>
      <c r="K594" s="6"/>
      <c r="L594" s="129"/>
      <c r="M594" s="3749"/>
      <c r="N594" s="3408"/>
      <c r="O594" s="125"/>
      <c r="P594" s="125"/>
      <c r="Q594" s="3414"/>
      <c r="R594" s="3414"/>
      <c r="S594" s="3414"/>
      <c r="T594" s="2256"/>
      <c r="U594" s="3411"/>
      <c r="V594" s="3409"/>
      <c r="W594" s="3414"/>
      <c r="X594" s="3414"/>
      <c r="Y594" s="3414"/>
      <c r="Z594" s="3414"/>
    </row>
    <row r="595" spans="2:26" ht="14.25" customHeight="1" thickBot="1">
      <c r="B595" s="240"/>
      <c r="C595" s="736" t="s">
        <v>331</v>
      </c>
      <c r="D595" s="1162"/>
      <c r="E595" s="1525">
        <f>(E593*100/E679)-10</f>
        <v>-7.6212987012987012</v>
      </c>
      <c r="F595" s="440">
        <f>(F593*100/F679)-10</f>
        <v>0.13620253164556928</v>
      </c>
      <c r="G595" s="440">
        <f>(G593*100/G679)-10</f>
        <v>-2.1375194029850748</v>
      </c>
      <c r="H595" s="1526">
        <f>(H593*100/H679)-10</f>
        <v>-2.1416170212765957</v>
      </c>
      <c r="I595" s="429"/>
      <c r="J595" s="436"/>
      <c r="K595" s="6"/>
      <c r="L595" s="129"/>
      <c r="M595" s="2755"/>
      <c r="N595" s="3409"/>
      <c r="O595" s="125"/>
      <c r="P595" s="125"/>
      <c r="Q595" s="3414"/>
      <c r="R595" s="3414"/>
      <c r="S595" s="3414"/>
      <c r="T595" s="3414"/>
      <c r="U595" s="3414"/>
      <c r="V595" s="3414"/>
      <c r="W595" s="3414"/>
      <c r="X595" s="3414"/>
      <c r="Y595" s="3414"/>
      <c r="Z595" s="3414"/>
    </row>
    <row r="596" spans="2:26" ht="15.75" thickBot="1">
      <c r="K596" s="6"/>
      <c r="L596" s="129"/>
      <c r="M596" s="2756"/>
      <c r="N596" s="3414"/>
      <c r="O596" s="125"/>
      <c r="P596" s="125"/>
      <c r="Q596" s="3414"/>
      <c r="R596" s="3414"/>
      <c r="S596" s="3414"/>
      <c r="T596" s="3414"/>
      <c r="U596" s="3414"/>
      <c r="V596" s="3414"/>
      <c r="W596" s="3414"/>
      <c r="X596" s="3414"/>
      <c r="Y596" s="3414"/>
      <c r="Z596" s="3414"/>
    </row>
    <row r="597" spans="2:26">
      <c r="B597" s="662"/>
      <c r="C597" s="42" t="s">
        <v>231</v>
      </c>
      <c r="D597" s="43"/>
      <c r="E597" s="151">
        <f>E573+E586</f>
        <v>44.419699999999999</v>
      </c>
      <c r="F597" s="246">
        <f>F573+F586</f>
        <v>40.709799999999994</v>
      </c>
      <c r="G597" s="246">
        <f>G573+G586</f>
        <v>221.01860000000002</v>
      </c>
      <c r="H597" s="663">
        <f>H573+H586</f>
        <v>1410.8653999999999</v>
      </c>
      <c r="K597" s="6"/>
      <c r="L597" s="129"/>
      <c r="M597" s="2754"/>
      <c r="N597" s="3409"/>
      <c r="O597" s="125"/>
      <c r="P597" s="125"/>
      <c r="Q597" s="575"/>
      <c r="R597" s="3414"/>
      <c r="S597" s="3414"/>
      <c r="T597" s="3414"/>
      <c r="U597" s="3414"/>
      <c r="V597" s="3414"/>
      <c r="W597" s="3414"/>
      <c r="X597" s="3414"/>
      <c r="Y597" s="3414"/>
      <c r="Z597" s="3414"/>
    </row>
    <row r="598" spans="2:26">
      <c r="B598" s="392"/>
      <c r="C598" s="687" t="s">
        <v>10</v>
      </c>
      <c r="D598" s="1172">
        <v>0.6</v>
      </c>
      <c r="E598" s="808">
        <f>E635</f>
        <v>46.2</v>
      </c>
      <c r="F598" s="807">
        <f>F635</f>
        <v>47.4</v>
      </c>
      <c r="G598" s="807">
        <f>G635</f>
        <v>201</v>
      </c>
      <c r="H598" s="1556">
        <f>H635</f>
        <v>1410</v>
      </c>
      <c r="I598" s="125"/>
      <c r="J598" s="125"/>
      <c r="L598" s="129"/>
      <c r="M598" s="2754"/>
      <c r="N598" s="3409"/>
      <c r="O598" s="125"/>
      <c r="P598" s="125"/>
      <c r="Q598" s="3414"/>
      <c r="R598" s="3414"/>
      <c r="S598" s="3414"/>
      <c r="T598" s="3414"/>
      <c r="U598" s="3414"/>
      <c r="V598" s="3414"/>
      <c r="W598" s="3414"/>
      <c r="X598" s="3414"/>
      <c r="Y598" s="3414"/>
      <c r="Z598" s="3414"/>
    </row>
    <row r="599" spans="2:26" ht="15.75" thickBot="1">
      <c r="B599" s="240"/>
      <c r="C599" s="736" t="s">
        <v>331</v>
      </c>
      <c r="D599" s="1162"/>
      <c r="E599" s="1525">
        <f>(E597*100/E679)-60</f>
        <v>-2.3120779220779184</v>
      </c>
      <c r="F599" s="440">
        <f>(F597*100/F679)-60</f>
        <v>-8.4686075949367137</v>
      </c>
      <c r="G599" s="440">
        <f>(G597*100/G679)-60</f>
        <v>5.9757014925373113</v>
      </c>
      <c r="H599" s="1526">
        <f>(H597*100/H679)-60</f>
        <v>3.6825531914885801E-2</v>
      </c>
      <c r="I599" s="569"/>
      <c r="J599" s="31"/>
      <c r="K599" s="6"/>
      <c r="L599" s="129"/>
      <c r="M599" s="2756"/>
      <c r="N599" s="3414"/>
      <c r="O599" s="125"/>
      <c r="P599" s="125"/>
      <c r="Q599" s="3414"/>
      <c r="R599" s="3414"/>
      <c r="S599" s="3414"/>
      <c r="T599" s="3414"/>
      <c r="U599" s="3414"/>
      <c r="V599" s="3414"/>
      <c r="W599" s="3414"/>
      <c r="X599" s="3414"/>
      <c r="Y599" s="3414"/>
      <c r="Z599" s="3414"/>
    </row>
    <row r="600" spans="2:26" ht="15.75" thickBot="1">
      <c r="I600" s="683"/>
      <c r="J600" s="5"/>
      <c r="K600" s="6"/>
      <c r="L600" s="1682"/>
      <c r="M600" s="3415"/>
      <c r="N600" s="2757"/>
      <c r="O600" s="125"/>
      <c r="P600" s="125"/>
      <c r="Q600" s="1211"/>
      <c r="R600" s="791"/>
      <c r="S600" s="535"/>
      <c r="T600" s="3416"/>
      <c r="U600" s="3411"/>
      <c r="V600" s="3409"/>
      <c r="W600" s="3414"/>
      <c r="X600" s="3414"/>
      <c r="Y600" s="3414"/>
      <c r="Z600" s="3414"/>
    </row>
    <row r="601" spans="2:26">
      <c r="B601" s="662"/>
      <c r="C601" s="42" t="s">
        <v>230</v>
      </c>
      <c r="D601" s="43"/>
      <c r="E601" s="151">
        <f>E586+E593</f>
        <v>24.495600000000003</v>
      </c>
      <c r="F601" s="246">
        <f>F586+F593</f>
        <v>24.883399999999995</v>
      </c>
      <c r="G601" s="246">
        <f>G586+G593</f>
        <v>169.02821000000003</v>
      </c>
      <c r="H601" s="663">
        <f>H586+H593</f>
        <v>996.57240000000002</v>
      </c>
      <c r="I601" s="5"/>
      <c r="J601" s="5"/>
      <c r="K601" s="6"/>
      <c r="L601" s="129"/>
      <c r="M601" s="3422"/>
      <c r="N601" s="164"/>
      <c r="O601" s="125"/>
      <c r="P601" s="125"/>
      <c r="Q601" s="3414"/>
      <c r="R601" s="3414"/>
      <c r="S601" s="3414"/>
      <c r="T601" s="129"/>
      <c r="U601" s="2623"/>
      <c r="V601" s="338"/>
      <c r="W601" s="3414"/>
      <c r="X601" s="3414"/>
      <c r="Y601" s="3414"/>
      <c r="Z601" s="3414"/>
    </row>
    <row r="602" spans="2:26">
      <c r="B602" s="392"/>
      <c r="C602" s="687" t="s">
        <v>10</v>
      </c>
      <c r="D602" s="1172">
        <v>0.45</v>
      </c>
      <c r="E602" s="808">
        <f>E639</f>
        <v>34.65</v>
      </c>
      <c r="F602" s="807">
        <f>F639</f>
        <v>35.549999999999997</v>
      </c>
      <c r="G602" s="807">
        <f>G639</f>
        <v>150.75</v>
      </c>
      <c r="H602" s="1556">
        <f>H639</f>
        <v>1057.5</v>
      </c>
      <c r="I602" s="5"/>
      <c r="J602" s="5"/>
      <c r="K602" s="6"/>
      <c r="L602" s="128"/>
      <c r="M602" s="3411"/>
      <c r="N602" s="3408"/>
      <c r="O602" s="125"/>
      <c r="P602" s="125"/>
      <c r="Q602" s="3414"/>
      <c r="R602" s="3414"/>
      <c r="S602" s="3414"/>
      <c r="T602" s="3416"/>
      <c r="U602" s="3411"/>
      <c r="V602" s="3409"/>
      <c r="W602" s="3414"/>
      <c r="X602" s="3414"/>
      <c r="Y602" s="3414"/>
      <c r="Z602" s="3414"/>
    </row>
    <row r="603" spans="2:26" ht="15.75" thickBot="1">
      <c r="B603" s="240"/>
      <c r="C603" s="736" t="s">
        <v>331</v>
      </c>
      <c r="D603" s="1162"/>
      <c r="E603" s="1525">
        <f>(E601*100/E679)-45</f>
        <v>-13.187532467532463</v>
      </c>
      <c r="F603" s="440">
        <f>(F601*100/F679)-45</f>
        <v>-13.502025316455708</v>
      </c>
      <c r="G603" s="440">
        <f>(G601*100/G679)-45</f>
        <v>5.4561820895522501</v>
      </c>
      <c r="H603" s="1526">
        <f>(H601*100/H679)-45</f>
        <v>-2.5926638297872344</v>
      </c>
      <c r="I603" s="569"/>
      <c r="J603" s="31"/>
      <c r="L603" s="3416"/>
      <c r="M603" s="3411"/>
      <c r="N603" s="3409"/>
      <c r="O603" s="125"/>
      <c r="P603" s="125"/>
      <c r="Q603" s="3414"/>
      <c r="R603" s="3414"/>
      <c r="S603" s="3414"/>
      <c r="T603" s="3414"/>
      <c r="U603" s="3415"/>
      <c r="V603" s="3414"/>
      <c r="W603" s="3414"/>
      <c r="X603" s="3414"/>
      <c r="Y603" s="3414"/>
      <c r="Z603" s="3414"/>
    </row>
    <row r="604" spans="2:26" ht="15.75" thickBot="1">
      <c r="I604" s="683"/>
      <c r="J604" s="5"/>
      <c r="L604" s="3416"/>
      <c r="M604" s="130"/>
      <c r="N604" s="3409"/>
      <c r="O604" s="125"/>
      <c r="P604" s="125"/>
      <c r="Q604" s="3414"/>
      <c r="R604" s="3414"/>
      <c r="S604" s="3414"/>
      <c r="T604" s="129"/>
      <c r="U604" s="130"/>
      <c r="V604" s="3414"/>
      <c r="W604" s="3414"/>
      <c r="X604" s="3414"/>
      <c r="Y604" s="3414"/>
      <c r="Z604" s="3414"/>
    </row>
    <row r="605" spans="2:26">
      <c r="B605" s="662"/>
      <c r="C605" s="42" t="s">
        <v>204</v>
      </c>
      <c r="D605" s="43"/>
      <c r="E605" s="158">
        <f>E573+E586+E593</f>
        <v>46.251300000000001</v>
      </c>
      <c r="F605" s="96">
        <f>F573+F586+F593</f>
        <v>48.717399999999998</v>
      </c>
      <c r="G605" s="96">
        <f>G573+G586+G593</f>
        <v>247.35791000000003</v>
      </c>
      <c r="H605" s="247">
        <f>H573+H586+H593</f>
        <v>1595.5373999999999</v>
      </c>
      <c r="I605" s="5"/>
      <c r="J605" s="5"/>
      <c r="L605" s="3414"/>
      <c r="M605" s="3415"/>
      <c r="N605" s="3414"/>
      <c r="O605" s="125"/>
      <c r="P605" s="125"/>
      <c r="Q605" s="3414"/>
      <c r="R605" s="3414"/>
      <c r="S605" s="3414"/>
      <c r="T605" s="129"/>
      <c r="U605" s="130"/>
      <c r="V605" s="3414"/>
      <c r="W605" s="3414"/>
      <c r="X605" s="3414"/>
      <c r="Y605" s="3414"/>
      <c r="Z605" s="3414"/>
    </row>
    <row r="606" spans="2:26">
      <c r="B606" s="738"/>
      <c r="C606" s="739" t="s">
        <v>10</v>
      </c>
      <c r="D606" s="1166">
        <v>0.7</v>
      </c>
      <c r="E606" s="808">
        <f>E643</f>
        <v>53.9</v>
      </c>
      <c r="F606" s="807">
        <f>F643</f>
        <v>55.3</v>
      </c>
      <c r="G606" s="807">
        <f>G643</f>
        <v>234.5</v>
      </c>
      <c r="H606" s="1556">
        <f>H643</f>
        <v>1645</v>
      </c>
      <c r="I606" s="5"/>
      <c r="J606" s="5"/>
      <c r="K606" s="6"/>
      <c r="L606" s="129"/>
      <c r="M606" s="130"/>
      <c r="N606" s="3414"/>
      <c r="O606" s="125"/>
      <c r="P606" s="125"/>
      <c r="Q606" s="3414"/>
      <c r="R606" s="3414"/>
      <c r="S606" s="3414"/>
      <c r="T606" s="3414"/>
      <c r="U606" s="3415"/>
      <c r="V606" s="3414"/>
      <c r="W606" s="3414"/>
      <c r="X606" s="3414"/>
      <c r="Y606" s="3414"/>
      <c r="Z606" s="3414"/>
    </row>
    <row r="607" spans="2:26" ht="15.75" thickBot="1">
      <c r="B607" s="240"/>
      <c r="C607" s="736" t="s">
        <v>331</v>
      </c>
      <c r="D607" s="1162"/>
      <c r="E607" s="1525">
        <f>(E605*100/E679)-70</f>
        <v>-9.9333766233766241</v>
      </c>
      <c r="F607" s="440">
        <f>(F605*100/F679)-70</f>
        <v>-8.3324050632911408</v>
      </c>
      <c r="G607" s="440">
        <f>(G605*100/G679)-70</f>
        <v>3.838182089552248</v>
      </c>
      <c r="H607" s="1526">
        <f>(H605*100/H679)-70</f>
        <v>-2.1047914893617019</v>
      </c>
      <c r="I607" s="569"/>
      <c r="J607" s="31"/>
      <c r="K607" s="6"/>
      <c r="L607" s="129"/>
      <c r="M607" s="130"/>
      <c r="N607" s="3414"/>
      <c r="O607" s="125"/>
      <c r="P607" s="125"/>
      <c r="Q607" s="3414"/>
      <c r="R607" s="3414"/>
      <c r="S607" s="3414"/>
      <c r="T607" s="1682"/>
      <c r="U607" s="3415"/>
      <c r="V607" s="2757"/>
      <c r="W607" s="3414"/>
      <c r="X607" s="3414"/>
      <c r="Y607" s="3414"/>
      <c r="Z607" s="3414"/>
    </row>
    <row r="608" spans="2:26">
      <c r="I608" s="683"/>
      <c r="J608" s="5"/>
      <c r="K608" s="6"/>
      <c r="L608" s="129"/>
      <c r="M608" s="130"/>
      <c r="N608" s="3414"/>
      <c r="O608" s="125"/>
      <c r="P608" s="125"/>
      <c r="Q608" s="3414"/>
      <c r="R608" s="3414"/>
      <c r="S608" s="3414"/>
      <c r="T608" s="3414"/>
      <c r="U608" s="3415"/>
      <c r="V608" s="3414"/>
      <c r="W608" s="3414"/>
      <c r="X608" s="3414"/>
      <c r="Y608" s="3414"/>
      <c r="Z608" s="3414"/>
    </row>
    <row r="609" spans="2:26">
      <c r="B609" s="767"/>
      <c r="K609" s="6"/>
      <c r="L609" s="129"/>
      <c r="M609" s="130"/>
      <c r="N609" s="3414"/>
      <c r="O609" s="125"/>
      <c r="P609" s="125"/>
      <c r="Q609" s="3414"/>
      <c r="R609" s="3414"/>
      <c r="S609" s="3414"/>
      <c r="T609" s="3423"/>
      <c r="U609" s="3414"/>
      <c r="V609" s="138"/>
      <c r="W609" s="3414"/>
      <c r="X609" s="3414"/>
      <c r="Y609" s="3414"/>
      <c r="Z609" s="3414"/>
    </row>
    <row r="610" spans="2:26">
      <c r="B610" s="1"/>
      <c r="K610" s="6"/>
      <c r="L610" s="125"/>
      <c r="M610" s="125"/>
      <c r="N610" s="125"/>
      <c r="O610" s="125"/>
      <c r="P610" s="125"/>
      <c r="Q610" s="3414"/>
      <c r="R610" s="3414"/>
      <c r="S610" s="3414"/>
      <c r="T610" s="230"/>
      <c r="U610" s="3415"/>
      <c r="V610" s="125"/>
      <c r="W610" s="3414"/>
      <c r="X610" s="3414"/>
      <c r="Y610" s="3414"/>
      <c r="Z610" s="3414"/>
    </row>
    <row r="611" spans="2:26">
      <c r="K611" s="6"/>
      <c r="L611" s="125"/>
      <c r="M611" s="125"/>
      <c r="N611" s="125"/>
      <c r="O611" s="125"/>
      <c r="P611" s="125"/>
      <c r="Q611" s="3414"/>
      <c r="R611" s="3414"/>
      <c r="S611" s="3414"/>
      <c r="T611" s="120"/>
      <c r="U611" s="120"/>
      <c r="V611" s="3414"/>
      <c r="W611" s="3414"/>
      <c r="X611" s="3414"/>
      <c r="Y611" s="3414"/>
      <c r="Z611" s="3414"/>
    </row>
    <row r="612" spans="2:26">
      <c r="K612" s="6"/>
      <c r="L612" s="125"/>
      <c r="M612" s="125"/>
      <c r="N612" s="125"/>
      <c r="O612" s="125"/>
      <c r="P612" s="125"/>
      <c r="Q612" s="3414"/>
      <c r="R612" s="3414"/>
      <c r="S612" s="3414"/>
      <c r="T612" s="120"/>
      <c r="U612" s="120"/>
      <c r="V612" s="3414"/>
      <c r="W612" s="3414"/>
      <c r="X612" s="3414"/>
      <c r="Y612" s="3414"/>
      <c r="Z612" s="3414"/>
    </row>
    <row r="613" spans="2:26">
      <c r="D613" s="12" t="str">
        <f>D58</f>
        <v xml:space="preserve">Россия Краснодарский край </v>
      </c>
      <c r="K613" s="6"/>
      <c r="L613" s="125"/>
      <c r="M613" s="125"/>
      <c r="N613" s="125"/>
      <c r="O613" s="125"/>
      <c r="P613" s="125"/>
      <c r="Q613" s="3414"/>
      <c r="R613" s="3414"/>
      <c r="S613" s="3414"/>
      <c r="T613" s="1373"/>
      <c r="U613" s="1373"/>
      <c r="V613" s="3414"/>
      <c r="W613" s="3414"/>
      <c r="X613" s="3414"/>
      <c r="Y613" s="3414"/>
      <c r="Z613" s="3414"/>
    </row>
    <row r="614" spans="2:26" ht="14.25" customHeight="1">
      <c r="B614" s="25" t="str">
        <f>B59</f>
        <v xml:space="preserve">     10 - ТИДНЕВНОЕ  МЕНЮ  ПРИГОТОВЛЯЕМЫХ  БЛЮД ШКОЛЬНЫХ    З А В Т Р А К О В - О Б Е Д О В - П О Л Д Н И К О В</v>
      </c>
      <c r="D614"/>
      <c r="E614"/>
      <c r="I614"/>
      <c r="J614"/>
      <c r="K614" s="6"/>
      <c r="L614" s="125"/>
      <c r="M614" s="3415"/>
      <c r="N614" s="287"/>
      <c r="O614" s="125"/>
      <c r="P614" s="3411"/>
      <c r="Q614" s="3409"/>
      <c r="R614" s="120"/>
      <c r="S614" s="120"/>
      <c r="T614" s="120"/>
      <c r="U614" s="1212"/>
      <c r="V614" s="3414"/>
      <c r="W614" s="3414"/>
      <c r="X614" s="3414"/>
      <c r="Y614" s="3414"/>
      <c r="Z614" s="3414"/>
    </row>
    <row r="615" spans="2:26" ht="13.5" customHeight="1">
      <c r="C615" s="25" t="str">
        <f>C60</f>
        <v xml:space="preserve">                            ДЛЯ  УЧАЩИХСЯ  В ОБЩЕОБРАЗОВАТЕЛЬНОМ УЧРЕЖДЕНИЕ</v>
      </c>
      <c r="E615"/>
      <c r="F615"/>
      <c r="G615" s="25"/>
      <c r="H615" s="25"/>
      <c r="I615" s="26"/>
      <c r="J615" s="26"/>
      <c r="K615" s="6"/>
      <c r="L615" s="125"/>
      <c r="M615" s="165"/>
      <c r="N615" s="288"/>
      <c r="O615" s="125"/>
      <c r="P615" s="366"/>
      <c r="Q615" s="3409"/>
      <c r="R615" s="120"/>
      <c r="S615" s="120"/>
      <c r="T615" s="120"/>
      <c r="U615" s="120"/>
      <c r="V615" s="3414"/>
      <c r="W615" s="3414"/>
      <c r="X615" s="3414"/>
      <c r="Y615" s="3414"/>
      <c r="Z615" s="3414"/>
    </row>
    <row r="616" spans="2:26" ht="14.25" customHeight="1">
      <c r="B616" s="667" t="str">
        <f>B61</f>
        <v xml:space="preserve">   Возрастная категория:      с   7  до 11 лет                    Сезон:    ЗИМА  -  ВЕСНА  2025 -____г.г.</v>
      </c>
      <c r="C616" s="26"/>
      <c r="D616"/>
      <c r="E616" s="28"/>
      <c r="F616"/>
      <c r="G616" s="2"/>
      <c r="H616" s="26"/>
      <c r="I616" s="26"/>
      <c r="J616" s="33"/>
      <c r="K616" s="6"/>
      <c r="L616" s="125"/>
      <c r="M616" s="3415"/>
      <c r="N616" s="3414"/>
      <c r="O616" s="125"/>
      <c r="P616" s="3411"/>
      <c r="Q616" s="1374"/>
      <c r="R616" s="120"/>
      <c r="S616" s="120"/>
      <c r="T616" s="120"/>
      <c r="U616" s="120"/>
      <c r="V616" s="3414"/>
      <c r="W616" s="3414"/>
      <c r="X616" s="3414"/>
      <c r="Y616" s="3414"/>
      <c r="Z616" s="3414"/>
    </row>
    <row r="617" spans="2:26" ht="16.5" customHeight="1" thickBot="1">
      <c r="D617" s="1169" t="s">
        <v>0</v>
      </c>
      <c r="K617" s="6"/>
      <c r="L617" s="125"/>
      <c r="M617" s="165"/>
      <c r="N617" s="288"/>
      <c r="O617" s="125"/>
      <c r="P617" s="3411"/>
      <c r="Q617" s="3409"/>
      <c r="R617" s="1373"/>
      <c r="S617" s="1373"/>
      <c r="T617" s="1373"/>
      <c r="U617" s="1373"/>
      <c r="V617" s="3414"/>
      <c r="W617" s="3414"/>
      <c r="X617" s="3414"/>
      <c r="Y617" s="3414"/>
      <c r="Z617" s="3414"/>
    </row>
    <row r="618" spans="2:26" ht="15.75" thickBot="1">
      <c r="B618" s="449" t="s">
        <v>427</v>
      </c>
      <c r="C618" s="64"/>
      <c r="D618" s="450"/>
      <c r="E618" s="341" t="s">
        <v>143</v>
      </c>
      <c r="F618" s="341"/>
      <c r="G618" s="341"/>
      <c r="H618" s="396" t="s">
        <v>144</v>
      </c>
      <c r="I618" s="20"/>
      <c r="J618" s="5"/>
      <c r="K618" s="6"/>
      <c r="L618" s="125"/>
      <c r="M618" s="485"/>
      <c r="N618" s="3414"/>
      <c r="O618" s="125"/>
      <c r="P618" s="3414"/>
      <c r="Q618" s="3414"/>
      <c r="R618" s="218"/>
      <c r="S618" s="3414"/>
      <c r="T618" s="3414"/>
      <c r="U618" s="3414"/>
      <c r="V618" s="3414"/>
      <c r="W618" s="3414"/>
      <c r="X618" s="3414"/>
      <c r="Y618" s="3414"/>
      <c r="Z618" s="3414"/>
    </row>
    <row r="619" spans="2:26">
      <c r="B619" s="65"/>
      <c r="C619" s="558" t="s">
        <v>229</v>
      </c>
      <c r="D619" s="452"/>
      <c r="E619" s="453" t="s">
        <v>150</v>
      </c>
      <c r="F619" s="402" t="s">
        <v>53</v>
      </c>
      <c r="G619" s="402" t="s">
        <v>54</v>
      </c>
      <c r="H619" s="403" t="s">
        <v>151</v>
      </c>
      <c r="I619" s="31"/>
      <c r="J619" s="31"/>
      <c r="K619" s="6"/>
      <c r="L619" s="125"/>
      <c r="M619" s="3411"/>
      <c r="N619" s="3410"/>
      <c r="O619" s="125"/>
      <c r="P619" s="254"/>
      <c r="Q619" s="3414"/>
      <c r="R619" s="120"/>
      <c r="S619" s="120"/>
      <c r="T619" s="3414"/>
      <c r="U619" s="3414"/>
      <c r="V619" s="3414"/>
      <c r="W619" s="3414"/>
      <c r="X619" s="3414"/>
      <c r="Y619" s="3414"/>
      <c r="Z619" s="3414"/>
    </row>
    <row r="620" spans="2:26" ht="16.5" thickBot="1">
      <c r="B620" s="63"/>
      <c r="C620" s="595" t="s">
        <v>194</v>
      </c>
      <c r="D620" s="436"/>
      <c r="E620" s="2683" t="s">
        <v>5</v>
      </c>
      <c r="F620" s="665" t="s">
        <v>6</v>
      </c>
      <c r="G620" s="665" t="s">
        <v>7</v>
      </c>
      <c r="H620" s="400" t="s">
        <v>153</v>
      </c>
      <c r="I620" s="5"/>
      <c r="J620" s="31"/>
      <c r="K620" s="6"/>
      <c r="L620" s="813"/>
      <c r="M620" s="537"/>
      <c r="N620" s="538"/>
      <c r="O620" s="538"/>
      <c r="P620" s="583"/>
      <c r="Q620" s="583"/>
      <c r="R620" s="583"/>
      <c r="S620" s="186"/>
      <c r="T620" s="3414"/>
      <c r="U620" s="3414"/>
      <c r="V620" s="3414"/>
      <c r="W620" s="3414"/>
      <c r="X620" s="3414"/>
      <c r="Y620" s="3414"/>
      <c r="Z620" s="3414"/>
    </row>
    <row r="621" spans="2:26">
      <c r="B621" s="86"/>
      <c r="C621" s="2698" t="s">
        <v>330</v>
      </c>
      <c r="D621" s="2700">
        <v>1</v>
      </c>
      <c r="E621" s="2684">
        <v>77</v>
      </c>
      <c r="F621" s="2690">
        <v>79</v>
      </c>
      <c r="G621" s="2691">
        <v>335</v>
      </c>
      <c r="H621" s="2692">
        <v>2350</v>
      </c>
      <c r="I621" s="571"/>
      <c r="J621" s="1860"/>
      <c r="K621" s="6"/>
      <c r="L621" s="539"/>
      <c r="M621" s="539"/>
      <c r="N621" s="539"/>
      <c r="O621" s="539"/>
      <c r="P621" s="125"/>
      <c r="Q621" s="585"/>
      <c r="R621" s="585"/>
      <c r="S621" s="215"/>
      <c r="T621" s="120"/>
      <c r="U621" s="120"/>
      <c r="V621" s="120"/>
      <c r="W621" s="575"/>
      <c r="X621" s="536"/>
      <c r="Y621" s="586"/>
      <c r="Z621" s="3414"/>
    </row>
    <row r="622" spans="2:26" ht="15.75" thickBot="1">
      <c r="B622" s="63"/>
      <c r="C622" s="2699" t="s">
        <v>102</v>
      </c>
      <c r="D622" s="452"/>
      <c r="E622" s="2688"/>
      <c r="F622" s="2689"/>
      <c r="G622" s="2689"/>
      <c r="H622" s="2693"/>
      <c r="I622" s="571"/>
      <c r="J622" s="1860"/>
      <c r="K622" s="4"/>
      <c r="L622" s="3765"/>
      <c r="M622" s="3765"/>
      <c r="N622" s="3765"/>
      <c r="O622" s="3765"/>
      <c r="P622" s="125"/>
      <c r="Q622" s="120"/>
      <c r="R622" s="120"/>
      <c r="S622" s="1212"/>
      <c r="T622" s="156"/>
      <c r="U622" s="156"/>
      <c r="V622" s="156"/>
      <c r="W622" s="185"/>
      <c r="X622" s="536"/>
      <c r="Y622" s="598"/>
      <c r="Z622" s="3414"/>
    </row>
    <row r="623" spans="2:26" ht="15.75">
      <c r="B623" s="2257" t="s">
        <v>428</v>
      </c>
      <c r="C623" s="2697" t="s">
        <v>227</v>
      </c>
      <c r="D623" s="1876">
        <v>0.25</v>
      </c>
      <c r="E623" s="3766">
        <v>19.25</v>
      </c>
      <c r="F623" s="3767">
        <v>19.75</v>
      </c>
      <c r="G623" s="3767">
        <v>83.75</v>
      </c>
      <c r="H623" s="3768">
        <v>587.5</v>
      </c>
      <c r="I623" s="571"/>
      <c r="J623" s="1860"/>
      <c r="K623" s="4"/>
      <c r="L623" s="542"/>
      <c r="M623" s="542"/>
      <c r="N623" s="542"/>
      <c r="O623" s="542"/>
      <c r="P623" s="125"/>
      <c r="Q623" s="3414"/>
      <c r="R623" s="477"/>
      <c r="S623" s="3409"/>
      <c r="T623" s="491"/>
      <c r="U623" s="491"/>
      <c r="V623" s="491"/>
      <c r="W623" s="1212"/>
      <c r="X623" s="791"/>
      <c r="Y623" s="1375"/>
      <c r="Z623" s="3414"/>
    </row>
    <row r="624" spans="2:26">
      <c r="B624" s="1878"/>
      <c r="C624" s="1879" t="s">
        <v>226</v>
      </c>
      <c r="D624" s="1884"/>
      <c r="E624" s="1881">
        <f>(E73+E129+E185+E240+E296)/5</f>
        <v>19.922159999999998</v>
      </c>
      <c r="F624" s="1882">
        <f>(F73+F129+F185+F240+F296)/5</f>
        <v>16.667748</v>
      </c>
      <c r="G624" s="1882">
        <f>(G73+G129+G185+G240+G296)/5</f>
        <v>89.708640000000003</v>
      </c>
      <c r="H624" s="1883">
        <f>(H73+H129+H185+H240+H296)/5</f>
        <v>588.80246000000011</v>
      </c>
      <c r="I624" s="577"/>
      <c r="J624" s="1861"/>
      <c r="K624" s="4"/>
      <c r="L624" s="3760"/>
      <c r="M624" s="3760"/>
      <c r="N624" s="3760"/>
      <c r="O624" s="3760"/>
      <c r="P624" s="125"/>
      <c r="Q624" s="3414"/>
      <c r="R624" s="3411"/>
      <c r="S624" s="3409"/>
      <c r="T624" s="120"/>
      <c r="U624" s="120"/>
      <c r="V624" s="491"/>
      <c r="W624" s="185"/>
      <c r="X624" s="536"/>
      <c r="Y624" s="586"/>
      <c r="Z624" s="3414"/>
    </row>
    <row r="625" spans="2:26" ht="15.75" thickBot="1">
      <c r="B625" s="1718"/>
      <c r="C625" s="1866" t="s">
        <v>387</v>
      </c>
      <c r="D625" s="1877" t="s">
        <v>37</v>
      </c>
      <c r="E625" s="1868">
        <f>(E624*100/E621)-25</f>
        <v>0.87293506493506356</v>
      </c>
      <c r="F625" s="1869">
        <f>(F624*100/F621)-25</f>
        <v>-3.9015848101265824</v>
      </c>
      <c r="G625" s="1869">
        <f>(G624*100/G621)-25</f>
        <v>1.7786985074626855</v>
      </c>
      <c r="H625" s="1875">
        <f>(H624*100/H621)-25</f>
        <v>5.5423829787240919E-2</v>
      </c>
      <c r="I625" s="577"/>
      <c r="J625" s="1860"/>
      <c r="K625" s="4"/>
      <c r="L625" s="125"/>
      <c r="M625" s="125"/>
      <c r="N625" s="125"/>
      <c r="O625" s="125"/>
      <c r="P625" s="125"/>
      <c r="Q625" s="3414"/>
      <c r="R625" s="3411"/>
      <c r="S625" s="3409"/>
      <c r="T625" s="120"/>
      <c r="U625" s="120"/>
      <c r="V625" s="120"/>
      <c r="W625" s="1212"/>
      <c r="X625" s="536"/>
      <c r="Y625" s="535"/>
      <c r="Z625" s="3414"/>
    </row>
    <row r="626" spans="2:26" ht="12" customHeight="1" thickBot="1">
      <c r="B626" s="95"/>
      <c r="C626" s="95"/>
      <c r="D626" s="568"/>
      <c r="E626" s="568"/>
      <c r="F626" s="568"/>
      <c r="G626" s="568"/>
      <c r="H626" s="568"/>
      <c r="I626" s="5"/>
      <c r="J626" s="5"/>
      <c r="K626" s="4"/>
      <c r="L626" s="3765"/>
      <c r="M626" s="3765"/>
      <c r="N626" s="3765"/>
      <c r="O626" s="3765"/>
      <c r="P626" s="125"/>
      <c r="Q626" s="524"/>
      <c r="R626" s="125"/>
      <c r="S626" s="125"/>
      <c r="T626" s="125"/>
      <c r="U626" s="120"/>
      <c r="V626" s="120"/>
      <c r="W626" s="1212"/>
      <c r="X626" s="536"/>
      <c r="Y626" s="535"/>
      <c r="Z626" s="3414"/>
    </row>
    <row r="627" spans="2:26" ht="15.75">
      <c r="B627" s="2257" t="str">
        <f>B623</f>
        <v>7 - 11 л</v>
      </c>
      <c r="C627" s="1870" t="s">
        <v>228</v>
      </c>
      <c r="D627" s="1871">
        <v>0.35</v>
      </c>
      <c r="E627" s="3769">
        <v>26.95</v>
      </c>
      <c r="F627" s="3770">
        <v>27.65</v>
      </c>
      <c r="G627" s="3770">
        <v>117.25</v>
      </c>
      <c r="H627" s="3771">
        <v>822.5</v>
      </c>
      <c r="I627" s="20"/>
      <c r="J627" s="5"/>
      <c r="K627" s="4"/>
      <c r="L627" s="542"/>
      <c r="M627" s="542"/>
      <c r="N627" s="542"/>
      <c r="O627" s="542"/>
      <c r="P627" s="125"/>
      <c r="Q627" s="120"/>
      <c r="R627" s="120"/>
      <c r="S627" s="120"/>
      <c r="T627" s="120"/>
      <c r="U627" s="827"/>
      <c r="V627" s="828"/>
      <c r="W627" s="829"/>
      <c r="X627" s="222"/>
      <c r="Y627" s="366"/>
      <c r="Z627" s="3414"/>
    </row>
    <row r="628" spans="2:26" ht="15.75" customHeight="1">
      <c r="B628" s="1878"/>
      <c r="C628" s="1879" t="str">
        <f>C624</f>
        <v>Среднее за 5 дней   (фактически)</v>
      </c>
      <c r="D628" s="1880"/>
      <c r="E628" s="1881">
        <f>(E84+E141+E197+E253+E308)/5</f>
        <v>28.599899999999998</v>
      </c>
      <c r="F628" s="1882">
        <f>(F84+F141+F197+F253+F308)/5</f>
        <v>29.92726</v>
      </c>
      <c r="G628" s="1882">
        <f>(G84+G141+G197+G253+G308)/5</f>
        <v>110.40504200000001</v>
      </c>
      <c r="H628" s="1883">
        <f>(H84+H141+H197+H253+H308)/5</f>
        <v>813.92143999999985</v>
      </c>
      <c r="I628" s="31"/>
      <c r="J628" s="31"/>
      <c r="K628" s="4"/>
      <c r="L628" s="3760"/>
      <c r="M628" s="3760"/>
      <c r="N628" s="3760"/>
      <c r="O628" s="3760"/>
      <c r="P628" s="3409"/>
      <c r="Q628" s="339"/>
      <c r="R628" s="339"/>
      <c r="S628" s="120"/>
      <c r="T628" s="185"/>
      <c r="U628" s="671"/>
      <c r="V628" s="671"/>
      <c r="W628" s="671"/>
      <c r="X628" s="1302"/>
      <c r="Y628" s="125"/>
      <c r="Z628" s="3414"/>
    </row>
    <row r="629" spans="2:26" ht="15.75" thickBot="1">
      <c r="B629" s="1718"/>
      <c r="C629" s="1866" t="s">
        <v>387</v>
      </c>
      <c r="D629" s="1867" t="s">
        <v>37</v>
      </c>
      <c r="E629" s="1868">
        <f>(E628*100/E621)-35</f>
        <v>2.1427272727272708</v>
      </c>
      <c r="F629" s="1869">
        <f>(F628*100/F621)-35</f>
        <v>2.882607594936708</v>
      </c>
      <c r="G629" s="1869">
        <f>(G628*100/G621)-35</f>
        <v>-2.0432710447761124</v>
      </c>
      <c r="H629" s="1875">
        <f>(H628*100/H621)-35</f>
        <v>-0.36504510638298626</v>
      </c>
      <c r="I629" s="5"/>
      <c r="J629" s="31"/>
      <c r="K629" s="4"/>
      <c r="L629" s="813"/>
      <c r="M629" s="537"/>
      <c r="N629" s="538"/>
      <c r="O629" s="538"/>
      <c r="P629" s="125"/>
      <c r="Q629" s="499"/>
      <c r="R629" s="499"/>
      <c r="S629" s="499"/>
      <c r="T629" s="499"/>
      <c r="U629" s="491"/>
      <c r="V629" s="491"/>
      <c r="W629" s="491"/>
      <c r="X629" s="125"/>
      <c r="Y629" s="125"/>
      <c r="Z629" s="3414"/>
    </row>
    <row r="630" spans="2:26" ht="12.75" customHeight="1" thickBot="1">
      <c r="B630" s="110"/>
      <c r="C630" s="1451"/>
      <c r="D630" s="812"/>
      <c r="E630" s="813"/>
      <c r="F630" s="537"/>
      <c r="G630" s="538"/>
      <c r="H630" s="538"/>
      <c r="I630" s="571"/>
      <c r="J630" s="1860"/>
      <c r="K630" s="4"/>
      <c r="L630" s="3765"/>
      <c r="M630" s="3765"/>
      <c r="N630" s="3765"/>
      <c r="O630" s="3765"/>
      <c r="P630" s="3423"/>
      <c r="Q630" s="1685"/>
      <c r="R630" s="1685"/>
      <c r="S630" s="1685"/>
      <c r="T630" s="1685"/>
      <c r="U630" s="3414"/>
      <c r="V630" s="3414"/>
      <c r="W630" s="3414"/>
      <c r="X630" s="3414"/>
      <c r="Y630" s="3414"/>
      <c r="Z630" s="3414"/>
    </row>
    <row r="631" spans="2:26" ht="15.75">
      <c r="B631" s="2257" t="str">
        <f>B623</f>
        <v>7 - 11 л</v>
      </c>
      <c r="C631" s="1870" t="s">
        <v>223</v>
      </c>
      <c r="D631" s="1871">
        <v>0.1</v>
      </c>
      <c r="E631" s="3769">
        <v>7.7</v>
      </c>
      <c r="F631" s="3770">
        <v>7.9</v>
      </c>
      <c r="G631" s="3770">
        <v>33.5</v>
      </c>
      <c r="H631" s="3771">
        <v>235</v>
      </c>
      <c r="I631" s="571"/>
      <c r="J631" s="1860"/>
      <c r="K631" s="4"/>
      <c r="L631" s="542"/>
      <c r="M631" s="542"/>
      <c r="N631" s="542"/>
      <c r="O631" s="542"/>
      <c r="P631" s="125"/>
      <c r="Q631" s="3414"/>
      <c r="R631" s="3414"/>
      <c r="S631" s="3414"/>
      <c r="T631" s="3414"/>
      <c r="U631" s="3414"/>
      <c r="V631" s="3414"/>
      <c r="W631" s="3414"/>
      <c r="X631" s="3414"/>
      <c r="Y631" s="3414"/>
      <c r="Z631" s="3414"/>
    </row>
    <row r="632" spans="2:26" ht="14.25" customHeight="1">
      <c r="B632" s="1878"/>
      <c r="C632" s="1879" t="str">
        <f>C624</f>
        <v>Среднее за 5 дней   (фактически)</v>
      </c>
      <c r="D632" s="1880"/>
      <c r="E632" s="1881">
        <f>(E92+E148+E205+E261+E315)/5</f>
        <v>9.8912799999999983</v>
      </c>
      <c r="F632" s="1882">
        <f>(F92+F148+F205+F261+F315)/5</f>
        <v>6.4492399999999988</v>
      </c>
      <c r="G632" s="1882">
        <f>(G92+G148+G205+G261+G315)/5</f>
        <v>33.631780000000006</v>
      </c>
      <c r="H632" s="1883">
        <f>(H92+H148+H205+H261+H315)/5</f>
        <v>231.58972</v>
      </c>
      <c r="I632" s="571"/>
      <c r="J632" s="1860"/>
      <c r="K632" s="4"/>
      <c r="L632" s="3760"/>
      <c r="M632" s="3760"/>
      <c r="N632" s="3760"/>
      <c r="O632" s="3760"/>
      <c r="P632" s="125"/>
      <c r="Q632" s="3414"/>
      <c r="R632" s="3414"/>
      <c r="S632" s="3414"/>
      <c r="T632" s="3414"/>
      <c r="U632" s="3414"/>
      <c r="V632" s="3414"/>
      <c r="W632" s="3414"/>
      <c r="X632" s="3414"/>
      <c r="Y632" s="3414"/>
      <c r="Z632" s="3414"/>
    </row>
    <row r="633" spans="2:26" ht="15.75" thickBot="1">
      <c r="B633" s="1718"/>
      <c r="C633" s="1866" t="s">
        <v>387</v>
      </c>
      <c r="D633" s="1867" t="s">
        <v>37</v>
      </c>
      <c r="E633" s="1868">
        <f>(E632*100/E621)-10</f>
        <v>2.8458181818181796</v>
      </c>
      <c r="F633" s="1869">
        <f>(F632*100/F621)-10</f>
        <v>-1.8364050632911404</v>
      </c>
      <c r="G633" s="1869">
        <f>(G632*100/G621)-10</f>
        <v>3.9337313432838528E-2</v>
      </c>
      <c r="H633" s="1875">
        <f>(H632*100/H621)-10</f>
        <v>-0.14511829787234021</v>
      </c>
      <c r="I633" s="577"/>
      <c r="J633" s="1861"/>
      <c r="K633" s="4"/>
      <c r="L633" s="125"/>
      <c r="M633" s="125"/>
      <c r="N633" s="125"/>
      <c r="O633" s="125"/>
      <c r="P633" s="125"/>
      <c r="Q633" s="3414"/>
      <c r="R633" s="3414"/>
      <c r="S633" s="120"/>
      <c r="T633" s="120"/>
      <c r="U633" s="185"/>
      <c r="V633" s="164"/>
      <c r="W633" s="598"/>
      <c r="X633" s="3414"/>
      <c r="Y633" s="3414"/>
      <c r="Z633" s="3414"/>
    </row>
    <row r="634" spans="2:26" ht="12.75" customHeight="1" thickBot="1">
      <c r="B634" s="95"/>
      <c r="C634" s="95"/>
      <c r="D634" s="568"/>
      <c r="E634" s="568"/>
      <c r="F634" s="568"/>
      <c r="G634" s="568"/>
      <c r="H634" s="568"/>
      <c r="I634" s="577"/>
      <c r="J634" s="1860"/>
      <c r="K634" s="4"/>
      <c r="L634" s="3765"/>
      <c r="M634" s="3765"/>
      <c r="N634" s="3765"/>
      <c r="O634" s="3765"/>
      <c r="P634" s="125"/>
      <c r="Q634" s="3414"/>
      <c r="R634" s="3414"/>
      <c r="S634" s="120"/>
      <c r="T634" s="120"/>
      <c r="U634" s="575"/>
      <c r="V634" s="164"/>
      <c r="W634" s="535"/>
      <c r="X634" s="3414"/>
      <c r="Y634" s="3414"/>
      <c r="Z634" s="3414"/>
    </row>
    <row r="635" spans="2:26" ht="15.75">
      <c r="B635" s="2257" t="str">
        <f>B623</f>
        <v>7 - 11 л</v>
      </c>
      <c r="C635" s="1870" t="s">
        <v>171</v>
      </c>
      <c r="D635" s="1876">
        <v>0.6</v>
      </c>
      <c r="E635" s="3769">
        <v>46.2</v>
      </c>
      <c r="F635" s="3770">
        <v>47.4</v>
      </c>
      <c r="G635" s="3770">
        <v>201</v>
      </c>
      <c r="H635" s="3771">
        <v>1410</v>
      </c>
      <c r="I635" s="5"/>
      <c r="J635" s="5"/>
      <c r="K635" s="4"/>
      <c r="L635" s="542"/>
      <c r="M635" s="542"/>
      <c r="N635" s="542"/>
      <c r="O635" s="542"/>
      <c r="P635" s="125"/>
      <c r="Q635" s="3414"/>
      <c r="R635" s="3414"/>
      <c r="S635" s="120"/>
      <c r="T635" s="120"/>
      <c r="U635" s="575"/>
      <c r="V635" s="536"/>
      <c r="W635" s="535"/>
      <c r="X635" s="3414"/>
      <c r="Y635" s="3414"/>
      <c r="Z635" s="3414"/>
    </row>
    <row r="636" spans="2:26" ht="15" customHeight="1">
      <c r="B636" s="1878"/>
      <c r="C636" s="1879" t="str">
        <f>C624</f>
        <v>Среднее за 5 дней   (фактически)</v>
      </c>
      <c r="D636" s="1884"/>
      <c r="E636" s="1881">
        <f>(E96+E152+E209+E265+E319)/5</f>
        <v>48.522059999999996</v>
      </c>
      <c r="F636" s="1882">
        <f>(F96+F152+F209+F265+F319)/5</f>
        <v>46.595007999999993</v>
      </c>
      <c r="G636" s="1882">
        <f>(G96+G152+G209+G265+G319)/5</f>
        <v>200.11368199999998</v>
      </c>
      <c r="H636" s="1883">
        <f>(H96+H152+H209+H265+H319)/5</f>
        <v>1402.7238999999997</v>
      </c>
      <c r="I636" s="20"/>
      <c r="J636" s="5"/>
      <c r="K636" s="4"/>
      <c r="L636" s="3760"/>
      <c r="M636" s="3760"/>
      <c r="N636" s="3760"/>
      <c r="O636" s="3760"/>
      <c r="P636" s="125"/>
      <c r="Q636" s="3414"/>
      <c r="R636" s="3414"/>
      <c r="S636" s="339"/>
      <c r="T636" s="120"/>
      <c r="U636" s="575"/>
      <c r="V636" s="164"/>
      <c r="W636" s="535"/>
      <c r="X636" s="3414"/>
      <c r="Y636" s="3414"/>
      <c r="Z636" s="3414"/>
    </row>
    <row r="637" spans="2:26" ht="15.75" thickBot="1">
      <c r="B637" s="1718"/>
      <c r="C637" s="1866" t="s">
        <v>387</v>
      </c>
      <c r="D637" s="1877" t="s">
        <v>37</v>
      </c>
      <c r="E637" s="1868">
        <f>(E636*100/E621)-60</f>
        <v>3.0156623376623273</v>
      </c>
      <c r="F637" s="1869">
        <f>(F636*100/F621)-60</f>
        <v>-1.018977215189885</v>
      </c>
      <c r="G637" s="1869">
        <f>(G636*100/G621)-60</f>
        <v>-0.2645725373134411</v>
      </c>
      <c r="H637" s="1875">
        <f>(H636*100/H621)-60</f>
        <v>-0.3096212765957489</v>
      </c>
      <c r="I637" s="31"/>
      <c r="J637" s="31"/>
      <c r="K637" s="4"/>
      <c r="L637" s="585"/>
      <c r="M637" s="585"/>
      <c r="N637" s="585"/>
      <c r="O637" s="215"/>
      <c r="P637" s="125"/>
      <c r="Q637" s="3414"/>
      <c r="R637" s="3414"/>
      <c r="S637" s="184"/>
      <c r="T637" s="184"/>
      <c r="U637" s="575"/>
      <c r="V637" s="536"/>
      <c r="W637" s="535"/>
      <c r="X637" s="3414"/>
      <c r="Y637" s="3414"/>
      <c r="Z637" s="3414"/>
    </row>
    <row r="638" spans="2:26" ht="13.5" customHeight="1" thickBot="1">
      <c r="B638" s="110"/>
      <c r="C638" s="480"/>
      <c r="D638" s="125"/>
      <c r="E638" s="585"/>
      <c r="F638" s="585"/>
      <c r="G638" s="585"/>
      <c r="H638" s="215"/>
      <c r="I638" s="5"/>
      <c r="J638" s="31"/>
      <c r="K638" s="4"/>
      <c r="L638" s="3765"/>
      <c r="M638" s="3765"/>
      <c r="N638" s="3765"/>
      <c r="O638" s="3765"/>
      <c r="P638" s="3411"/>
      <c r="Q638" s="3414"/>
      <c r="R638" s="3414"/>
      <c r="S638" s="120"/>
      <c r="T638" s="120"/>
      <c r="U638" s="765"/>
      <c r="V638" s="536"/>
      <c r="W638" s="535"/>
      <c r="X638" s="3414"/>
      <c r="Y638" s="3414"/>
      <c r="Z638" s="3414"/>
    </row>
    <row r="639" spans="2:26" ht="15.75">
      <c r="B639" s="2257" t="str">
        <f>B623</f>
        <v>7 - 11 л</v>
      </c>
      <c r="C639" s="1870" t="s">
        <v>224</v>
      </c>
      <c r="D639" s="1876">
        <v>0.45</v>
      </c>
      <c r="E639" s="3769">
        <v>34.65</v>
      </c>
      <c r="F639" s="3770">
        <v>35.549999999999997</v>
      </c>
      <c r="G639" s="3770">
        <v>150.75</v>
      </c>
      <c r="H639" s="3771">
        <v>1057.5</v>
      </c>
      <c r="I639" s="571"/>
      <c r="J639" s="1860"/>
      <c r="K639" s="4"/>
      <c r="L639" s="542"/>
      <c r="M639" s="542"/>
      <c r="N639" s="542"/>
      <c r="O639" s="542"/>
      <c r="P639" s="125"/>
      <c r="Q639" s="3414"/>
      <c r="R639" s="3414"/>
      <c r="S639" s="120"/>
      <c r="T639" s="120"/>
      <c r="U639" s="765"/>
      <c r="V639" s="791"/>
      <c r="W639" s="586"/>
      <c r="X639" s="3414"/>
      <c r="Y639" s="3414"/>
      <c r="Z639" s="3414"/>
    </row>
    <row r="640" spans="2:26" ht="14.25" customHeight="1">
      <c r="B640" s="1878"/>
      <c r="C640" s="1879" t="str">
        <f>C624</f>
        <v>Среднее за 5 дней   (фактически)</v>
      </c>
      <c r="D640" s="1884"/>
      <c r="E640" s="1881">
        <f>(E100+E156+E213+E269+E323)/5</f>
        <v>38.491179999999993</v>
      </c>
      <c r="F640" s="1882">
        <f>(F100+F156+F213+F269+F323)/5</f>
        <v>36.376500000000007</v>
      </c>
      <c r="G640" s="1882">
        <f>(G100+G156+G213+G269+G323)/5</f>
        <v>144.036822</v>
      </c>
      <c r="H640" s="1883">
        <f>(H100+H156+H213+H269+H323)/5</f>
        <v>1045.5111599999998</v>
      </c>
      <c r="I640" s="571"/>
      <c r="J640" s="1860"/>
      <c r="K640" s="4"/>
      <c r="L640" s="3760"/>
      <c r="M640" s="3760"/>
      <c r="N640" s="3760"/>
      <c r="O640" s="3760"/>
      <c r="P640" s="125"/>
      <c r="Q640" s="3414"/>
      <c r="R640" s="3414"/>
      <c r="S640" s="120"/>
      <c r="T640" s="120"/>
      <c r="U640" s="765"/>
      <c r="V640" s="536"/>
      <c r="W640" s="535"/>
      <c r="X640" s="3414"/>
      <c r="Y640" s="3414"/>
      <c r="Z640" s="3414"/>
    </row>
    <row r="641" spans="2:26" ht="12" customHeight="1" thickBot="1">
      <c r="B641" s="1718"/>
      <c r="C641" s="1866" t="s">
        <v>387</v>
      </c>
      <c r="D641" s="1877" t="s">
        <v>37</v>
      </c>
      <c r="E641" s="1868">
        <f>(E640*100/E621)-45</f>
        <v>4.9885454545454451</v>
      </c>
      <c r="F641" s="1869">
        <f>(F640*100/F621)-45</f>
        <v>1.0462025316455765</v>
      </c>
      <c r="G641" s="1869">
        <f>(G640*100/G621)-45</f>
        <v>-2.0039337313432881</v>
      </c>
      <c r="H641" s="1875">
        <f>(H640*100/H621)-45</f>
        <v>-0.51016340425533002</v>
      </c>
      <c r="I641" s="571"/>
      <c r="J641" s="1860"/>
      <c r="K641" s="4"/>
      <c r="L641" s="125"/>
      <c r="M641" s="125"/>
      <c r="N641" s="125"/>
      <c r="O641" s="125"/>
      <c r="P641" s="125"/>
      <c r="Q641" s="3414"/>
      <c r="R641" s="3414"/>
      <c r="S641" s="3414"/>
      <c r="T641" s="3414"/>
      <c r="U641" s="3414"/>
      <c r="V641" s="3414"/>
      <c r="W641" s="3414"/>
      <c r="X641" s="3414"/>
      <c r="Y641" s="3414"/>
      <c r="Z641" s="3414"/>
    </row>
    <row r="642" spans="2:26" ht="14.25" customHeight="1" thickBot="1">
      <c r="B642" s="95"/>
      <c r="C642" s="95"/>
      <c r="D642" s="568"/>
      <c r="E642" s="568"/>
      <c r="F642" s="568"/>
      <c r="G642" s="568"/>
      <c r="H642" s="568"/>
      <c r="I642" s="577"/>
      <c r="J642" s="1861"/>
      <c r="K642" s="4"/>
      <c r="L642" s="3765"/>
      <c r="M642" s="3765"/>
      <c r="N642" s="3765"/>
      <c r="O642" s="3765"/>
      <c r="P642" s="125"/>
      <c r="Q642" s="3414"/>
      <c r="R642" s="3414"/>
      <c r="S642" s="3414"/>
      <c r="T642" s="3414"/>
      <c r="U642" s="3414"/>
      <c r="V642" s="3414"/>
      <c r="W642" s="3414"/>
      <c r="X642" s="3414"/>
      <c r="Y642" s="3414"/>
      <c r="Z642" s="3414"/>
    </row>
    <row r="643" spans="2:26" ht="15.75">
      <c r="B643" s="2257" t="str">
        <f>B623</f>
        <v>7 - 11 л</v>
      </c>
      <c r="C643" s="1870" t="s">
        <v>225</v>
      </c>
      <c r="D643" s="1876">
        <v>0.7</v>
      </c>
      <c r="E643" s="3769">
        <v>53.9</v>
      </c>
      <c r="F643" s="3770">
        <v>55.3</v>
      </c>
      <c r="G643" s="3770">
        <v>234.5</v>
      </c>
      <c r="H643" s="3771">
        <v>1645</v>
      </c>
      <c r="I643" s="577"/>
      <c r="J643" s="1860"/>
      <c r="K643" s="4"/>
      <c r="L643" s="542"/>
      <c r="M643" s="542"/>
      <c r="N643" s="542"/>
      <c r="O643" s="542"/>
      <c r="P643" s="125"/>
      <c r="Q643" s="3414"/>
      <c r="R643" s="3414"/>
      <c r="S643" s="3414"/>
      <c r="T643" s="3414"/>
      <c r="U643" s="3414"/>
      <c r="V643" s="3414"/>
      <c r="W643" s="3414"/>
      <c r="X643" s="3414"/>
      <c r="Y643" s="3414"/>
      <c r="Z643" s="3414"/>
    </row>
    <row r="644" spans="2:26">
      <c r="B644" s="1878"/>
      <c r="C644" s="1879" t="str">
        <f>C624</f>
        <v>Среднее за 5 дней   (фактически)</v>
      </c>
      <c r="D644" s="1884"/>
      <c r="E644" s="1885">
        <f>(E104+E160+E217+E273+E327)/5</f>
        <v>58.413339999999991</v>
      </c>
      <c r="F644" s="1886">
        <f>(F104+F160+F217+F273+F327)/5</f>
        <v>53.044248000000003</v>
      </c>
      <c r="G644" s="1886">
        <f>(G104+G160+G217+G273+G327)/5</f>
        <v>233.745462</v>
      </c>
      <c r="H644" s="1887">
        <f>(H104+H160+H217+H273+H327)/5</f>
        <v>1634.3136200000001</v>
      </c>
      <c r="I644" s="5"/>
      <c r="J644" s="5"/>
      <c r="K644" s="4"/>
      <c r="L644" s="125"/>
      <c r="M644" s="3415"/>
      <c r="N644" s="1683"/>
      <c r="O644" s="125"/>
      <c r="P644" s="125"/>
      <c r="Q644" s="3414"/>
      <c r="R644" s="3414"/>
      <c r="S644" s="3414"/>
      <c r="T644" s="3414"/>
      <c r="U644" s="3414"/>
      <c r="V644" s="3414"/>
      <c r="W644" s="3414"/>
      <c r="X644" s="3414"/>
      <c r="Y644" s="3414"/>
      <c r="Z644" s="3414"/>
    </row>
    <row r="645" spans="2:26" ht="15.75" thickBot="1">
      <c r="B645" s="1718"/>
      <c r="C645" s="1866" t="s">
        <v>387</v>
      </c>
      <c r="D645" s="1877" t="s">
        <v>37</v>
      </c>
      <c r="E645" s="1868">
        <f>(E644*100/E621)-70</f>
        <v>5.8614805194805086</v>
      </c>
      <c r="F645" s="1869">
        <f>(F644*100/F621)-70</f>
        <v>-2.8553822784810023</v>
      </c>
      <c r="G645" s="1869">
        <f>(G644*100/G621)-70</f>
        <v>-0.22523522388058836</v>
      </c>
      <c r="H645" s="1875">
        <f>(H644*100/H621)-70</f>
        <v>-0.45473957446807844</v>
      </c>
      <c r="I645" s="20"/>
      <c r="J645" s="5"/>
      <c r="K645" s="4"/>
      <c r="L645" s="125"/>
      <c r="M645" s="125"/>
      <c r="N645" s="125"/>
      <c r="O645" s="125"/>
      <c r="P645" s="125"/>
      <c r="Q645" s="3414"/>
      <c r="R645" s="3414"/>
      <c r="S645" s="3414"/>
      <c r="T645" s="3414"/>
      <c r="U645" s="3414"/>
      <c r="V645" s="3414"/>
      <c r="W645" s="3414"/>
      <c r="X645" s="3414"/>
      <c r="Y645" s="3414"/>
      <c r="Z645" s="3414"/>
    </row>
    <row r="646" spans="2:26" ht="19.5" thickBot="1">
      <c r="D646" s="1169" t="s">
        <v>271</v>
      </c>
      <c r="I646" s="5"/>
      <c r="J646" s="31"/>
      <c r="K646" s="4"/>
      <c r="L646" s="125"/>
      <c r="M646" s="125"/>
      <c r="N646" s="125"/>
      <c r="O646" s="125"/>
      <c r="P646" s="125"/>
      <c r="Q646" s="3414"/>
      <c r="R646" s="3414"/>
      <c r="S646" s="3414"/>
      <c r="T646" s="3414"/>
      <c r="U646" s="3414"/>
      <c r="V646" s="3414"/>
      <c r="W646" s="3414"/>
      <c r="X646" s="3414"/>
      <c r="Y646" s="3414"/>
      <c r="Z646" s="3414"/>
    </row>
    <row r="647" spans="2:26" ht="15.75">
      <c r="B647" s="2257" t="str">
        <f t="shared" ref="B647:H647" si="0">B623</f>
        <v>7 - 11 л</v>
      </c>
      <c r="C647" s="1870" t="str">
        <f t="shared" si="0"/>
        <v xml:space="preserve">З А В Т Р А К И   </v>
      </c>
      <c r="D647" s="1871">
        <f t="shared" si="0"/>
        <v>0.25</v>
      </c>
      <c r="E647" s="1872">
        <f t="shared" si="0"/>
        <v>19.25</v>
      </c>
      <c r="F647" s="1873">
        <f t="shared" si="0"/>
        <v>19.75</v>
      </c>
      <c r="G647" s="1873">
        <f t="shared" si="0"/>
        <v>83.75</v>
      </c>
      <c r="H647" s="1874">
        <f t="shared" si="0"/>
        <v>587.5</v>
      </c>
      <c r="I647" s="571"/>
      <c r="J647" s="683"/>
      <c r="K647" s="4"/>
      <c r="L647" s="125"/>
      <c r="M647" s="125"/>
      <c r="N647" s="125"/>
      <c r="O647" s="125"/>
      <c r="P647" s="125"/>
      <c r="Q647" s="3414"/>
      <c r="R647" s="3414"/>
      <c r="S647" s="3414"/>
      <c r="T647" s="3414"/>
      <c r="U647" s="3414"/>
      <c r="V647" s="3414"/>
      <c r="W647" s="3414"/>
      <c r="X647" s="3414"/>
      <c r="Y647" s="3414"/>
      <c r="Z647" s="3414"/>
    </row>
    <row r="648" spans="2:26">
      <c r="B648" s="1878"/>
      <c r="C648" s="1879" t="str">
        <f>C624</f>
        <v>Среднее за 5 дней   (фактически)</v>
      </c>
      <c r="D648" s="1880"/>
      <c r="E648" s="1891">
        <f>(E351+E409+E465+E519+E573)/5</f>
        <v>18.577819999999996</v>
      </c>
      <c r="F648" s="1882">
        <f>(F351+F409+F465+F519+F573)/5</f>
        <v>22.832249999999998</v>
      </c>
      <c r="G648" s="1882">
        <f>(G351+G409+G465+G519+G573)/5</f>
        <v>77.791360000000012</v>
      </c>
      <c r="H648" s="1892">
        <f>(H351+H409+H465+H519+H573)/5</f>
        <v>586.19751999999994</v>
      </c>
      <c r="I648" s="571"/>
      <c r="J648" s="683"/>
      <c r="K648" s="4"/>
      <c r="L648" s="125"/>
      <c r="M648" s="125"/>
      <c r="N648" s="125"/>
      <c r="O648" s="125"/>
      <c r="P648" s="125"/>
      <c r="Q648" s="3414"/>
      <c r="R648" s="3414"/>
      <c r="S648" s="3414"/>
      <c r="T648" s="3414"/>
      <c r="U648" s="3414"/>
      <c r="V648" s="3414"/>
      <c r="W648" s="3414"/>
      <c r="X648" s="3414"/>
      <c r="Y648" s="3414"/>
      <c r="Z648" s="3414"/>
    </row>
    <row r="649" spans="2:26" ht="15.75" thickBot="1">
      <c r="B649" s="1718"/>
      <c r="C649" s="1866" t="str">
        <f>C625</f>
        <v xml:space="preserve">отклонение от нормы    (  +  / -  )    </v>
      </c>
      <c r="D649" s="1867" t="s">
        <v>37</v>
      </c>
      <c r="E649" s="1888">
        <f>(E648*100/E621)-25</f>
        <v>-0.87296103896104427</v>
      </c>
      <c r="F649" s="1889">
        <f>(F648*100/F621)-25</f>
        <v>3.9015822784810119</v>
      </c>
      <c r="G649" s="1889">
        <f>(G648*100/G621)-25</f>
        <v>-1.778698507462682</v>
      </c>
      <c r="H649" s="1890">
        <f>(H648*100/H621)-25</f>
        <v>-5.5424680851068331E-2</v>
      </c>
      <c r="I649" s="571"/>
      <c r="J649" s="683"/>
      <c r="K649" s="4"/>
      <c r="L649" s="125"/>
      <c r="M649" s="125"/>
      <c r="N649" s="125"/>
      <c r="O649" s="125"/>
      <c r="P649" s="125"/>
      <c r="Q649" s="3414"/>
      <c r="R649" s="3414"/>
      <c r="S649" s="3414"/>
      <c r="T649" s="3414"/>
      <c r="U649" s="3414"/>
      <c r="V649" s="3414"/>
      <c r="W649" s="3414"/>
      <c r="X649" s="3414"/>
      <c r="Y649" s="3414"/>
      <c r="Z649" s="3414"/>
    </row>
    <row r="650" spans="2:26" ht="12.75" customHeight="1" thickBot="1">
      <c r="I650" s="577"/>
      <c r="J650" s="5"/>
      <c r="K650" s="4"/>
      <c r="L650" s="125"/>
      <c r="M650" s="125"/>
      <c r="N650" s="125"/>
      <c r="O650" s="125"/>
      <c r="P650" s="125"/>
      <c r="Q650" s="3414"/>
      <c r="R650" s="3414"/>
      <c r="S650" s="3414"/>
      <c r="T650" s="3414"/>
      <c r="U650" s="3414"/>
      <c r="V650" s="3414"/>
      <c r="W650" s="3414"/>
      <c r="X650" s="3414"/>
      <c r="Y650" s="3414"/>
      <c r="Z650" s="3414"/>
    </row>
    <row r="651" spans="2:26" ht="12.75" customHeight="1">
      <c r="B651" s="2257" t="str">
        <f>B623</f>
        <v>7 - 11 л</v>
      </c>
      <c r="C651" s="1870" t="str">
        <f t="shared" ref="C651:H651" si="1">C627</f>
        <v>О Б Е Д Ы</v>
      </c>
      <c r="D651" s="1871">
        <f t="shared" si="1"/>
        <v>0.35</v>
      </c>
      <c r="E651" s="1872">
        <f t="shared" si="1"/>
        <v>26.95</v>
      </c>
      <c r="F651" s="1873">
        <f t="shared" si="1"/>
        <v>27.65</v>
      </c>
      <c r="G651" s="1873">
        <f t="shared" si="1"/>
        <v>117.25</v>
      </c>
      <c r="H651" s="1874">
        <f t="shared" si="1"/>
        <v>822.5</v>
      </c>
      <c r="I651" s="577"/>
      <c r="J651" s="683"/>
      <c r="K651" s="4"/>
      <c r="L651" s="125"/>
      <c r="M651" s="125"/>
      <c r="N651" s="125"/>
      <c r="O651" s="125"/>
      <c r="P651" s="125"/>
      <c r="Q651" s="3414"/>
      <c r="R651" s="3414"/>
      <c r="S651" s="3414"/>
      <c r="T651" s="3414"/>
      <c r="U651" s="3414"/>
      <c r="V651" s="3414"/>
      <c r="W651" s="3414"/>
      <c r="X651" s="3414"/>
      <c r="Y651" s="3414"/>
      <c r="Z651" s="3414"/>
    </row>
    <row r="652" spans="2:26" ht="12" customHeight="1">
      <c r="B652" s="1878"/>
      <c r="C652" s="1879" t="str">
        <f>C628</f>
        <v>Среднее за 5 дней   (фактически)</v>
      </c>
      <c r="D652" s="1880"/>
      <c r="E652" s="1881">
        <f>(E363+E421+E475+E532+E586)/5</f>
        <v>25.300080000000001</v>
      </c>
      <c r="F652" s="1882">
        <f>(F363+F421+F475+F532+F586)/5</f>
        <v>25.372691999999997</v>
      </c>
      <c r="G652" s="1882">
        <f>(G363+G421+G475+G532+G586)/5</f>
        <v>124.09494199999999</v>
      </c>
      <c r="H652" s="1883">
        <f>(H363+H421+H475+H532+H586)/5</f>
        <v>831.07853999999986</v>
      </c>
      <c r="I652" s="5"/>
      <c r="J652" s="5"/>
      <c r="K652" s="4"/>
      <c r="L652" s="125"/>
      <c r="M652" s="125"/>
      <c r="N652" s="125"/>
      <c r="O652" s="125"/>
      <c r="P652" s="125"/>
      <c r="Q652" s="3414"/>
      <c r="R652" s="3414"/>
      <c r="S652" s="3414"/>
      <c r="T652" s="3414"/>
      <c r="U652" s="3414"/>
      <c r="V652" s="3414"/>
      <c r="W652" s="3414"/>
      <c r="X652" s="3414"/>
      <c r="Y652" s="3414"/>
      <c r="Z652" s="3414"/>
    </row>
    <row r="653" spans="2:26" ht="15.75" thickBot="1">
      <c r="B653" s="1718"/>
      <c r="C653" s="1866" t="str">
        <f>C629</f>
        <v xml:space="preserve">отклонение от нормы    (  +  / -  )    </v>
      </c>
      <c r="D653" s="1867" t="s">
        <v>37</v>
      </c>
      <c r="E653" s="1888">
        <f>(E652*100/E621)-35</f>
        <v>-2.1427532467532444</v>
      </c>
      <c r="F653" s="1889">
        <f>(F652*100/F621)-35</f>
        <v>-2.8826683544303862</v>
      </c>
      <c r="G653" s="1889">
        <f>(G652*100/G621)-35</f>
        <v>2.0432662686567156</v>
      </c>
      <c r="H653" s="1890">
        <f>(H652*100/H621)-35</f>
        <v>0.36504425531914819</v>
      </c>
      <c r="I653" s="20"/>
      <c r="J653" s="5"/>
      <c r="K653" s="4"/>
      <c r="L653" s="125"/>
      <c r="M653" s="125"/>
      <c r="N653" s="125"/>
      <c r="O653" s="125"/>
      <c r="P653" s="125"/>
      <c r="Q653" s="3414"/>
      <c r="R653" s="3414"/>
      <c r="S653" s="3414"/>
      <c r="T653" s="3414"/>
      <c r="U653" s="3414"/>
      <c r="V653" s="3414"/>
      <c r="W653" s="3414"/>
      <c r="X653" s="3414"/>
      <c r="Y653" s="3414"/>
      <c r="Z653" s="3414"/>
    </row>
    <row r="654" spans="2:26" ht="15.75" thickBot="1">
      <c r="I654" s="31"/>
      <c r="J654" s="31"/>
      <c r="K654" s="4"/>
      <c r="L654" s="125"/>
      <c r="M654" s="125"/>
      <c r="N654" s="125"/>
      <c r="O654" s="125"/>
      <c r="P654" s="125"/>
      <c r="Q654" s="3414"/>
      <c r="R654" s="3414"/>
      <c r="S654" s="3414"/>
      <c r="T654" s="3414"/>
      <c r="U654" s="3414"/>
      <c r="V654" s="3414"/>
      <c r="W654" s="3414"/>
      <c r="X654" s="3414"/>
      <c r="Y654" s="3414"/>
      <c r="Z654" s="3414"/>
    </row>
    <row r="655" spans="2:26" ht="15" customHeight="1">
      <c r="B655" s="2257" t="str">
        <f>B623</f>
        <v>7 - 11 л</v>
      </c>
      <c r="C655" s="1870" t="str">
        <f t="shared" ref="C655:H655" si="2">C631</f>
        <v>П О Л Д Н И К И</v>
      </c>
      <c r="D655" s="1871">
        <f t="shared" si="2"/>
        <v>0.1</v>
      </c>
      <c r="E655" s="1872">
        <f t="shared" si="2"/>
        <v>7.7</v>
      </c>
      <c r="F655" s="1873">
        <f t="shared" si="2"/>
        <v>7.9</v>
      </c>
      <c r="G655" s="1873">
        <f t="shared" si="2"/>
        <v>33.5</v>
      </c>
      <c r="H655" s="1874">
        <f t="shared" si="2"/>
        <v>235</v>
      </c>
      <c r="I655" s="5"/>
      <c r="L655" s="125"/>
      <c r="M655" s="125"/>
      <c r="N655" s="125"/>
      <c r="O655" s="125"/>
      <c r="P655" s="125"/>
      <c r="Q655" s="3414"/>
      <c r="R655" s="3414"/>
      <c r="S655" s="3414"/>
      <c r="T655" s="3414"/>
      <c r="U655" s="3414"/>
      <c r="V655" s="3414"/>
      <c r="W655" s="3414"/>
      <c r="X655" s="3414"/>
      <c r="Y655" s="3414"/>
      <c r="Z655" s="3414"/>
    </row>
    <row r="656" spans="2:26" ht="13.5" customHeight="1">
      <c r="B656" s="1878"/>
      <c r="C656" s="1879" t="str">
        <f>C632</f>
        <v>Среднее за 5 дней   (фактически)</v>
      </c>
      <c r="D656" s="1880"/>
      <c r="E656" s="1881">
        <f>(E373+E429+E483+E540+E593)/5</f>
        <v>5.5087279999999996</v>
      </c>
      <c r="F656" s="1882">
        <f>(F373+F429+F483+F540+F593)/5</f>
        <v>9.3507400000000018</v>
      </c>
      <c r="G656" s="1882">
        <f>(G373+G429+G483+G540+G593)/5</f>
        <v>33.368202000000004</v>
      </c>
      <c r="H656" s="1883">
        <f>(H373+H429+H483+H540+H593)/5</f>
        <v>238.41030000000001</v>
      </c>
      <c r="I656" s="571"/>
      <c r="J656" s="683"/>
      <c r="K656" s="4"/>
      <c r="L656" s="125"/>
      <c r="M656" s="125"/>
      <c r="N656" s="125"/>
      <c r="O656" s="125"/>
      <c r="P656" s="125"/>
      <c r="Q656" s="3414"/>
      <c r="R656" s="3414"/>
      <c r="S656" s="3414"/>
      <c r="T656" s="3414"/>
      <c r="U656" s="3414"/>
      <c r="V656" s="3414"/>
      <c r="W656" s="3414"/>
      <c r="X656" s="3414"/>
      <c r="Y656" s="3414"/>
      <c r="Z656" s="3414"/>
    </row>
    <row r="657" spans="2:26" ht="15.75" thickBot="1">
      <c r="B657" s="1718"/>
      <c r="C657" s="1866" t="str">
        <f>C633</f>
        <v xml:space="preserve">отклонение от нормы    (  +  / -  )    </v>
      </c>
      <c r="D657" s="1867" t="s">
        <v>37</v>
      </c>
      <c r="E657" s="1888">
        <f>(E656*100/E621)-10</f>
        <v>-2.8458077922077925</v>
      </c>
      <c r="F657" s="1889">
        <f>(F656*100/F621)-10</f>
        <v>1.8363797468354459</v>
      </c>
      <c r="G657" s="1889">
        <f>(G656*100/G621)-10</f>
        <v>-3.9342686567161778E-2</v>
      </c>
      <c r="H657" s="1890">
        <f>(H656*100/H621)-10</f>
        <v>0.1451191489361694</v>
      </c>
      <c r="I657" s="571"/>
      <c r="J657" s="683"/>
      <c r="K657" s="4"/>
      <c r="L657" s="125"/>
      <c r="M657" s="125"/>
      <c r="N657" s="125"/>
      <c r="O657" s="125"/>
      <c r="P657" s="125"/>
      <c r="Q657" s="3414"/>
      <c r="R657" s="3414"/>
      <c r="S657" s="3414"/>
      <c r="T657" s="3414"/>
      <c r="U657" s="3414"/>
      <c r="V657" s="3414"/>
      <c r="W657" s="3414"/>
      <c r="X657" s="3414"/>
      <c r="Y657" s="3414"/>
      <c r="Z657" s="3414"/>
    </row>
    <row r="658" spans="2:26" ht="15.75" thickBot="1">
      <c r="B658" s="11"/>
      <c r="C658" s="759"/>
      <c r="D658" s="557"/>
      <c r="E658" s="1862"/>
      <c r="F658" s="1863"/>
      <c r="G658" s="1864"/>
      <c r="H658" s="1864"/>
      <c r="I658" s="571"/>
      <c r="J658" s="683"/>
      <c r="K658" s="4"/>
      <c r="L658" s="125"/>
      <c r="M658" s="125"/>
      <c r="N658" s="125"/>
      <c r="O658" s="125"/>
      <c r="P658" s="125"/>
      <c r="Q658" s="3414"/>
      <c r="R658" s="3414"/>
      <c r="S658" s="3414"/>
      <c r="T658" s="3414"/>
      <c r="U658" s="3414"/>
      <c r="V658" s="3414"/>
      <c r="W658" s="3414"/>
      <c r="X658" s="3414"/>
      <c r="Y658" s="3414"/>
      <c r="Z658" s="3414"/>
    </row>
    <row r="659" spans="2:26" ht="11.25" customHeight="1">
      <c r="B659" s="2257" t="str">
        <f>B623</f>
        <v>7 - 11 л</v>
      </c>
      <c r="C659" s="1870" t="str">
        <f t="shared" ref="C659:H659" si="3">C635</f>
        <v>З А В Т Р А К И   И  О Б Е Д Ы</v>
      </c>
      <c r="D659" s="1871">
        <f t="shared" si="3"/>
        <v>0.6</v>
      </c>
      <c r="E659" s="1872">
        <f t="shared" si="3"/>
        <v>46.2</v>
      </c>
      <c r="F659" s="1873">
        <f t="shared" si="3"/>
        <v>47.4</v>
      </c>
      <c r="G659" s="1873">
        <f t="shared" si="3"/>
        <v>201</v>
      </c>
      <c r="H659" s="1874">
        <f t="shared" si="3"/>
        <v>1410</v>
      </c>
      <c r="I659" s="577"/>
      <c r="J659" s="5"/>
      <c r="K659" s="4"/>
      <c r="L659" s="125"/>
      <c r="M659" s="125"/>
      <c r="N659" s="125"/>
      <c r="O659" s="125"/>
      <c r="P659" s="125"/>
      <c r="Q659" s="3414"/>
      <c r="R659" s="3414"/>
      <c r="S659" s="3414"/>
      <c r="T659" s="3414"/>
      <c r="U659" s="3414"/>
      <c r="V659" s="3414"/>
      <c r="W659" s="3414"/>
      <c r="X659" s="3414"/>
      <c r="Y659" s="3414"/>
      <c r="Z659" s="3414"/>
    </row>
    <row r="660" spans="2:26" ht="12" customHeight="1">
      <c r="B660" s="1878"/>
      <c r="C660" s="1879" t="str">
        <f>C636</f>
        <v>Среднее за 5 дней   (фактически)</v>
      </c>
      <c r="D660" s="1880"/>
      <c r="E660" s="1893">
        <f>(E377+E434+E488+E544+E597)/5</f>
        <v>43.877899999999997</v>
      </c>
      <c r="F660" s="1894">
        <f>(F377+F434+F488+F544+F597)/5</f>
        <v>48.204942000000003</v>
      </c>
      <c r="G660" s="1894">
        <f>(G377+G434+G488+G544+G597)/5</f>
        <v>201.886302</v>
      </c>
      <c r="H660" s="1895">
        <f>(H377+H434+H488+H544+H597)/5</f>
        <v>1417.2760599999999</v>
      </c>
      <c r="I660" s="577"/>
      <c r="J660" s="683"/>
      <c r="K660" s="4"/>
      <c r="L660" s="125"/>
      <c r="M660" s="125"/>
      <c r="N660" s="125"/>
      <c r="O660" s="125"/>
      <c r="P660" s="125"/>
      <c r="Q660" s="3414"/>
      <c r="R660" s="3414"/>
      <c r="S660" s="3414"/>
      <c r="T660" s="3414"/>
      <c r="U660" s="3414"/>
      <c r="V660" s="3414"/>
      <c r="W660" s="3414"/>
      <c r="X660" s="3414"/>
      <c r="Y660" s="3414"/>
      <c r="Z660" s="3414"/>
    </row>
    <row r="661" spans="2:26" ht="11.25" customHeight="1" thickBot="1">
      <c r="B661" s="1718"/>
      <c r="C661" s="1866" t="str">
        <f>C637</f>
        <v xml:space="preserve">отклонение от нормы    (  +  / -  )    </v>
      </c>
      <c r="D661" s="1867" t="s">
        <v>37</v>
      </c>
      <c r="E661" s="1888">
        <f>(E660*100/E621)-60</f>
        <v>-3.0157142857142887</v>
      </c>
      <c r="F661" s="1889">
        <f>(F660*100/F621)-60</f>
        <v>1.0189139240506364</v>
      </c>
      <c r="G661" s="1889">
        <f>(G660*100/G621)-60</f>
        <v>0.26456776119403003</v>
      </c>
      <c r="H661" s="1890">
        <f>(H660*100/H621)-60</f>
        <v>0.30961957446808697</v>
      </c>
      <c r="I661" s="5"/>
      <c r="J661" s="5"/>
      <c r="K661" s="4"/>
      <c r="L661" s="125"/>
      <c r="M661" s="125"/>
      <c r="N661" s="125"/>
      <c r="O661" s="125"/>
      <c r="P661" s="125"/>
      <c r="Q661" s="3414"/>
      <c r="R661" s="3414"/>
      <c r="S661" s="3414"/>
      <c r="T661" s="3414"/>
      <c r="U661" s="3414"/>
      <c r="V661" s="3414"/>
      <c r="W661" s="3414"/>
      <c r="X661" s="3414"/>
      <c r="Y661" s="3414"/>
      <c r="Z661" s="3414"/>
    </row>
    <row r="662" spans="2:26" ht="13.5" customHeight="1" thickBot="1">
      <c r="B662" s="110"/>
      <c r="C662" s="110"/>
      <c r="D662" s="125"/>
      <c r="E662" s="568"/>
      <c r="F662" s="568"/>
      <c r="G662" s="568"/>
      <c r="H662" s="568"/>
      <c r="I662" s="20"/>
      <c r="J662" s="5"/>
      <c r="K662" s="4"/>
      <c r="L662" s="125"/>
      <c r="M662" s="125"/>
      <c r="N662" s="125"/>
      <c r="O662" s="125"/>
      <c r="P662" s="125"/>
      <c r="Q662" s="3414"/>
      <c r="R662" s="3414"/>
      <c r="S662" s="3414"/>
      <c r="T662" s="3414"/>
      <c r="U662" s="3414"/>
      <c r="V662" s="3414"/>
      <c r="W662" s="3414"/>
      <c r="X662" s="3414"/>
      <c r="Y662" s="3414"/>
      <c r="Z662" s="3414"/>
    </row>
    <row r="663" spans="2:26" ht="11.25" customHeight="1">
      <c r="B663" s="2257" t="str">
        <f>B623</f>
        <v>7 - 11 л</v>
      </c>
      <c r="C663" s="1870" t="str">
        <f t="shared" ref="C663:H663" si="4">C639</f>
        <v xml:space="preserve"> О Б Е Д Ы  И  П О Л Д Н И К И</v>
      </c>
      <c r="D663" s="1871">
        <f t="shared" si="4"/>
        <v>0.45</v>
      </c>
      <c r="E663" s="1872">
        <f t="shared" si="4"/>
        <v>34.65</v>
      </c>
      <c r="F663" s="1873">
        <f t="shared" si="4"/>
        <v>35.549999999999997</v>
      </c>
      <c r="G663" s="1873">
        <f t="shared" si="4"/>
        <v>150.75</v>
      </c>
      <c r="H663" s="1874">
        <f t="shared" si="4"/>
        <v>1057.5</v>
      </c>
      <c r="I663" s="31"/>
      <c r="J663" s="31"/>
      <c r="K663" s="6"/>
      <c r="L663" s="125"/>
      <c r="M663" s="125"/>
      <c r="N663" s="125"/>
      <c r="O663" s="125"/>
      <c r="P663" s="125"/>
      <c r="Q663" s="3414"/>
      <c r="R663" s="3414"/>
      <c r="S663" s="3414"/>
      <c r="T663" s="3414"/>
      <c r="U663" s="3414"/>
      <c r="V663" s="3414"/>
      <c r="W663" s="3414"/>
      <c r="X663" s="3414"/>
      <c r="Y663" s="3414"/>
      <c r="Z663" s="3414"/>
    </row>
    <row r="664" spans="2:26" ht="13.5" customHeight="1">
      <c r="B664" s="1878"/>
      <c r="C664" s="1879" t="str">
        <f>C640</f>
        <v>Среднее за 5 дней   (фактически)</v>
      </c>
      <c r="D664" s="1880"/>
      <c r="E664" s="1881">
        <f>(E381+E438+E492+E548+E601)/5</f>
        <v>30.808807999999992</v>
      </c>
      <c r="F664" s="1882">
        <f>(F381+F438+F492+F548+F601)/5</f>
        <v>34.723431999999995</v>
      </c>
      <c r="G664" s="1882">
        <f>(G381+G438+G492+G548+G601)/5</f>
        <v>157.463144</v>
      </c>
      <c r="H664" s="1883">
        <f>(H381+H438+H492+H548+H601)/5</f>
        <v>1069.48884</v>
      </c>
      <c r="I664" s="5"/>
      <c r="J664" s="31"/>
      <c r="K664" s="6"/>
      <c r="L664" s="125"/>
      <c r="M664" s="125"/>
      <c r="N664" s="125"/>
      <c r="O664" s="125"/>
      <c r="P664" s="125"/>
      <c r="Q664" s="3414"/>
      <c r="R664" s="3414"/>
      <c r="S664" s="3414"/>
      <c r="T664" s="3414"/>
      <c r="U664" s="3414"/>
      <c r="V664" s="3414"/>
      <c r="W664" s="3414"/>
      <c r="X664" s="3414"/>
      <c r="Y664" s="3414"/>
      <c r="Z664" s="3414"/>
    </row>
    <row r="665" spans="2:26" ht="15.75" thickBot="1">
      <c r="B665" s="1718"/>
      <c r="C665" s="1866" t="str">
        <f>C641</f>
        <v xml:space="preserve">отклонение от нормы    (  +  / -  )    </v>
      </c>
      <c r="D665" s="1867" t="s">
        <v>37</v>
      </c>
      <c r="E665" s="1888">
        <f>(E664*100/E621)-45</f>
        <v>-4.988561038961052</v>
      </c>
      <c r="F665" s="1889">
        <f>(F664*100/F621)-45</f>
        <v>-1.0462886075949456</v>
      </c>
      <c r="G665" s="1889">
        <f>(G664*100/G621)-45</f>
        <v>2.0039235820895485</v>
      </c>
      <c r="H665" s="1890">
        <f>(H664*100/H621)-45</f>
        <v>0.51016340425531581</v>
      </c>
      <c r="I665" s="571"/>
      <c r="J665" s="683"/>
      <c r="K665" s="6"/>
      <c r="L665" s="125"/>
      <c r="M665" s="1448"/>
      <c r="N665" s="585"/>
      <c r="O665" s="585"/>
      <c r="P665" s="585"/>
      <c r="Q665" s="355"/>
      <c r="R665" s="3414"/>
      <c r="S665" s="3414"/>
      <c r="T665" s="3414"/>
      <c r="U665" s="3414"/>
      <c r="V665" s="3414"/>
      <c r="W665" s="3414"/>
      <c r="X665" s="3414"/>
      <c r="Y665" s="3414"/>
      <c r="Z665" s="3414"/>
    </row>
    <row r="666" spans="2:26" ht="13.5" customHeight="1" thickBot="1">
      <c r="B666" s="110"/>
      <c r="C666" s="1451"/>
      <c r="D666" s="812"/>
      <c r="E666" s="813"/>
      <c r="F666" s="537"/>
      <c r="G666" s="538"/>
      <c r="H666" s="538"/>
      <c r="I666" s="571"/>
      <c r="J666" s="683"/>
      <c r="K666" s="6"/>
      <c r="L666" s="125"/>
      <c r="M666" s="3414"/>
      <c r="N666" s="125"/>
      <c r="O666" s="125"/>
      <c r="P666" s="164"/>
      <c r="Q666" s="125"/>
      <c r="R666" s="3414"/>
      <c r="S666" s="3414"/>
      <c r="T666" s="3414"/>
      <c r="U666" s="3414"/>
      <c r="V666" s="3414"/>
      <c r="W666" s="3414"/>
      <c r="X666" s="3414"/>
      <c r="Y666" s="3414"/>
      <c r="Z666" s="3414"/>
    </row>
    <row r="667" spans="2:26" ht="14.25" customHeight="1">
      <c r="B667" s="2257" t="str">
        <f>B623</f>
        <v>7 - 11 л</v>
      </c>
      <c r="C667" s="1870" t="str">
        <f t="shared" ref="C667:H667" si="5">C643</f>
        <v>ЗАВТРАКИ  -  ОБЕДЫ  И  ПОЛДНИКИ</v>
      </c>
      <c r="D667" s="1871">
        <f t="shared" si="5"/>
        <v>0.7</v>
      </c>
      <c r="E667" s="1872">
        <f t="shared" si="5"/>
        <v>53.9</v>
      </c>
      <c r="F667" s="1873">
        <f t="shared" si="5"/>
        <v>55.3</v>
      </c>
      <c r="G667" s="1873">
        <f t="shared" si="5"/>
        <v>234.5</v>
      </c>
      <c r="H667" s="1874">
        <f t="shared" si="5"/>
        <v>1645</v>
      </c>
      <c r="I667" s="571"/>
      <c r="J667" s="683"/>
      <c r="K667" s="6"/>
      <c r="L667" s="125"/>
      <c r="M667" s="812"/>
      <c r="N667" s="813"/>
      <c r="O667" s="537"/>
      <c r="P667" s="537"/>
      <c r="Q667" s="538"/>
      <c r="R667" s="3414"/>
      <c r="S667" s="3414"/>
      <c r="T667" s="3414"/>
      <c r="U667" s="3414"/>
      <c r="V667" s="3414"/>
      <c r="W667" s="3414"/>
      <c r="X667" s="3414"/>
      <c r="Y667" s="3414"/>
      <c r="Z667" s="3414"/>
    </row>
    <row r="668" spans="2:26" ht="13.5" customHeight="1">
      <c r="B668" s="1878"/>
      <c r="C668" s="1879" t="str">
        <f>C644</f>
        <v>Среднее за 5 дней   (фактически)</v>
      </c>
      <c r="D668" s="1880"/>
      <c r="E668" s="1893">
        <f>(E385+E442+E496+E552+E605)/5</f>
        <v>49.386627999999995</v>
      </c>
      <c r="F668" s="1894">
        <f>(F385+F442+F496+F552+F605)/5</f>
        <v>57.555682000000004</v>
      </c>
      <c r="G668" s="1894">
        <f>(G385+G442+G496+G552+G605)/5</f>
        <v>235.254504</v>
      </c>
      <c r="H668" s="1895">
        <f>(H385+H442+H496+H552+H605)/5</f>
        <v>1655.6863599999997</v>
      </c>
      <c r="I668" s="577"/>
      <c r="J668" s="5"/>
      <c r="K668" s="6"/>
      <c r="L668" s="165"/>
      <c r="M668" s="3414"/>
      <c r="N668" s="812"/>
      <c r="O668" s="539"/>
      <c r="P668" s="1371"/>
      <c r="Q668" s="539"/>
      <c r="R668" s="3414"/>
      <c r="S668" s="3414"/>
      <c r="T668" s="3414"/>
      <c r="U668" s="3414"/>
      <c r="V668" s="3414"/>
      <c r="W668" s="3414"/>
      <c r="X668" s="3414"/>
      <c r="Y668" s="3414"/>
      <c r="Z668" s="3414"/>
    </row>
    <row r="669" spans="2:26" ht="12" customHeight="1" thickBot="1">
      <c r="B669" s="1718"/>
      <c r="C669" s="1866" t="str">
        <f>C645</f>
        <v xml:space="preserve">отклонение от нормы    (  +  / -  )    </v>
      </c>
      <c r="D669" s="1867" t="s">
        <v>37</v>
      </c>
      <c r="E669" s="1888">
        <f>(E668*100/E621)-70</f>
        <v>-5.8615220779220891</v>
      </c>
      <c r="F669" s="1889">
        <f>(F668*100/F621)-70</f>
        <v>2.8552936708860841</v>
      </c>
      <c r="G669" s="1889">
        <f>(G668*100/G621)-70</f>
        <v>0.22522507462687713</v>
      </c>
      <c r="H669" s="1890">
        <f>(H668*100/H621)-70</f>
        <v>0.45473872340424748</v>
      </c>
      <c r="I669" s="577"/>
      <c r="J669" s="683"/>
      <c r="K669" s="4"/>
      <c r="L669" s="3414"/>
      <c r="M669" s="815"/>
      <c r="N669" s="362"/>
      <c r="O669" s="516"/>
      <c r="P669" s="516"/>
      <c r="Q669" s="361"/>
      <c r="R669" s="3414"/>
      <c r="S669" s="3414"/>
      <c r="T669" s="3414"/>
      <c r="U669" s="3414"/>
      <c r="V669" s="3414"/>
      <c r="W669" s="3414"/>
      <c r="X669" s="3414"/>
      <c r="Y669" s="3414"/>
      <c r="Z669" s="3414"/>
    </row>
    <row r="670" spans="2:26">
      <c r="K670" s="4"/>
      <c r="L670" s="3414"/>
      <c r="M670" s="810"/>
      <c r="N670" s="536"/>
      <c r="O670" s="536"/>
      <c r="P670" s="536"/>
      <c r="Q670" s="536"/>
      <c r="R670" s="3414"/>
      <c r="S670" s="3414"/>
      <c r="T670" s="3414"/>
      <c r="U670" s="3414"/>
      <c r="V670" s="3414"/>
      <c r="W670" s="3414"/>
      <c r="X670" s="3414"/>
      <c r="Y670" s="3414"/>
      <c r="Z670" s="3414"/>
    </row>
    <row r="671" spans="2:26" ht="15.75" customHeight="1">
      <c r="D671" s="12" t="str">
        <f>D58</f>
        <v xml:space="preserve">Россия Краснодарский край </v>
      </c>
      <c r="K671" s="4"/>
      <c r="L671" s="125"/>
      <c r="M671" s="542"/>
      <c r="N671" s="542"/>
      <c r="O671" s="542"/>
      <c r="P671" s="816"/>
      <c r="Q671" s="537"/>
      <c r="R671" s="3414"/>
      <c r="S671" s="3414"/>
      <c r="T671" s="3414"/>
      <c r="U671" s="3414"/>
      <c r="V671" s="3414"/>
      <c r="W671" s="3414"/>
      <c r="X671" s="3414"/>
      <c r="Y671" s="3414"/>
      <c r="Z671" s="3414"/>
    </row>
    <row r="672" spans="2:26" ht="13.5" customHeight="1">
      <c r="B672" s="2678" t="str">
        <f>B59</f>
        <v xml:space="preserve">     10 - ТИДНЕВНОЕ  МЕНЮ  ПРИГОТОВЛЯЕМЫХ  БЛЮД ШКОЛЬНЫХ    З А В Т Р А К О В - О Б Е Д О В - П О Л Д Н И К О В</v>
      </c>
      <c r="C672" s="179"/>
      <c r="K672" s="1165"/>
      <c r="L672" s="125"/>
      <c r="M672" s="125"/>
      <c r="N672" s="125"/>
      <c r="O672" s="125"/>
      <c r="P672" s="125"/>
      <c r="Q672" s="3414"/>
      <c r="R672" s="3414"/>
      <c r="S672" s="3414"/>
      <c r="T672" s="3414"/>
      <c r="U672" s="3414"/>
      <c r="V672" s="3414"/>
      <c r="W672" s="3414"/>
      <c r="X672" s="3414"/>
      <c r="Y672" s="3414"/>
      <c r="Z672" s="3414"/>
    </row>
    <row r="673" spans="2:26">
      <c r="C673" s="2679" t="str">
        <f>C60</f>
        <v xml:space="preserve">                            ДЛЯ  УЧАЩИХСЯ  В ОБЩЕОБРАЗОВАТЕЛЬНОМ УЧРЕЖДЕНИЕ</v>
      </c>
      <c r="D673"/>
      <c r="E673"/>
      <c r="F673"/>
      <c r="I673"/>
      <c r="J673"/>
      <c r="K673" s="1165"/>
      <c r="L673" s="125"/>
      <c r="M673" s="125"/>
      <c r="N673" s="125"/>
      <c r="O673" s="125"/>
      <c r="P673" s="125"/>
      <c r="Q673" s="3414"/>
      <c r="R673" s="3414"/>
      <c r="S673" s="3414"/>
      <c r="T673" s="3414"/>
      <c r="U673" s="3414"/>
      <c r="V673" s="3414"/>
      <c r="W673" s="3414"/>
      <c r="X673" s="3414"/>
      <c r="Y673" s="3414"/>
      <c r="Z673" s="3414"/>
    </row>
    <row r="674" spans="2:26">
      <c r="B674" t="str">
        <f>B61</f>
        <v xml:space="preserve">   Возрастная категория:      с   7  до 11 лет                    Сезон:    ЗИМА  -  ВЕСНА  2025 -____г.г.</v>
      </c>
      <c r="C674" s="25"/>
      <c r="E674"/>
      <c r="F674"/>
      <c r="G674" s="25"/>
      <c r="H674" s="25"/>
      <c r="I674" s="26"/>
      <c r="J674" s="26"/>
      <c r="K674" s="1165"/>
      <c r="L674" s="125"/>
      <c r="M674" s="125"/>
      <c r="N674" s="125"/>
      <c r="O674" s="125"/>
      <c r="P674" s="125"/>
      <c r="Q674" s="3414"/>
      <c r="R674" s="3414"/>
      <c r="S674" s="3414"/>
      <c r="T674" s="3414"/>
      <c r="U674" s="3414"/>
      <c r="V674" s="3414"/>
      <c r="W674" s="3414"/>
      <c r="X674" s="3414"/>
      <c r="Y674" s="3414"/>
      <c r="Z674" s="3414"/>
    </row>
    <row r="675" spans="2:26" ht="15" customHeight="1" thickBot="1">
      <c r="B675" s="28"/>
      <c r="D675" s="2680" t="s">
        <v>232</v>
      </c>
      <c r="E675" s="29"/>
      <c r="F675"/>
      <c r="G675" s="2"/>
      <c r="H675" s="26"/>
      <c r="I675" s="26"/>
      <c r="J675" s="33"/>
      <c r="K675" s="1165"/>
      <c r="L675" s="125"/>
      <c r="M675" s="125"/>
      <c r="N675" s="125"/>
      <c r="O675" s="125"/>
      <c r="P675" s="125"/>
      <c r="Q675" s="3414"/>
      <c r="R675" s="3414"/>
      <c r="S675" s="3414"/>
      <c r="T675" s="3414"/>
      <c r="U675" s="3414"/>
      <c r="V675" s="3414"/>
      <c r="W675" s="3414"/>
      <c r="X675" s="3414"/>
      <c r="Y675" s="3414"/>
      <c r="Z675" s="3414"/>
    </row>
    <row r="676" spans="2:26" ht="16.5" customHeight="1" thickBot="1">
      <c r="B676" s="449" t="str">
        <f>B618</f>
        <v xml:space="preserve">      Возрастная категория:      с   7  до 11 лет</v>
      </c>
      <c r="C676" s="64"/>
      <c r="D676" s="450"/>
      <c r="E676" s="341" t="s">
        <v>143</v>
      </c>
      <c r="F676" s="341"/>
      <c r="G676" s="341"/>
      <c r="H676" s="396" t="s">
        <v>144</v>
      </c>
      <c r="I676" s="20"/>
      <c r="J676" s="5"/>
      <c r="K676" s="1165"/>
      <c r="L676" s="125"/>
      <c r="M676" s="811"/>
      <c r="N676" s="125"/>
      <c r="O676" s="3414"/>
      <c r="P676" s="3414"/>
      <c r="Q676" s="3414"/>
      <c r="R676" s="3414"/>
      <c r="S676" s="3414"/>
      <c r="T676" s="3414"/>
      <c r="U676" s="3414"/>
      <c r="V676" s="3414"/>
      <c r="W676" s="3414"/>
      <c r="X676" s="3414"/>
      <c r="Y676" s="3414"/>
      <c r="Z676" s="3414"/>
    </row>
    <row r="677" spans="2:26">
      <c r="B677" s="65"/>
      <c r="C677" s="558" t="str">
        <f>C619</f>
        <v xml:space="preserve">меню завтраки   10-тидневка </v>
      </c>
      <c r="D677" s="452"/>
      <c r="E677" s="453" t="s">
        <v>150</v>
      </c>
      <c r="F677" s="402" t="s">
        <v>53</v>
      </c>
      <c r="G677" s="402" t="s">
        <v>54</v>
      </c>
      <c r="H677" s="403" t="s">
        <v>151</v>
      </c>
      <c r="I677" s="31"/>
      <c r="J677" s="31"/>
      <c r="K677" s="4"/>
      <c r="L677" s="125"/>
      <c r="M677" s="125"/>
      <c r="N677" s="125"/>
      <c r="O677" s="3414"/>
      <c r="P677" s="3414"/>
      <c r="Q677" s="3414"/>
      <c r="R677" s="3414"/>
      <c r="S677" s="3414"/>
      <c r="T677" s="3414"/>
      <c r="U677" s="3414"/>
      <c r="V677" s="3414"/>
      <c r="W677" s="3414"/>
      <c r="X677" s="3414"/>
      <c r="Y677" s="3414"/>
      <c r="Z677" s="3414"/>
    </row>
    <row r="678" spans="2:26" ht="14.25" customHeight="1" thickBot="1">
      <c r="B678" s="63"/>
      <c r="C678" s="595"/>
      <c r="D678" s="436"/>
      <c r="E678" s="2683" t="s">
        <v>5</v>
      </c>
      <c r="F678" s="665" t="s">
        <v>6</v>
      </c>
      <c r="G678" s="665" t="s">
        <v>7</v>
      </c>
      <c r="H678" s="400" t="s">
        <v>153</v>
      </c>
      <c r="I678" s="5"/>
      <c r="J678" s="31"/>
      <c r="K678" s="4"/>
      <c r="L678" s="125"/>
      <c r="M678" s="125"/>
      <c r="N678" s="125"/>
      <c r="O678" s="3414"/>
      <c r="P678" s="3414"/>
      <c r="Q678" s="3414"/>
      <c r="R678" s="3414"/>
      <c r="S678" s="3414"/>
      <c r="T678" s="3414"/>
      <c r="U678" s="3414"/>
      <c r="V678" s="3414"/>
      <c r="W678" s="3414"/>
      <c r="X678" s="3414"/>
      <c r="Y678" s="3414"/>
      <c r="Z678" s="3414"/>
    </row>
    <row r="679" spans="2:26">
      <c r="B679" s="65"/>
      <c r="C679" s="1170" t="str">
        <f t="shared" ref="C679:H679" si="6">C621</f>
        <v xml:space="preserve">  Суточная потребность   по СанПиН  </v>
      </c>
      <c r="D679" s="557">
        <f t="shared" si="6"/>
        <v>1</v>
      </c>
      <c r="E679" s="2684">
        <f t="shared" si="6"/>
        <v>77</v>
      </c>
      <c r="F679" s="2685">
        <f t="shared" si="6"/>
        <v>79</v>
      </c>
      <c r="G679" s="2686">
        <f t="shared" si="6"/>
        <v>335</v>
      </c>
      <c r="H679" s="2687">
        <f t="shared" si="6"/>
        <v>2350</v>
      </c>
      <c r="I679" s="571"/>
      <c r="J679" s="683"/>
      <c r="K679" s="4"/>
      <c r="L679" s="125"/>
      <c r="M679" s="130"/>
      <c r="N679" s="125"/>
      <c r="O679" s="125"/>
      <c r="P679" s="125"/>
      <c r="Q679" s="3414"/>
      <c r="R679" s="3414"/>
      <c r="S679" s="3414"/>
      <c r="T679" s="3414"/>
      <c r="U679" s="3414"/>
      <c r="V679" s="3414"/>
      <c r="W679" s="3414"/>
      <c r="X679" s="3414"/>
      <c r="Y679" s="3414"/>
      <c r="Z679" s="3414"/>
    </row>
    <row r="680" spans="2:26" ht="12.75" customHeight="1" thickBot="1">
      <c r="B680" s="63"/>
      <c r="C680" s="1896" t="str">
        <f>C622</f>
        <v>СанПиН  2.3 /2.4. 3590 - 20</v>
      </c>
      <c r="D680" s="1897"/>
      <c r="E680" s="2694"/>
      <c r="F680" s="2695"/>
      <c r="G680" s="1865"/>
      <c r="H680" s="2696"/>
      <c r="I680" s="571"/>
      <c r="J680" s="683"/>
      <c r="K680" s="4"/>
      <c r="L680" s="125"/>
      <c r="M680" s="3411"/>
      <c r="N680" s="125"/>
      <c r="O680" s="125"/>
      <c r="P680" s="125"/>
      <c r="Q680" s="3414"/>
      <c r="R680" s="3414"/>
      <c r="S680" s="3414"/>
      <c r="T680" s="3414"/>
      <c r="U680" s="3414"/>
      <c r="V680" s="3414"/>
      <c r="W680" s="3414"/>
      <c r="X680" s="3414"/>
      <c r="Y680" s="3414"/>
      <c r="Z680" s="3414"/>
    </row>
    <row r="681" spans="2:26" ht="15" customHeight="1">
      <c r="B681" s="2257" t="str">
        <f>B623</f>
        <v>7 - 11 л</v>
      </c>
      <c r="C681" s="1870" t="str">
        <f>C623</f>
        <v xml:space="preserve">З А В Т Р А К И   </v>
      </c>
      <c r="D681" s="1871">
        <f>D623</f>
        <v>0.25</v>
      </c>
      <c r="E681" s="1872">
        <f>E623</f>
        <v>19.25</v>
      </c>
      <c r="F681" s="1873">
        <f>F623</f>
        <v>19.75</v>
      </c>
      <c r="G681" s="1873">
        <f>G623</f>
        <v>83.75</v>
      </c>
      <c r="H681" s="1874">
        <f>H623</f>
        <v>587.5</v>
      </c>
      <c r="I681" s="571"/>
      <c r="J681" s="683"/>
      <c r="K681" s="1165"/>
      <c r="L681" s="125"/>
      <c r="M681" s="362"/>
      <c r="N681" s="125"/>
      <c r="O681" s="125"/>
      <c r="P681" s="125"/>
      <c r="Q681" s="3414"/>
      <c r="R681" s="3414"/>
      <c r="S681" s="3414"/>
      <c r="T681" s="3414"/>
      <c r="U681" s="3414"/>
      <c r="V681" s="3414"/>
      <c r="W681" s="3414"/>
      <c r="X681" s="3414"/>
      <c r="Y681" s="3414"/>
      <c r="Z681" s="3414"/>
    </row>
    <row r="682" spans="2:26">
      <c r="B682" s="1878"/>
      <c r="C682" s="1879" t="s">
        <v>125</v>
      </c>
      <c r="D682" s="1880"/>
      <c r="E682" s="1881">
        <f>(E73+E129+E185+E240+E296+E351+E409+E465+E519+E573)/10</f>
        <v>19.249989999999997</v>
      </c>
      <c r="F682" s="1882">
        <f>(F73+F129+F185+F240+F296+F351+F409+F465+F519+F573)/10</f>
        <v>19.749999000000003</v>
      </c>
      <c r="G682" s="1882">
        <f>(G73+G129+G185+G240+G296+G351+G409+G465+G519+G573)/10</f>
        <v>83.75</v>
      </c>
      <c r="H682" s="1883">
        <f>(H73+H129+H185+H240+H296+H351+H409+H465+H519+H573)/10</f>
        <v>587.49999000000003</v>
      </c>
      <c r="I682" s="577"/>
      <c r="J682" s="5"/>
      <c r="K682" s="1165"/>
      <c r="L682" s="125"/>
      <c r="M682" s="125"/>
      <c r="N682" s="125"/>
      <c r="O682" s="125"/>
      <c r="P682" s="125"/>
      <c r="Q682" s="3414"/>
      <c r="R682" s="3414"/>
      <c r="S682" s="3414"/>
      <c r="T682" s="3414"/>
      <c r="U682" s="3414"/>
      <c r="V682" s="3414"/>
      <c r="W682" s="3414"/>
      <c r="X682" s="3414"/>
      <c r="Y682" s="3414"/>
      <c r="Z682" s="3414"/>
    </row>
    <row r="683" spans="2:26" ht="15.75" thickBot="1">
      <c r="B683" s="1718"/>
      <c r="C683" s="1866" t="s">
        <v>387</v>
      </c>
      <c r="D683" s="1867" t="s">
        <v>37</v>
      </c>
      <c r="E683" s="1888">
        <f>(E682*100/E621)-25</f>
        <v>-1.2987012990350877E-5</v>
      </c>
      <c r="F683" s="1889">
        <f>(F682*100/F621)-25</f>
        <v>-1.2658227817041734E-6</v>
      </c>
      <c r="G683" s="1889">
        <f>(G682*100/G621)-25</f>
        <v>0</v>
      </c>
      <c r="H683" s="1890">
        <f>(H682*100/H621)-25</f>
        <v>-4.255319119295109E-7</v>
      </c>
      <c r="I683" s="577"/>
      <c r="J683" s="683"/>
      <c r="K683" s="1165"/>
      <c r="L683" s="125"/>
      <c r="M683" s="125"/>
      <c r="N683" s="125"/>
      <c r="O683" s="125"/>
      <c r="P683" s="125"/>
      <c r="Q683" s="3414"/>
      <c r="R683" s="3414"/>
      <c r="S683" s="3414"/>
      <c r="T683" s="3414"/>
      <c r="U683" s="3414"/>
      <c r="V683" s="3414"/>
      <c r="W683" s="3414"/>
      <c r="X683" s="3414"/>
      <c r="Y683" s="3414"/>
      <c r="Z683" s="3414"/>
    </row>
    <row r="684" spans="2:26" ht="12.75" customHeight="1" thickBot="1">
      <c r="B684" s="95"/>
      <c r="C684" s="95"/>
      <c r="D684" s="568"/>
      <c r="E684" s="568"/>
      <c r="F684" s="568"/>
      <c r="G684" s="568"/>
      <c r="H684" s="568"/>
      <c r="I684" s="5"/>
      <c r="J684" s="5"/>
      <c r="K684" s="1165"/>
      <c r="L684" s="125"/>
      <c r="M684" s="125"/>
      <c r="N684" s="125"/>
      <c r="O684" s="125"/>
      <c r="P684" s="125"/>
      <c r="Q684" s="3414"/>
      <c r="R684" s="3414"/>
      <c r="S684" s="3414"/>
      <c r="T684" s="3414"/>
      <c r="U684" s="3414"/>
      <c r="V684" s="3414"/>
      <c r="W684" s="3414"/>
      <c r="X684" s="3414"/>
      <c r="Y684" s="3414"/>
      <c r="Z684" s="3414"/>
    </row>
    <row r="685" spans="2:26" ht="14.25" customHeight="1">
      <c r="B685" s="2257" t="str">
        <f>B623</f>
        <v>7 - 11 л</v>
      </c>
      <c r="C685" s="1870" t="str">
        <f t="shared" ref="C685:H685" si="7">C627</f>
        <v>О Б Е Д Ы</v>
      </c>
      <c r="D685" s="1871">
        <f t="shared" si="7"/>
        <v>0.35</v>
      </c>
      <c r="E685" s="1872">
        <f t="shared" si="7"/>
        <v>26.95</v>
      </c>
      <c r="F685" s="1873">
        <f t="shared" si="7"/>
        <v>27.65</v>
      </c>
      <c r="G685" s="1873">
        <f t="shared" si="7"/>
        <v>117.25</v>
      </c>
      <c r="H685" s="1874">
        <f t="shared" si="7"/>
        <v>822.5</v>
      </c>
      <c r="I685" s="20"/>
      <c r="J685" s="5"/>
      <c r="K685" s="1165"/>
      <c r="L685" s="125"/>
      <c r="M685" s="125"/>
      <c r="N685" s="125"/>
      <c r="O685" s="125"/>
      <c r="P685" s="125"/>
      <c r="Q685" s="3414"/>
      <c r="R685" s="3414"/>
      <c r="S685" s="3414"/>
      <c r="T685" s="3414"/>
      <c r="U685" s="3414"/>
      <c r="V685" s="3414"/>
      <c r="W685" s="3414"/>
      <c r="X685" s="3414"/>
      <c r="Y685" s="3414"/>
      <c r="Z685" s="3414"/>
    </row>
    <row r="686" spans="2:26">
      <c r="B686" s="1878"/>
      <c r="C686" s="1879" t="str">
        <f>C682</f>
        <v>Среднее за 10 дней (фактически)</v>
      </c>
      <c r="D686" s="1880"/>
      <c r="E686" s="1881">
        <f>(E84+E141+E197+E253+E308+E363+E421+E475+E532+E586)/10</f>
        <v>26.949990000000003</v>
      </c>
      <c r="F686" s="1882">
        <f>(F84+F141+F197+F253+F308+F363+F421+F475+F532+F586)/10</f>
        <v>27.649975999999999</v>
      </c>
      <c r="G686" s="1882">
        <f>(G84+G141+G197+G253+G308+G363+G421+G475+G532+G586)/10</f>
        <v>117.24999199999999</v>
      </c>
      <c r="H686" s="1883">
        <f>(H84+H141+H197+H253+H308+H363+H421+H475+H532+H586)/10</f>
        <v>822.49998999999991</v>
      </c>
      <c r="I686" s="31"/>
      <c r="J686" s="31"/>
      <c r="K686" s="4"/>
      <c r="L686" s="125"/>
      <c r="M686" s="125"/>
      <c r="N686" s="125"/>
      <c r="O686" s="125"/>
      <c r="P686" s="125"/>
      <c r="Q686" s="125"/>
      <c r="R686" s="125"/>
      <c r="S686" s="3414"/>
      <c r="T686" s="3414"/>
      <c r="U686" s="3414"/>
      <c r="V686" s="3414"/>
      <c r="W686" s="3414"/>
      <c r="X686" s="3414"/>
      <c r="Y686" s="3414"/>
      <c r="Z686" s="3414"/>
    </row>
    <row r="687" spans="2:26" ht="15.75" thickBot="1">
      <c r="B687" s="240"/>
      <c r="C687" s="1372" t="s">
        <v>387</v>
      </c>
      <c r="D687" s="758" t="s">
        <v>37</v>
      </c>
      <c r="E687" s="1163">
        <f>(E686*100/E621)-35</f>
        <v>-1.2987012986798163E-5</v>
      </c>
      <c r="F687" s="782">
        <f>(F686*100/F621)-35</f>
        <v>-3.0379746839059862E-5</v>
      </c>
      <c r="G687" s="782">
        <f>(G686*100/G621)-35</f>
        <v>-2.3880597055381259E-6</v>
      </c>
      <c r="H687" s="1164">
        <f>(H686*100/H621)-35</f>
        <v>-4.2553191548222458E-7</v>
      </c>
      <c r="I687" s="5"/>
      <c r="J687" s="31"/>
      <c r="K687" s="4"/>
      <c r="L687" s="125"/>
      <c r="M687" s="125"/>
      <c r="N687" s="125"/>
      <c r="O687" s="125"/>
      <c r="P687" s="125"/>
      <c r="Q687" s="3414"/>
      <c r="R687" s="3414"/>
      <c r="S687" s="3414"/>
      <c r="T687" s="3414"/>
      <c r="U687" s="3414"/>
      <c r="V687" s="3414"/>
      <c r="W687" s="3414"/>
      <c r="X687" s="3414"/>
      <c r="Y687" s="3414"/>
      <c r="Z687" s="3414"/>
    </row>
    <row r="688" spans="2:26" ht="15.75" thickBot="1">
      <c r="I688" s="571"/>
      <c r="J688" s="683"/>
      <c r="K688" s="4"/>
      <c r="L688" s="125"/>
      <c r="M688" s="125"/>
      <c r="N688" s="125"/>
      <c r="O688" s="125"/>
      <c r="P688" s="125"/>
      <c r="Q688" s="3414"/>
      <c r="R688" s="3414"/>
      <c r="S688" s="3414"/>
      <c r="T688" s="3414"/>
      <c r="U688" s="3414"/>
      <c r="V688" s="3414"/>
      <c r="W688" s="3414"/>
      <c r="X688" s="3414"/>
      <c r="Y688" s="3414"/>
      <c r="Z688" s="3414"/>
    </row>
    <row r="689" spans="2:26" ht="15.75">
      <c r="B689" s="2257" t="str">
        <f>B623</f>
        <v>7 - 11 л</v>
      </c>
      <c r="C689" s="1870" t="str">
        <f t="shared" ref="C689:H689" si="8">C631</f>
        <v>П О Л Д Н И К И</v>
      </c>
      <c r="D689" s="1871">
        <f t="shared" si="8"/>
        <v>0.1</v>
      </c>
      <c r="E689" s="1872">
        <f t="shared" si="8"/>
        <v>7.7</v>
      </c>
      <c r="F689" s="1873">
        <f t="shared" si="8"/>
        <v>7.9</v>
      </c>
      <c r="G689" s="1873">
        <f t="shared" si="8"/>
        <v>33.5</v>
      </c>
      <c r="H689" s="1874">
        <f t="shared" si="8"/>
        <v>235</v>
      </c>
      <c r="I689" s="571"/>
      <c r="J689" s="683"/>
      <c r="K689" s="4"/>
      <c r="L689" s="125"/>
      <c r="M689" s="125"/>
      <c r="N689" s="125"/>
      <c r="O689" s="125"/>
      <c r="P689" s="125"/>
      <c r="Q689" s="3414"/>
      <c r="R689" s="3414"/>
      <c r="S689" s="3414"/>
      <c r="T689" s="3414"/>
      <c r="U689" s="3414"/>
      <c r="V689" s="3414"/>
      <c r="W689" s="3414"/>
      <c r="X689" s="3414"/>
      <c r="Y689" s="3414"/>
      <c r="Z689" s="3414"/>
    </row>
    <row r="690" spans="2:26" ht="12" customHeight="1">
      <c r="B690" s="1878"/>
      <c r="C690" s="1879" t="str">
        <f>C682</f>
        <v>Среднее за 10 дней (фактически)</v>
      </c>
      <c r="D690" s="1880"/>
      <c r="E690" s="1881">
        <f>(E92+E148+E205+E261+E315+E373+E429+E483+E540+E593)/10</f>
        <v>7.7000039999999981</v>
      </c>
      <c r="F690" s="1882">
        <f>(F92+F148+F205+F261+F315+F373+F429+F483+F540+F593)/10</f>
        <v>7.8999899999999998</v>
      </c>
      <c r="G690" s="1882">
        <f>(G92+G148+G205+G261+G315+G373+G429+G483+G540+G593)/10</f>
        <v>33.499991000000009</v>
      </c>
      <c r="H690" s="1883">
        <f>(H92+H148+H205+H261+H315+H373+H429+H483+H540+H593)/10</f>
        <v>235.00000999999997</v>
      </c>
      <c r="I690" s="571"/>
      <c r="J690" s="683"/>
      <c r="K690" s="1165"/>
      <c r="L690" s="125"/>
      <c r="M690" s="125"/>
      <c r="N690" s="125"/>
      <c r="O690" s="125"/>
      <c r="P690" s="125"/>
      <c r="Q690" s="3414"/>
      <c r="R690" s="3414"/>
      <c r="S690" s="3414"/>
      <c r="T690" s="3414"/>
      <c r="U690" s="3414"/>
      <c r="V690" s="3414"/>
      <c r="W690" s="3414"/>
      <c r="X690" s="3414"/>
      <c r="Y690" s="3414"/>
      <c r="Z690" s="3414"/>
    </row>
    <row r="691" spans="2:26" ht="15.75" thickBot="1">
      <c r="B691" s="1718"/>
      <c r="C691" s="1866" t="s">
        <v>387</v>
      </c>
      <c r="D691" s="1867" t="s">
        <v>37</v>
      </c>
      <c r="E691" s="1888">
        <f>(E690*100/E621)-10</f>
        <v>5.1948051922323657E-6</v>
      </c>
      <c r="F691" s="1889">
        <f>(F690*100/F621)-10</f>
        <v>-1.26582278472398E-5</v>
      </c>
      <c r="G691" s="1889">
        <f>(G690*100/G621)-10</f>
        <v>-2.6865671607367858E-6</v>
      </c>
      <c r="H691" s="1890">
        <f>(H690*100/H621)-10</f>
        <v>4.2553191370586774E-7</v>
      </c>
      <c r="I691" s="577"/>
      <c r="J691" s="5"/>
      <c r="K691" s="1165"/>
      <c r="L691" s="125"/>
      <c r="M691" s="125"/>
      <c r="N691" s="125"/>
      <c r="O691" s="125"/>
      <c r="P691" s="125"/>
      <c r="Q691" s="3414"/>
      <c r="R691" s="3414"/>
      <c r="S691" s="3414"/>
      <c r="T691" s="3414"/>
      <c r="U691" s="3414"/>
      <c r="V691" s="3414"/>
      <c r="W691" s="3414"/>
      <c r="X691" s="3414"/>
      <c r="Y691" s="3414"/>
      <c r="Z691" s="3414"/>
    </row>
    <row r="692" spans="2:26" ht="15.75" thickBot="1">
      <c r="B692" s="11"/>
      <c r="C692" s="759"/>
      <c r="D692" s="557"/>
      <c r="E692" s="1862"/>
      <c r="F692" s="1863"/>
      <c r="G692" s="1864"/>
      <c r="H692" s="1864"/>
      <c r="I692" s="577"/>
      <c r="J692" s="683"/>
      <c r="K692" s="1165"/>
      <c r="L692" s="125"/>
      <c r="M692" s="125"/>
      <c r="N692" s="125"/>
      <c r="O692" s="125"/>
      <c r="P692" s="125"/>
      <c r="Q692" s="3414"/>
      <c r="R692" s="3414"/>
      <c r="S692" s="3414"/>
      <c r="T692" s="3414"/>
      <c r="U692" s="3414"/>
      <c r="V692" s="3414"/>
      <c r="W692" s="3414"/>
      <c r="X692" s="3414"/>
      <c r="Y692" s="3414"/>
      <c r="Z692" s="3414"/>
    </row>
    <row r="693" spans="2:26" ht="12.75" customHeight="1">
      <c r="B693" s="2257" t="str">
        <f>B623</f>
        <v>7 - 11 л</v>
      </c>
      <c r="C693" s="1870" t="str">
        <f t="shared" ref="C693:H693" si="9">C635</f>
        <v>З А В Т Р А К И   И  О Б Е Д Ы</v>
      </c>
      <c r="D693" s="1871">
        <f t="shared" si="9"/>
        <v>0.6</v>
      </c>
      <c r="E693" s="1872">
        <f t="shared" si="9"/>
        <v>46.2</v>
      </c>
      <c r="F693" s="1873">
        <f t="shared" si="9"/>
        <v>47.4</v>
      </c>
      <c r="G693" s="1873">
        <f t="shared" si="9"/>
        <v>201</v>
      </c>
      <c r="H693" s="1874">
        <f t="shared" si="9"/>
        <v>1410</v>
      </c>
      <c r="I693" s="5"/>
      <c r="J693" s="5"/>
      <c r="K693" s="1165"/>
      <c r="L693" s="125"/>
      <c r="M693" s="125"/>
      <c r="N693" s="125"/>
      <c r="O693" s="125"/>
      <c r="P693" s="125"/>
      <c r="Q693" s="3414"/>
      <c r="R693" s="3414"/>
      <c r="S693" s="3414"/>
      <c r="T693" s="3414"/>
      <c r="U693" s="3414"/>
      <c r="V693" s="3414"/>
      <c r="W693" s="3414"/>
      <c r="X693" s="3414"/>
      <c r="Y693" s="3414"/>
      <c r="Z693" s="3414"/>
    </row>
    <row r="694" spans="2:26" ht="12.75" customHeight="1">
      <c r="B694" s="1878"/>
      <c r="C694" s="1879" t="str">
        <f>C682</f>
        <v>Среднее за 10 дней (фактически)</v>
      </c>
      <c r="D694" s="1880"/>
      <c r="E694" s="1881">
        <f>(E96+E152+E209+E265+E319+E377+E434+E488+E544+E597)/10</f>
        <v>46.199979999999996</v>
      </c>
      <c r="F694" s="1882">
        <f>(F96+F152+F209+F265+F319+F377+F434+F488+F544+F597)/10</f>
        <v>47.399974999999998</v>
      </c>
      <c r="G694" s="1882">
        <f>(G96+G152+G209+G265+G319+G377+G434+G488+G544+G597)/10</f>
        <v>200.99999200000002</v>
      </c>
      <c r="H694" s="1883">
        <f>(H96+H152+H209+H265+H319+H377+H434+H488+H544+H597)/10</f>
        <v>1409.9999799999998</v>
      </c>
      <c r="I694" s="20"/>
      <c r="J694" s="5"/>
      <c r="K694" s="1165"/>
      <c r="L694" s="125"/>
      <c r="M694" s="125"/>
      <c r="N694" s="125"/>
      <c r="O694" s="125"/>
      <c r="P694" s="125"/>
      <c r="Q694" s="3414"/>
      <c r="R694" s="3414"/>
      <c r="S694" s="3414"/>
      <c r="T694" s="3414"/>
      <c r="U694" s="3414"/>
      <c r="V694" s="3414"/>
      <c r="W694" s="3414"/>
      <c r="X694" s="3414"/>
      <c r="Y694" s="3414"/>
      <c r="Z694" s="3414"/>
    </row>
    <row r="695" spans="2:26" ht="15.75" thickBot="1">
      <c r="B695" s="1718"/>
      <c r="C695" s="1848" t="s">
        <v>331</v>
      </c>
      <c r="D695" s="1849"/>
      <c r="E695" s="1888">
        <f>(E694*100/E621)-60</f>
        <v>-2.5974025980701754E-5</v>
      </c>
      <c r="F695" s="1889">
        <f>(F694*100/F621)-60</f>
        <v>-3.1645569627869463E-5</v>
      </c>
      <c r="G695" s="1889">
        <f>(G694*100/G621)-60</f>
        <v>-2.3880596984326985E-6</v>
      </c>
      <c r="H695" s="1890">
        <f>(H694*100/H621)-60</f>
        <v>-8.5106383096444915E-7</v>
      </c>
      <c r="I695" s="31"/>
      <c r="J695" s="31"/>
      <c r="K695" s="4"/>
      <c r="L695" s="125"/>
      <c r="M695" s="125"/>
      <c r="N695" s="125"/>
      <c r="O695" s="125"/>
      <c r="P695" s="125"/>
      <c r="Q695" s="3414"/>
      <c r="R695" s="3414"/>
      <c r="S695" s="3414"/>
      <c r="T695" s="3414"/>
      <c r="U695" s="3414"/>
      <c r="V695" s="3414"/>
      <c r="W695" s="3414"/>
      <c r="X695" s="3414"/>
      <c r="Y695" s="3414"/>
      <c r="Z695" s="3414"/>
    </row>
    <row r="696" spans="2:26" ht="14.25" customHeight="1" thickBot="1">
      <c r="I696" s="5"/>
      <c r="J696" s="31"/>
      <c r="K696" s="4"/>
      <c r="L696" s="125"/>
      <c r="M696" s="125"/>
      <c r="N696" s="125"/>
      <c r="O696" s="125"/>
      <c r="P696" s="125"/>
      <c r="Q696" s="3414"/>
      <c r="R696" s="3414"/>
      <c r="S696" s="3414"/>
      <c r="T696" s="3414"/>
      <c r="U696" s="3414"/>
      <c r="V696" s="3414"/>
      <c r="W696" s="3414"/>
      <c r="X696" s="3414"/>
      <c r="Y696" s="3414"/>
      <c r="Z696" s="3414"/>
    </row>
    <row r="697" spans="2:26" ht="15.75">
      <c r="B697" s="2257" t="str">
        <f>B623</f>
        <v>7 - 11 л</v>
      </c>
      <c r="C697" s="1870" t="str">
        <f t="shared" ref="C697:H697" si="10">C639</f>
        <v xml:space="preserve"> О Б Е Д Ы  И  П О Л Д Н И К И</v>
      </c>
      <c r="D697" s="1871">
        <f t="shared" si="10"/>
        <v>0.45</v>
      </c>
      <c r="E697" s="1872">
        <f t="shared" si="10"/>
        <v>34.65</v>
      </c>
      <c r="F697" s="1873">
        <f t="shared" si="10"/>
        <v>35.549999999999997</v>
      </c>
      <c r="G697" s="1873">
        <f t="shared" si="10"/>
        <v>150.75</v>
      </c>
      <c r="H697" s="1874">
        <f t="shared" si="10"/>
        <v>1057.5</v>
      </c>
      <c r="I697" s="571"/>
      <c r="J697" s="683"/>
      <c r="K697" s="4"/>
      <c r="L697" s="125"/>
      <c r="M697" s="125"/>
      <c r="N697" s="125"/>
      <c r="O697" s="125"/>
      <c r="P697" s="125"/>
      <c r="Q697" s="3414"/>
      <c r="R697" s="3414"/>
      <c r="S697" s="3414"/>
      <c r="T697" s="3414"/>
      <c r="U697" s="3414"/>
      <c r="V697" s="3414"/>
      <c r="W697" s="3414"/>
      <c r="X697" s="3414"/>
      <c r="Y697" s="3414"/>
      <c r="Z697" s="3414"/>
    </row>
    <row r="698" spans="2:26" ht="13.5" customHeight="1">
      <c r="B698" s="1878"/>
      <c r="C698" s="1879" t="str">
        <f>C682</f>
        <v>Среднее за 10 дней (фактически)</v>
      </c>
      <c r="D698" s="1880"/>
      <c r="E698" s="1881">
        <f>(E100+E156+E213+E269+E323+E381+E438+E492+E548+E601)/10</f>
        <v>34.649994</v>
      </c>
      <c r="F698" s="1882">
        <f>(F100+F156+F213+F269+F323+F381+F438+F492+F548+F601)/10</f>
        <v>35.549965999999998</v>
      </c>
      <c r="G698" s="1882">
        <f>(G100+G156+G213+G269+G323+G381+G438+G492+G548+G601)/10</f>
        <v>150.74998299999999</v>
      </c>
      <c r="H698" s="1883">
        <f>(H100+H156+H213+H269+H323+H381+H438+H492+H548+H601)/10</f>
        <v>1057.5</v>
      </c>
      <c r="I698" s="571"/>
      <c r="J698" s="683"/>
      <c r="K698" s="4"/>
      <c r="L698" s="125"/>
      <c r="M698" s="125"/>
      <c r="N698" s="125"/>
      <c r="O698" s="125"/>
      <c r="P698" s="125"/>
      <c r="Q698" s="3414"/>
      <c r="R698" s="3414"/>
      <c r="S698" s="3414"/>
      <c r="T698" s="3414"/>
      <c r="U698" s="3414"/>
      <c r="V698" s="3414"/>
      <c r="W698" s="3414"/>
      <c r="X698" s="3414"/>
      <c r="Y698" s="3414"/>
      <c r="Z698" s="3414"/>
    </row>
    <row r="699" spans="2:26" ht="15.75" thickBot="1">
      <c r="B699" s="1718"/>
      <c r="C699" s="1866" t="s">
        <v>387</v>
      </c>
      <c r="D699" s="1867" t="s">
        <v>37</v>
      </c>
      <c r="E699" s="1888">
        <f>(E698*100/E621)-45</f>
        <v>-7.792207789236727E-6</v>
      </c>
      <c r="F699" s="1889">
        <f>(F698*100/F621)-45</f>
        <v>-4.3037974684523306E-5</v>
      </c>
      <c r="G699" s="1889">
        <f>(G698*100/G621)-45</f>
        <v>-5.0746268698276253E-6</v>
      </c>
      <c r="H699" s="1890">
        <f>(H698*100/H621)-45</f>
        <v>0</v>
      </c>
      <c r="I699" s="571"/>
      <c r="J699" s="683"/>
      <c r="K699" s="1165"/>
      <c r="L699" s="125"/>
      <c r="M699" s="125"/>
      <c r="N699" s="125"/>
      <c r="O699" s="125"/>
      <c r="P699" s="125"/>
      <c r="Q699" s="3414"/>
      <c r="R699" s="3414"/>
      <c r="S699" s="3414"/>
      <c r="T699" s="3414"/>
      <c r="U699" s="3414"/>
      <c r="V699" s="3414"/>
      <c r="W699" s="3414"/>
      <c r="X699" s="3414"/>
      <c r="Y699" s="3414"/>
      <c r="Z699" s="3414"/>
    </row>
    <row r="700" spans="2:26" ht="16.5" thickBot="1">
      <c r="B700" s="11"/>
      <c r="C700" s="670"/>
      <c r="D700" s="5"/>
      <c r="E700" s="573"/>
      <c r="F700" s="573"/>
      <c r="G700" s="573"/>
      <c r="H700" s="24"/>
      <c r="I700" s="577"/>
      <c r="J700" s="5"/>
      <c r="K700" s="1165"/>
      <c r="L700" s="125"/>
      <c r="M700" s="125"/>
      <c r="N700" s="125"/>
      <c r="O700" s="125"/>
      <c r="P700" s="125"/>
      <c r="Q700" s="3414"/>
      <c r="R700" s="3414"/>
      <c r="S700" s="3414"/>
      <c r="T700" s="3414"/>
      <c r="U700" s="3414"/>
      <c r="V700" s="3414"/>
      <c r="W700" s="3414"/>
      <c r="X700" s="3414"/>
      <c r="Y700" s="3414"/>
      <c r="Z700" s="3414"/>
    </row>
    <row r="701" spans="2:26" ht="14.25" customHeight="1">
      <c r="B701" s="2257" t="str">
        <f>B623</f>
        <v>7 - 11 л</v>
      </c>
      <c r="C701" s="1870" t="str">
        <f t="shared" ref="C701:H701" si="11">C643</f>
        <v>ЗАВТРАКИ  -  ОБЕДЫ  И  ПОЛДНИКИ</v>
      </c>
      <c r="D701" s="1871">
        <f t="shared" si="11"/>
        <v>0.7</v>
      </c>
      <c r="E701" s="1872">
        <f t="shared" si="11"/>
        <v>53.9</v>
      </c>
      <c r="F701" s="1873">
        <f t="shared" si="11"/>
        <v>55.3</v>
      </c>
      <c r="G701" s="1873">
        <f t="shared" si="11"/>
        <v>234.5</v>
      </c>
      <c r="H701" s="1874">
        <f t="shared" si="11"/>
        <v>1645</v>
      </c>
      <c r="I701" s="577"/>
      <c r="J701" s="683"/>
      <c r="K701" s="1165"/>
      <c r="L701" s="125"/>
      <c r="M701" s="125"/>
      <c r="N701" s="125"/>
      <c r="O701" s="125"/>
      <c r="P701" s="125"/>
      <c r="Q701" s="3414"/>
      <c r="R701" s="3414"/>
      <c r="S701" s="3414"/>
      <c r="T701" s="3414"/>
      <c r="U701" s="3414"/>
      <c r="V701" s="3414"/>
      <c r="W701" s="3414"/>
      <c r="X701" s="3414"/>
      <c r="Y701" s="3414"/>
      <c r="Z701" s="3414"/>
    </row>
    <row r="702" spans="2:26" ht="12" customHeight="1">
      <c r="B702" s="1878"/>
      <c r="C702" s="1879" t="str">
        <f>C682</f>
        <v>Среднее за 10 дней (фактически)</v>
      </c>
      <c r="D702" s="1880"/>
      <c r="E702" s="1881">
        <f>(E104+E160+E217+E273+E327+E385+E442+E496+E552+E605)/10</f>
        <v>53.899983999999982</v>
      </c>
      <c r="F702" s="1882">
        <f>(F104+F160+F217+F273+F327+F385+F442+F496+F552+F605)/10</f>
        <v>55.299965</v>
      </c>
      <c r="G702" s="1882">
        <f>(G104+G160+G217+G273+G327+G385+G442+G496+G552+G605)/10</f>
        <v>234.49998300000001</v>
      </c>
      <c r="H702" s="1883">
        <f>(H104+H160+H217+H273+H327+H385+H442+H496+H552+H605)/10</f>
        <v>1644.9999900000003</v>
      </c>
      <c r="I702" s="5"/>
      <c r="J702" s="5"/>
      <c r="K702" s="1165"/>
      <c r="L702" s="125"/>
      <c r="M702" s="125"/>
      <c r="N702" s="125"/>
      <c r="O702" s="125"/>
      <c r="P702" s="125"/>
      <c r="Q702" s="3414"/>
      <c r="R702" s="3414"/>
      <c r="S702" s="3414"/>
      <c r="T702" s="3414"/>
      <c r="U702" s="3414"/>
      <c r="V702" s="3414"/>
      <c r="W702" s="3414"/>
      <c r="X702" s="3414"/>
      <c r="Y702" s="3414"/>
      <c r="Z702" s="3414"/>
    </row>
    <row r="703" spans="2:26" ht="13.5" customHeight="1" thickBot="1">
      <c r="B703" s="1718"/>
      <c r="C703" s="1866" t="s">
        <v>387</v>
      </c>
      <c r="D703" s="1867" t="s">
        <v>37</v>
      </c>
      <c r="E703" s="1888">
        <f>(E702*100/E621)-70</f>
        <v>-2.07792208044566E-5</v>
      </c>
      <c r="F703" s="1889">
        <f>(F702*100/F621)-70</f>
        <v>-4.4303797466227479E-5</v>
      </c>
      <c r="G703" s="1889">
        <f>(G702*100/G621)-70</f>
        <v>-5.0746268556167706E-6</v>
      </c>
      <c r="H703" s="1890">
        <f>(H702*100/H621)-70</f>
        <v>-4.2553190837679722E-7</v>
      </c>
      <c r="I703" s="20"/>
      <c r="J703" s="5"/>
      <c r="K703" s="1165"/>
      <c r="L703" s="125"/>
      <c r="M703" s="125"/>
      <c r="N703" s="125"/>
      <c r="O703" s="125"/>
      <c r="P703" s="125"/>
      <c r="Q703" s="3414"/>
      <c r="R703" s="3414"/>
      <c r="S703" s="3414"/>
      <c r="T703" s="3414"/>
      <c r="U703" s="3414"/>
      <c r="V703" s="3414"/>
      <c r="W703" s="3414"/>
      <c r="X703" s="3414"/>
      <c r="Y703" s="3414"/>
      <c r="Z703" s="3414"/>
    </row>
    <row r="704" spans="2:26">
      <c r="B704" s="103"/>
      <c r="I704" s="297"/>
      <c r="J704" s="31"/>
      <c r="K704" s="4"/>
      <c r="L704" s="125"/>
      <c r="M704" s="125"/>
      <c r="N704" s="125"/>
      <c r="O704" s="125"/>
      <c r="P704" s="125"/>
      <c r="Q704" s="3414"/>
      <c r="R704" s="3414"/>
      <c r="S704" s="3414"/>
      <c r="T704" s="3414"/>
      <c r="U704" s="3414"/>
      <c r="V704" s="3414"/>
      <c r="W704" s="3414"/>
      <c r="X704" s="3414"/>
      <c r="Y704" s="3414"/>
      <c r="Z704" s="3414"/>
    </row>
    <row r="705" spans="2:26" ht="13.5" customHeight="1">
      <c r="B705" s="767"/>
      <c r="C705" s="81"/>
      <c r="J705" s="31"/>
      <c r="K705" s="4"/>
      <c r="L705" s="125"/>
      <c r="M705" s="125"/>
      <c r="N705" s="125"/>
      <c r="O705" s="125"/>
      <c r="P705" s="125"/>
      <c r="Q705" s="3414"/>
      <c r="R705" s="3414"/>
      <c r="S705" s="3414"/>
      <c r="T705" s="3414"/>
      <c r="U705" s="3414"/>
      <c r="V705" s="3414"/>
      <c r="W705" s="3414"/>
      <c r="X705" s="3414"/>
      <c r="Y705" s="3414"/>
      <c r="Z705" s="3414"/>
    </row>
    <row r="706" spans="2:26">
      <c r="B706" s="767"/>
      <c r="C706" s="153"/>
      <c r="I706" s="2988"/>
      <c r="J706" s="683"/>
      <c r="K706" s="4"/>
      <c r="L706" s="125"/>
      <c r="M706" s="125"/>
      <c r="N706" s="125"/>
      <c r="O706" s="125"/>
      <c r="P706" s="125"/>
      <c r="Q706" s="3414"/>
      <c r="R706" s="3414"/>
      <c r="S706" s="3414"/>
      <c r="T706" s="3414"/>
      <c r="U706" s="3414"/>
      <c r="V706" s="3414"/>
      <c r="W706" s="3414"/>
      <c r="X706" s="3414"/>
      <c r="Y706" s="3414"/>
      <c r="Z706" s="3414"/>
    </row>
    <row r="707" spans="2:26" ht="12" customHeight="1">
      <c r="B707" s="1"/>
      <c r="C707" s="1"/>
      <c r="D707" s="457"/>
      <c r="E707" s="25"/>
      <c r="F707" s="25"/>
      <c r="G707" s="25"/>
      <c r="H707" s="2989"/>
      <c r="I707" s="2988"/>
      <c r="J707" s="683"/>
      <c r="K707" s="4"/>
      <c r="L707" s="125"/>
      <c r="M707" s="125"/>
      <c r="N707" s="125"/>
      <c r="O707" s="125"/>
      <c r="P707" s="125"/>
      <c r="Q707" s="3414"/>
      <c r="R707" s="3414"/>
      <c r="S707" s="3414"/>
      <c r="T707" s="3414"/>
      <c r="U707" s="3414"/>
      <c r="V707" s="3414"/>
      <c r="W707" s="3414"/>
      <c r="X707" s="3414"/>
      <c r="Y707" s="3414"/>
      <c r="Z707" s="3414"/>
    </row>
    <row r="708" spans="2:26">
      <c r="B708" s="2" t="s">
        <v>94</v>
      </c>
      <c r="D708"/>
      <c r="E708"/>
      <c r="F708"/>
      <c r="G708"/>
      <c r="H708" t="s">
        <v>95</v>
      </c>
      <c r="K708" s="4"/>
      <c r="L708" s="125"/>
      <c r="M708" s="125"/>
      <c r="N708" s="125"/>
      <c r="O708" s="125"/>
      <c r="P708" s="125"/>
      <c r="Q708" s="3414"/>
      <c r="R708" s="3414"/>
      <c r="S708" s="3414"/>
      <c r="T708" s="3414"/>
      <c r="U708" s="3414"/>
      <c r="V708" s="3414"/>
      <c r="W708" s="3414"/>
      <c r="X708" s="3414"/>
      <c r="Y708" s="3414"/>
      <c r="Z708" s="3414"/>
    </row>
    <row r="709" spans="2:26">
      <c r="K709" s="4"/>
      <c r="L709" s="125"/>
      <c r="M709" s="125"/>
      <c r="N709" s="125"/>
      <c r="O709" s="125"/>
      <c r="P709" s="125"/>
      <c r="Q709" s="3414"/>
      <c r="R709" s="3414"/>
      <c r="S709" s="3414"/>
      <c r="T709" s="3414"/>
      <c r="U709" s="3414"/>
      <c r="V709" s="3414"/>
      <c r="W709" s="3414"/>
      <c r="X709" s="3414"/>
      <c r="Y709" s="3414"/>
      <c r="Z709" s="3414"/>
    </row>
    <row r="710" spans="2:26">
      <c r="K710" s="4"/>
      <c r="L710" s="125"/>
      <c r="M710" s="125"/>
      <c r="N710" s="125"/>
      <c r="O710" s="125"/>
      <c r="P710" s="125"/>
      <c r="Q710" s="3414"/>
      <c r="R710" s="3414"/>
      <c r="S710" s="3414"/>
      <c r="T710" s="3414"/>
      <c r="U710" s="3414"/>
      <c r="V710" s="3414"/>
      <c r="W710" s="3414"/>
      <c r="X710" s="3414"/>
      <c r="Y710" s="3414"/>
      <c r="Z710" s="3414"/>
    </row>
    <row r="711" spans="2:26" ht="10.5" customHeight="1">
      <c r="K711" s="1165"/>
      <c r="L711" s="125"/>
      <c r="M711" s="125"/>
      <c r="N711" s="125"/>
      <c r="O711" s="125"/>
      <c r="P711" s="125"/>
      <c r="Q711" s="3414"/>
      <c r="R711" s="3414"/>
      <c r="S711" s="3414"/>
      <c r="T711" s="3414"/>
      <c r="U711" s="3414"/>
      <c r="V711" s="3414"/>
      <c r="W711" s="3414"/>
      <c r="X711" s="3414"/>
      <c r="Y711" s="3414"/>
      <c r="Z711" s="3414"/>
    </row>
    <row r="712" spans="2:26" ht="12.75" customHeight="1">
      <c r="C712" t="s">
        <v>12</v>
      </c>
      <c r="D712"/>
      <c r="E712" s="6"/>
      <c r="F712"/>
      <c r="G712"/>
      <c r="H712"/>
      <c r="K712" s="1165"/>
      <c r="L712" s="125"/>
      <c r="M712" s="125"/>
      <c r="N712" s="125"/>
      <c r="O712" s="125"/>
      <c r="P712" s="125"/>
      <c r="Q712" s="3414"/>
      <c r="R712" s="3414"/>
      <c r="S712" s="3414"/>
      <c r="T712" s="3414"/>
      <c r="U712" s="3414"/>
      <c r="V712" s="3414"/>
      <c r="W712" s="3414"/>
      <c r="X712" s="3414"/>
      <c r="Y712" s="3414"/>
      <c r="Z712" s="3414"/>
    </row>
    <row r="713" spans="2:26">
      <c r="B713" s="67">
        <v>1</v>
      </c>
      <c r="C713" s="67" t="s">
        <v>13</v>
      </c>
      <c r="D713" s="66"/>
      <c r="E713" s="71"/>
      <c r="F713" s="66" t="s">
        <v>14</v>
      </c>
      <c r="G713" s="66"/>
      <c r="H713" s="66"/>
      <c r="K713" s="1165"/>
      <c r="L713" s="125"/>
      <c r="M713" s="125"/>
      <c r="N713" s="125"/>
      <c r="O713" s="125"/>
      <c r="P713" s="125"/>
      <c r="Q713" s="3414"/>
      <c r="R713" s="3414"/>
      <c r="S713" s="3414"/>
      <c r="T713" s="3414"/>
      <c r="U713" s="3414"/>
      <c r="V713" s="3414"/>
      <c r="W713" s="3414"/>
      <c r="X713" s="3414"/>
      <c r="Y713" s="3414"/>
      <c r="Z713" s="3414"/>
    </row>
    <row r="714" spans="2:26">
      <c r="B714" s="67"/>
      <c r="C714" s="67" t="s">
        <v>15</v>
      </c>
      <c r="D714" s="66"/>
      <c r="E714" s="71"/>
      <c r="F714" s="66"/>
      <c r="G714" s="70"/>
      <c r="H714" s="66"/>
      <c r="K714" s="1165"/>
      <c r="L714" s="125"/>
      <c r="M714" s="125"/>
      <c r="N714" s="125"/>
      <c r="O714" s="125"/>
      <c r="P714" s="125"/>
      <c r="Q714" s="3414"/>
      <c r="R714" s="3414"/>
      <c r="S714" s="3414"/>
      <c r="T714" s="3414"/>
      <c r="U714" s="3414"/>
      <c r="V714" s="3414"/>
      <c r="W714" s="3414"/>
      <c r="X714" s="3414"/>
      <c r="Y714" s="3414"/>
      <c r="Z714" s="3414"/>
    </row>
    <row r="715" spans="2:26">
      <c r="B715">
        <v>2</v>
      </c>
      <c r="C715" s="553" t="s">
        <v>371</v>
      </c>
      <c r="D715" s="66"/>
      <c r="E715" s="71"/>
      <c r="F715" s="66"/>
      <c r="G715" s="66"/>
      <c r="H715" s="66"/>
      <c r="K715" s="1173"/>
      <c r="L715" s="125"/>
      <c r="M715" s="125"/>
      <c r="N715" s="125"/>
      <c r="O715" s="125"/>
      <c r="P715" s="125"/>
      <c r="Q715" s="3414"/>
      <c r="R715" s="3414"/>
      <c r="S715" s="3414"/>
      <c r="T715" s="3414"/>
      <c r="U715" s="3414"/>
      <c r="V715" s="3414"/>
      <c r="W715" s="3414"/>
      <c r="X715" s="3414"/>
      <c r="Y715" s="3414"/>
      <c r="Z715" s="3414"/>
    </row>
    <row r="716" spans="2:26" ht="13.5" customHeight="1">
      <c r="C716" s="553" t="s">
        <v>372</v>
      </c>
      <c r="D716" s="66"/>
      <c r="E716" s="71"/>
      <c r="F716" s="66"/>
      <c r="G716" s="70"/>
      <c r="H716" s="66"/>
      <c r="K716" s="4"/>
      <c r="L716" s="125"/>
      <c r="M716" s="125"/>
      <c r="N716" s="125"/>
      <c r="O716" s="125"/>
      <c r="P716" s="125"/>
      <c r="Q716" s="3414"/>
      <c r="R716" s="3414"/>
      <c r="S716" s="3414"/>
      <c r="T716" s="3414"/>
      <c r="U716" s="3414"/>
      <c r="V716" s="3414"/>
      <c r="W716" s="3414"/>
      <c r="X716" s="3414"/>
      <c r="Y716" s="3414"/>
      <c r="Z716" s="3414"/>
    </row>
    <row r="717" spans="2:26" ht="12.75" customHeight="1">
      <c r="B717">
        <v>3</v>
      </c>
      <c r="C717" s="667" t="s">
        <v>843</v>
      </c>
      <c r="D717"/>
      <c r="E717"/>
      <c r="F717"/>
      <c r="G717"/>
      <c r="H717"/>
      <c r="I717"/>
      <c r="J717"/>
      <c r="K717" s="4"/>
      <c r="L717" s="125"/>
      <c r="M717" s="125"/>
      <c r="N717" s="125"/>
      <c r="O717" s="125"/>
      <c r="P717" s="125"/>
      <c r="Q717" s="3414"/>
      <c r="R717" s="3414"/>
      <c r="S717" s="3414"/>
      <c r="T717" s="3414"/>
      <c r="U717" s="3414"/>
      <c r="V717" s="3414"/>
      <c r="W717" s="3414"/>
      <c r="X717" s="3414"/>
      <c r="Y717" s="3414"/>
      <c r="Z717" s="3414"/>
    </row>
    <row r="718" spans="2:26">
      <c r="C718" t="s">
        <v>844</v>
      </c>
      <c r="D718"/>
      <c r="E718"/>
      <c r="F718"/>
      <c r="G718"/>
      <c r="H718"/>
      <c r="I718"/>
      <c r="J718"/>
      <c r="K718" s="4"/>
      <c r="L718" s="125"/>
      <c r="M718" s="125"/>
      <c r="N718" s="125"/>
      <c r="O718" s="125"/>
      <c r="P718" s="125"/>
      <c r="Q718" s="3414"/>
      <c r="R718" s="3414"/>
      <c r="S718" s="3414"/>
      <c r="T718" s="3414"/>
      <c r="U718" s="3414"/>
      <c r="V718" s="3414"/>
      <c r="W718" s="3414"/>
      <c r="X718" s="3414"/>
      <c r="Y718" s="3414"/>
      <c r="Z718" s="3414"/>
    </row>
    <row r="719" spans="2:26" ht="14.25" customHeight="1">
      <c r="C719" t="s">
        <v>845</v>
      </c>
      <c r="D719"/>
      <c r="E719"/>
      <c r="F719"/>
      <c r="G719"/>
      <c r="H719"/>
      <c r="I719"/>
      <c r="J719"/>
      <c r="K719" s="4"/>
      <c r="L719" s="125"/>
      <c r="M719" s="125"/>
      <c r="N719" s="125"/>
      <c r="O719" s="125"/>
      <c r="P719" s="125"/>
      <c r="Q719" s="3414"/>
      <c r="R719" s="3414"/>
      <c r="S719" s="3414"/>
      <c r="T719" s="3414"/>
      <c r="U719" s="3414"/>
      <c r="V719" s="3414"/>
      <c r="W719" s="3414"/>
      <c r="X719" s="3414"/>
      <c r="Y719" s="3414"/>
      <c r="Z719" s="3414"/>
    </row>
    <row r="720" spans="2:26">
      <c r="C720" t="s">
        <v>846</v>
      </c>
      <c r="D720"/>
      <c r="E720"/>
      <c r="F720"/>
      <c r="G720"/>
      <c r="H720"/>
      <c r="I720"/>
      <c r="J720"/>
      <c r="K720" s="4"/>
      <c r="L720" s="125"/>
      <c r="M720" s="125"/>
      <c r="N720" s="125"/>
      <c r="O720" s="125"/>
      <c r="P720" s="125"/>
      <c r="Q720" s="3414"/>
      <c r="R720" s="3414"/>
      <c r="S720" s="3414"/>
      <c r="T720" s="3414"/>
      <c r="U720" s="3414"/>
      <c r="V720" s="3414"/>
      <c r="W720" s="3414"/>
      <c r="X720" s="3414"/>
      <c r="Y720" s="3414"/>
      <c r="Z720" s="3414"/>
    </row>
    <row r="721" spans="2:26" ht="12" customHeight="1">
      <c r="B721">
        <v>4</v>
      </c>
      <c r="C721" s="553" t="s">
        <v>333</v>
      </c>
      <c r="D721" s="553"/>
      <c r="E721" s="553"/>
      <c r="F721" s="553"/>
      <c r="G721" s="553"/>
      <c r="H721" s="553"/>
      <c r="I721" s="553"/>
      <c r="J721" s="553"/>
      <c r="L721" s="125"/>
      <c r="M721" s="125"/>
      <c r="N721" s="125"/>
      <c r="O721" s="125"/>
      <c r="P721" s="125"/>
      <c r="Q721" s="3414"/>
      <c r="R721" s="3414"/>
      <c r="S721" s="3414"/>
      <c r="T721" s="3414"/>
      <c r="U721" s="3414"/>
      <c r="V721" s="3414"/>
      <c r="W721" s="3414"/>
      <c r="X721" s="3414"/>
      <c r="Y721" s="3414"/>
      <c r="Z721" s="3414"/>
    </row>
    <row r="722" spans="2:26">
      <c r="C722" s="553" t="s">
        <v>334</v>
      </c>
      <c r="D722" s="553"/>
      <c r="E722" s="553"/>
      <c r="F722" s="553"/>
      <c r="G722" s="553"/>
      <c r="H722" s="553"/>
      <c r="I722" s="553"/>
      <c r="L722" s="125"/>
      <c r="M722" s="125"/>
      <c r="N722" s="125"/>
      <c r="O722" s="125"/>
      <c r="P722" s="125"/>
      <c r="Q722" s="3414"/>
      <c r="R722" s="3414"/>
      <c r="S722" s="3414"/>
      <c r="T722" s="3414"/>
      <c r="U722" s="3414"/>
      <c r="V722" s="3414"/>
      <c r="W722" s="3414"/>
      <c r="X722" s="3414"/>
      <c r="Y722" s="3414"/>
      <c r="Z722" s="3414"/>
    </row>
    <row r="723" spans="2:26">
      <c r="C723" s="553" t="s">
        <v>335</v>
      </c>
      <c r="D723" s="553"/>
      <c r="E723" s="553"/>
      <c r="F723" s="553"/>
      <c r="G723" s="553"/>
      <c r="H723" s="553"/>
      <c r="L723" s="125"/>
      <c r="M723" s="125"/>
      <c r="N723" s="125"/>
      <c r="O723" s="125"/>
      <c r="P723" s="125"/>
      <c r="Q723" s="3414"/>
      <c r="R723" s="3414"/>
      <c r="S723" s="3414"/>
      <c r="T723" s="3414"/>
      <c r="U723" s="3414"/>
      <c r="V723" s="3414"/>
      <c r="W723" s="3414"/>
      <c r="X723" s="3414"/>
      <c r="Y723" s="3414"/>
      <c r="Z723" s="3414"/>
    </row>
    <row r="724" spans="2:26" ht="14.25" customHeight="1">
      <c r="B724">
        <v>5</v>
      </c>
      <c r="C724" s="553" t="s">
        <v>336</v>
      </c>
      <c r="D724" s="553"/>
      <c r="E724" s="553"/>
      <c r="F724" s="553"/>
      <c r="G724" s="553"/>
      <c r="H724" s="553"/>
      <c r="L724" s="125"/>
      <c r="M724" s="125"/>
      <c r="N724" s="125"/>
      <c r="O724" s="125"/>
      <c r="P724" s="125"/>
      <c r="Q724" s="3414"/>
      <c r="R724" s="3414"/>
      <c r="S724" s="3414"/>
      <c r="T724" s="3414"/>
      <c r="U724" s="3414"/>
      <c r="V724" s="3414"/>
      <c r="W724" s="3414"/>
      <c r="X724" s="3414"/>
      <c r="Y724" s="3414"/>
      <c r="Z724" s="3414"/>
    </row>
    <row r="725" spans="2:26" ht="12" customHeight="1">
      <c r="C725" s="553" t="s">
        <v>337</v>
      </c>
      <c r="D725" s="553"/>
      <c r="E725" s="553"/>
      <c r="F725" s="553"/>
      <c r="G725" s="553"/>
      <c r="H725" s="553"/>
      <c r="L725" s="125"/>
      <c r="M725" s="125"/>
      <c r="N725" s="125"/>
      <c r="O725" s="125"/>
      <c r="P725" s="125"/>
      <c r="Q725" s="3414"/>
      <c r="R725" s="3414"/>
      <c r="S725" s="3414"/>
      <c r="T725" s="3414"/>
      <c r="U725" s="3414"/>
      <c r="V725" s="3414"/>
      <c r="W725" s="3414"/>
      <c r="X725" s="3414"/>
      <c r="Y725" s="3414"/>
      <c r="Z725" s="3414"/>
    </row>
    <row r="726" spans="2:26" ht="12.75" customHeight="1">
      <c r="L726" s="125"/>
      <c r="M726" s="125"/>
      <c r="N726" s="125"/>
      <c r="O726" s="125"/>
      <c r="P726" s="125"/>
      <c r="Q726" s="3414"/>
      <c r="R726" s="3414"/>
      <c r="S726" s="3414"/>
      <c r="T726" s="3414"/>
      <c r="U726" s="3414"/>
      <c r="V726" s="3414"/>
      <c r="W726" s="3414"/>
      <c r="X726" s="3414"/>
      <c r="Y726" s="3414"/>
      <c r="Z726" s="3414"/>
    </row>
    <row r="727" spans="2:26">
      <c r="L727" s="125"/>
      <c r="M727" s="125"/>
      <c r="N727" s="125"/>
      <c r="O727" s="125"/>
      <c r="P727" s="125"/>
      <c r="Q727" s="3414"/>
      <c r="R727" s="3414"/>
      <c r="S727" s="3414"/>
      <c r="T727" s="3414"/>
      <c r="U727" s="3414"/>
      <c r="V727" s="3414"/>
      <c r="W727" s="3414"/>
      <c r="X727" s="3414"/>
      <c r="Y727" s="3414"/>
      <c r="Z727" s="3414"/>
    </row>
    <row r="728" spans="2:26" ht="14.25" customHeight="1">
      <c r="L728" s="125"/>
      <c r="M728" s="125"/>
      <c r="N728" s="125"/>
      <c r="O728" s="125"/>
      <c r="P728" s="125"/>
      <c r="Q728" s="3414"/>
      <c r="R728" s="3414"/>
      <c r="S728" s="3414"/>
      <c r="T728" s="3414"/>
      <c r="U728" s="3414"/>
      <c r="V728" s="3414"/>
      <c r="W728" s="3414"/>
      <c r="X728" s="3414"/>
      <c r="Y728" s="3414"/>
      <c r="Z728" s="3414"/>
    </row>
    <row r="729" spans="2:26" ht="13.5" customHeight="1">
      <c r="L729" s="125"/>
      <c r="M729" s="809"/>
      <c r="N729" s="810"/>
      <c r="O729" s="188"/>
      <c r="P729" s="188"/>
      <c r="Q729" s="188"/>
      <c r="R729" s="581"/>
      <c r="S729" s="3414"/>
      <c r="T729" s="3414"/>
      <c r="U729" s="3414"/>
      <c r="V729" s="3414"/>
      <c r="W729" s="3414"/>
      <c r="X729" s="3414"/>
      <c r="Y729" s="3414"/>
      <c r="Z729" s="3414"/>
    </row>
    <row r="730" spans="2:26" ht="13.5" customHeight="1">
      <c r="L730" s="125"/>
      <c r="M730" s="3764"/>
      <c r="N730" s="810"/>
      <c r="O730" s="583"/>
      <c r="P730" s="583"/>
      <c r="Q730" s="583"/>
      <c r="R730" s="186"/>
      <c r="S730" s="3414"/>
      <c r="T730" s="3414"/>
      <c r="U730" s="3414"/>
      <c r="V730" s="3414"/>
      <c r="W730" s="3414"/>
      <c r="X730" s="3414"/>
      <c r="Y730" s="3414"/>
      <c r="Z730" s="3414"/>
    </row>
    <row r="731" spans="2:26">
      <c r="L731" s="125"/>
      <c r="M731" s="212"/>
      <c r="N731" s="125"/>
      <c r="O731" s="585"/>
      <c r="P731" s="585"/>
      <c r="Q731" s="585"/>
      <c r="R731" s="215"/>
      <c r="S731" s="3414"/>
      <c r="T731" s="3414"/>
      <c r="U731" s="3414"/>
      <c r="V731" s="3414"/>
      <c r="W731" s="3414"/>
      <c r="X731" s="3414"/>
      <c r="Y731" s="3414"/>
      <c r="Z731" s="3414"/>
    </row>
    <row r="732" spans="2:26">
      <c r="K732" s="553"/>
      <c r="L732" s="125"/>
      <c r="M732" s="1451"/>
      <c r="N732" s="812"/>
      <c r="O732" s="125"/>
      <c r="P732" s="125"/>
      <c r="Q732" s="3414"/>
      <c r="R732" s="3414"/>
      <c r="S732" s="3414"/>
      <c r="T732" s="3414"/>
      <c r="U732" s="3414"/>
      <c r="V732" s="3414"/>
      <c r="W732" s="3414"/>
      <c r="X732" s="3414"/>
      <c r="Y732" s="3414"/>
      <c r="Z732" s="3414"/>
    </row>
    <row r="733" spans="2:26">
      <c r="K733" s="553"/>
      <c r="L733" s="125"/>
      <c r="M733" s="338"/>
      <c r="N733" s="810"/>
      <c r="O733" s="539"/>
      <c r="P733" s="539"/>
      <c r="Q733" s="539"/>
      <c r="R733" s="539"/>
      <c r="S733" s="3414"/>
      <c r="T733" s="3414"/>
      <c r="U733" s="3414"/>
      <c r="V733" s="3414"/>
      <c r="W733" s="3414"/>
      <c r="X733" s="3414"/>
      <c r="Y733" s="3414"/>
      <c r="Z733" s="3414"/>
    </row>
    <row r="734" spans="2:26" ht="13.5" customHeight="1">
      <c r="K734" s="553"/>
      <c r="L734" s="125"/>
      <c r="M734" s="125"/>
      <c r="N734" s="125"/>
      <c r="O734" s="125"/>
      <c r="P734" s="125"/>
      <c r="Q734" s="3414"/>
      <c r="R734" s="3414"/>
      <c r="S734" s="3414"/>
      <c r="T734" s="3414"/>
      <c r="U734" s="3414"/>
      <c r="V734" s="3414"/>
      <c r="W734" s="3414"/>
      <c r="X734" s="3414"/>
      <c r="Y734" s="3414"/>
      <c r="Z734" s="3414"/>
    </row>
    <row r="735" spans="2:26" ht="14.25" customHeight="1">
      <c r="L735" s="125"/>
      <c r="M735" s="125"/>
      <c r="N735" s="125"/>
      <c r="O735" s="125"/>
      <c r="P735" s="125"/>
      <c r="Q735" s="3414"/>
      <c r="R735" s="3414"/>
      <c r="S735" s="3414"/>
      <c r="T735" s="3414"/>
      <c r="U735" s="3414"/>
      <c r="V735" s="3414"/>
      <c r="W735" s="3414"/>
      <c r="X735" s="3414"/>
      <c r="Y735" s="3414"/>
      <c r="Z735" s="3414"/>
    </row>
    <row r="736" spans="2:26">
      <c r="L736" s="125"/>
      <c r="M736" s="125"/>
      <c r="N736" s="125"/>
      <c r="O736" s="125"/>
      <c r="P736" s="125"/>
      <c r="Q736" s="3414"/>
      <c r="R736" s="3414"/>
      <c r="S736" s="3414"/>
      <c r="T736" s="3414"/>
      <c r="U736" s="3414"/>
      <c r="V736" s="3414"/>
      <c r="W736" s="3414"/>
      <c r="X736" s="3414"/>
      <c r="Y736" s="3414"/>
      <c r="Z736" s="3414"/>
    </row>
    <row r="737" spans="3:26" ht="12.75" customHeight="1">
      <c r="K737" s="6"/>
      <c r="L737" s="125"/>
      <c r="M737" s="125"/>
      <c r="N737" s="125"/>
      <c r="O737" s="125"/>
      <c r="P737" s="125"/>
      <c r="Q737" s="3414"/>
      <c r="R737" s="3414"/>
      <c r="S737" s="3414"/>
      <c r="T737" s="3414"/>
      <c r="U737" s="3414"/>
      <c r="V737" s="3414"/>
      <c r="W737" s="3414"/>
      <c r="X737" s="3414"/>
      <c r="Y737" s="3414"/>
      <c r="Z737" s="3414"/>
    </row>
    <row r="738" spans="3:26">
      <c r="K738"/>
      <c r="L738" s="125"/>
      <c r="M738" s="125"/>
      <c r="N738" s="125"/>
      <c r="O738" s="125"/>
      <c r="P738" s="125"/>
      <c r="Q738" s="3414"/>
      <c r="R738" s="3414"/>
      <c r="S738" s="3414"/>
      <c r="T738" s="3414"/>
      <c r="U738" s="3414"/>
      <c r="V738" s="3414"/>
      <c r="W738" s="3414"/>
      <c r="X738" s="3414"/>
      <c r="Y738" s="3414"/>
      <c r="Z738" s="3414"/>
    </row>
    <row r="739" spans="3:26" ht="12.75" customHeight="1">
      <c r="K739" s="4"/>
      <c r="L739" s="125"/>
      <c r="M739" s="125"/>
      <c r="N739" s="125"/>
      <c r="O739" s="125"/>
      <c r="P739" s="125"/>
      <c r="Q739" s="3414"/>
      <c r="R739" s="3414"/>
      <c r="S739" s="3414"/>
      <c r="T739" s="3414"/>
      <c r="U739" s="3414"/>
      <c r="V739" s="3414"/>
      <c r="W739" s="3414"/>
      <c r="X739" s="3414"/>
      <c r="Y739" s="3414"/>
      <c r="Z739" s="3414"/>
    </row>
    <row r="740" spans="3:26">
      <c r="K740" s="4"/>
      <c r="L740" s="125"/>
      <c r="M740" s="125"/>
      <c r="N740" s="125"/>
      <c r="O740" s="125"/>
      <c r="P740" s="125"/>
      <c r="Q740" s="3414"/>
      <c r="R740" s="3414"/>
      <c r="S740" s="3414"/>
      <c r="T740" s="3414"/>
      <c r="U740" s="3414"/>
      <c r="V740" s="3414"/>
      <c r="W740" s="3414"/>
      <c r="X740" s="3414"/>
      <c r="Y740" s="3414"/>
      <c r="Z740" s="3414"/>
    </row>
    <row r="741" spans="3:26" ht="11.25" customHeight="1">
      <c r="K741" s="4"/>
      <c r="L741" s="125"/>
      <c r="M741" s="125"/>
      <c r="N741" s="125"/>
      <c r="O741" s="125"/>
      <c r="P741" s="125"/>
      <c r="Q741" s="3414"/>
      <c r="R741" s="3414"/>
      <c r="S741" s="3414"/>
      <c r="T741" s="3414"/>
      <c r="U741" s="3414"/>
      <c r="V741" s="3414"/>
      <c r="W741" s="3414"/>
      <c r="X741" s="3414"/>
      <c r="Y741" s="3414"/>
      <c r="Z741" s="3414"/>
    </row>
    <row r="742" spans="3:26">
      <c r="K742" s="4"/>
      <c r="L742" s="125"/>
      <c r="M742" s="125"/>
      <c r="N742" s="125"/>
      <c r="O742" s="125"/>
      <c r="P742" s="125"/>
      <c r="Q742" s="3414"/>
      <c r="R742" s="3414"/>
      <c r="S742" s="3414"/>
      <c r="T742" s="3414"/>
      <c r="U742" s="3414"/>
      <c r="V742" s="3414"/>
      <c r="W742" s="3414"/>
      <c r="X742" s="3414"/>
      <c r="Y742" s="3414"/>
      <c r="Z742" s="3414"/>
    </row>
    <row r="743" spans="3:26" ht="12.75" customHeight="1">
      <c r="K743" s="4"/>
      <c r="L743" s="125"/>
      <c r="M743" s="125"/>
      <c r="N743" s="125"/>
      <c r="O743" s="125"/>
      <c r="P743" s="125"/>
      <c r="Q743" s="3414"/>
      <c r="R743" s="3414"/>
      <c r="S743" s="3414"/>
      <c r="T743" s="3414"/>
      <c r="U743" s="3414"/>
      <c r="V743" s="3414"/>
      <c r="W743" s="3414"/>
      <c r="X743" s="3414"/>
      <c r="Y743" s="3414"/>
      <c r="Z743" s="3414"/>
    </row>
    <row r="744" spans="3:26" ht="15" customHeight="1">
      <c r="K744" s="4"/>
      <c r="L744" s="125"/>
      <c r="M744" s="125"/>
      <c r="N744" s="125"/>
      <c r="O744" s="125"/>
      <c r="P744" s="125"/>
      <c r="Q744" s="3414"/>
      <c r="R744" s="3414"/>
      <c r="S744" s="3414"/>
      <c r="T744" s="3414"/>
      <c r="U744" s="3414"/>
      <c r="V744" s="3414"/>
      <c r="W744" s="3414"/>
      <c r="X744" s="3414"/>
      <c r="Y744" s="3414"/>
      <c r="Z744" s="3414"/>
    </row>
    <row r="745" spans="3:26">
      <c r="K745" s="4"/>
      <c r="L745" s="125"/>
      <c r="M745" s="125"/>
      <c r="N745" s="125"/>
      <c r="O745" s="125"/>
      <c r="P745" s="125"/>
      <c r="Q745" s="3414"/>
      <c r="R745" s="3414"/>
      <c r="S745" s="3414"/>
      <c r="T745" s="3414"/>
      <c r="U745" s="3414"/>
      <c r="V745" s="3414"/>
      <c r="W745" s="3414"/>
      <c r="X745" s="3414"/>
      <c r="Y745" s="3414"/>
      <c r="Z745" s="3414"/>
    </row>
    <row r="746" spans="3:26">
      <c r="C746" s="66"/>
      <c r="D746" s="66"/>
      <c r="E746" s="71"/>
      <c r="F746" s="66"/>
      <c r="G746" s="70"/>
      <c r="H746" s="66"/>
      <c r="K746" s="4"/>
      <c r="L746" s="125"/>
      <c r="M746" s="125"/>
      <c r="N746" s="125"/>
      <c r="O746" s="125"/>
      <c r="P746" s="125"/>
      <c r="Q746" s="3414"/>
      <c r="R746" s="3414"/>
      <c r="S746" s="3414"/>
      <c r="T746" s="3414"/>
      <c r="U746" s="3414"/>
      <c r="V746" s="3414"/>
      <c r="W746" s="3414"/>
      <c r="X746" s="3414"/>
      <c r="Y746" s="3414"/>
      <c r="Z746" s="3414"/>
    </row>
    <row r="747" spans="3:26">
      <c r="C747" s="66"/>
      <c r="D747" s="66"/>
      <c r="E747" s="71"/>
      <c r="F747" s="66"/>
      <c r="G747" s="66"/>
      <c r="H747" s="66"/>
      <c r="K747" s="4"/>
      <c r="L747" s="125"/>
      <c r="M747" s="125"/>
      <c r="N747" s="125"/>
      <c r="O747" s="125"/>
      <c r="P747" s="125"/>
      <c r="Q747" s="3414"/>
      <c r="R747" s="3414"/>
      <c r="S747" s="3414"/>
      <c r="T747" s="3414"/>
      <c r="U747" s="3414"/>
      <c r="V747" s="3414"/>
      <c r="W747" s="3414"/>
      <c r="X747" s="3414"/>
      <c r="Y747" s="3414"/>
      <c r="Z747" s="3414"/>
    </row>
    <row r="748" spans="3:26" ht="12.75" customHeight="1">
      <c r="L748" s="125"/>
      <c r="M748" s="125"/>
      <c r="N748" s="125"/>
      <c r="O748" s="125"/>
      <c r="P748" s="125"/>
      <c r="Q748" s="3414"/>
      <c r="R748" s="3414"/>
      <c r="S748" s="3414"/>
      <c r="T748" s="3414"/>
      <c r="U748" s="3414"/>
      <c r="V748" s="3414"/>
      <c r="W748" s="3414"/>
      <c r="X748" s="3414"/>
      <c r="Y748" s="3414"/>
      <c r="Z748" s="3414"/>
    </row>
    <row r="749" spans="3:26">
      <c r="C749" s="66"/>
      <c r="D749" s="66"/>
      <c r="E749" s="71"/>
      <c r="F749" s="66"/>
      <c r="G749" s="70"/>
      <c r="H749" s="66"/>
      <c r="K749" s="4"/>
      <c r="L749" s="125"/>
      <c r="M749" s="125"/>
      <c r="N749" s="125"/>
      <c r="O749" s="125"/>
      <c r="P749" s="125"/>
      <c r="Q749" s="3414"/>
      <c r="R749" s="3414"/>
      <c r="S749" s="3414"/>
      <c r="T749" s="3414"/>
      <c r="U749" s="3414"/>
      <c r="V749" s="3414"/>
      <c r="W749" s="3414"/>
      <c r="X749" s="3414"/>
      <c r="Y749" s="3414"/>
      <c r="Z749" s="3414"/>
    </row>
    <row r="750" spans="3:26" ht="10.5" customHeight="1">
      <c r="K750" s="4"/>
      <c r="L750" s="125"/>
      <c r="M750" s="125"/>
      <c r="N750" s="125"/>
      <c r="O750" s="125"/>
      <c r="P750" s="125"/>
      <c r="Q750" s="3414"/>
      <c r="R750" s="3414"/>
      <c r="S750" s="3414"/>
      <c r="T750" s="3414"/>
      <c r="U750" s="3414"/>
      <c r="V750" s="3414"/>
      <c r="W750" s="3414"/>
      <c r="X750" s="3414"/>
      <c r="Y750" s="3414"/>
      <c r="Z750" s="3414"/>
    </row>
    <row r="751" spans="3:26">
      <c r="K751" s="4"/>
      <c r="L751" s="125"/>
      <c r="M751" s="125"/>
      <c r="N751" s="125"/>
      <c r="O751" s="125"/>
      <c r="P751" s="125"/>
      <c r="Q751" s="3414"/>
      <c r="R751" s="3414"/>
      <c r="S751" s="3414"/>
      <c r="T751" s="3414"/>
      <c r="U751" s="3414"/>
      <c r="V751" s="3414"/>
      <c r="W751" s="3414"/>
      <c r="X751" s="3414"/>
      <c r="Y751" s="3414"/>
      <c r="Z751" s="3414"/>
    </row>
    <row r="752" spans="3:26" ht="14.25" customHeight="1">
      <c r="K752" s="4"/>
      <c r="L752" s="125"/>
      <c r="M752" s="125"/>
      <c r="N752" s="125"/>
      <c r="O752" s="125"/>
      <c r="P752" s="125"/>
      <c r="Q752" s="3414"/>
      <c r="R752" s="3414"/>
      <c r="S752" s="3414"/>
      <c r="T752" s="3414"/>
      <c r="U752" s="3414"/>
      <c r="V752" s="3414"/>
      <c r="W752" s="3414"/>
      <c r="X752" s="3414"/>
      <c r="Y752" s="3414"/>
      <c r="Z752" s="3414"/>
    </row>
    <row r="753" spans="11:26">
      <c r="K753" s="4"/>
      <c r="L753" s="125"/>
      <c r="M753" s="125"/>
      <c r="N753" s="125"/>
      <c r="O753" s="125"/>
      <c r="P753" s="125"/>
      <c r="Q753" s="3414"/>
      <c r="R753" s="3414"/>
      <c r="S753" s="3414"/>
      <c r="T753" s="3414"/>
      <c r="U753" s="3414"/>
      <c r="V753" s="3414"/>
      <c r="W753" s="3414"/>
      <c r="X753" s="3414"/>
      <c r="Y753" s="3414"/>
      <c r="Z753" s="3414"/>
    </row>
    <row r="754" spans="11:26">
      <c r="K754" s="4"/>
      <c r="L754" s="125"/>
      <c r="M754" s="125"/>
      <c r="N754" s="125"/>
      <c r="O754" s="125"/>
      <c r="P754" s="125"/>
      <c r="Q754" s="3414"/>
      <c r="R754" s="3414"/>
      <c r="S754" s="3414"/>
      <c r="T754" s="3414"/>
      <c r="U754" s="3414"/>
      <c r="V754" s="3414"/>
      <c r="W754" s="3414"/>
      <c r="X754" s="3414"/>
      <c r="Y754" s="3414"/>
      <c r="Z754" s="3414"/>
    </row>
    <row r="755" spans="11:26">
      <c r="K755" s="4"/>
      <c r="L755" s="125"/>
      <c r="M755" s="125"/>
      <c r="N755" s="125"/>
      <c r="O755" s="125"/>
      <c r="P755" s="125"/>
      <c r="Q755" s="3414"/>
      <c r="R755" s="3414"/>
      <c r="S755" s="3414"/>
      <c r="T755" s="3414"/>
      <c r="U755" s="3414"/>
      <c r="V755" s="3414"/>
      <c r="W755" s="3414"/>
      <c r="X755" s="3414"/>
      <c r="Y755" s="3414"/>
      <c r="Z755" s="3414"/>
    </row>
    <row r="756" spans="11:26">
      <c r="K756" s="4"/>
      <c r="L756" s="125"/>
      <c r="M756" s="125"/>
      <c r="N756" s="125"/>
      <c r="O756" s="125"/>
      <c r="P756" s="125"/>
      <c r="Q756" s="3414"/>
      <c r="R756" s="3414"/>
      <c r="S756" s="3414"/>
      <c r="T756" s="3414"/>
      <c r="U756" s="3414"/>
      <c r="V756" s="3414"/>
      <c r="W756" s="3414"/>
      <c r="X756" s="3414"/>
      <c r="Y756" s="3414"/>
      <c r="Z756" s="3414"/>
    </row>
    <row r="757" spans="11:26" ht="13.5" customHeight="1">
      <c r="K757" s="4"/>
      <c r="L757" s="125"/>
      <c r="M757" s="125"/>
      <c r="N757" s="125"/>
      <c r="O757" s="125"/>
      <c r="P757" s="125"/>
      <c r="Q757" s="3414"/>
      <c r="R757" s="3414"/>
      <c r="S757" s="3414"/>
      <c r="T757" s="3414"/>
      <c r="U757" s="3414"/>
      <c r="V757" s="3414"/>
      <c r="W757" s="3414"/>
      <c r="X757" s="3414"/>
      <c r="Y757" s="3414"/>
      <c r="Z757" s="3414"/>
    </row>
    <row r="758" spans="11:26">
      <c r="K758" s="4"/>
      <c r="L758" s="125"/>
      <c r="M758" s="125"/>
      <c r="N758" s="125"/>
      <c r="O758" s="125"/>
      <c r="P758" s="125"/>
      <c r="Q758" s="3414"/>
      <c r="R758" s="3414"/>
      <c r="S758" s="3414"/>
      <c r="T758" s="3414"/>
      <c r="U758" s="3414"/>
      <c r="V758" s="3414"/>
      <c r="W758" s="3414"/>
      <c r="X758" s="3414"/>
      <c r="Y758" s="3414"/>
      <c r="Z758" s="3414"/>
    </row>
    <row r="759" spans="11:26" ht="10.5" customHeight="1">
      <c r="K759" s="4"/>
      <c r="L759" s="125"/>
      <c r="M759" s="125"/>
      <c r="N759" s="125"/>
      <c r="O759" s="125"/>
      <c r="P759" s="125"/>
      <c r="Q759" s="3414"/>
      <c r="R759" s="3414"/>
      <c r="S759" s="3414"/>
      <c r="T759" s="3414"/>
      <c r="U759" s="3414"/>
      <c r="V759" s="3414"/>
      <c r="W759" s="3414"/>
      <c r="X759" s="3414"/>
      <c r="Y759" s="3414"/>
      <c r="Z759" s="3414"/>
    </row>
    <row r="760" spans="11:26">
      <c r="K760" s="4"/>
      <c r="L760" s="125"/>
      <c r="M760" s="125"/>
      <c r="N760" s="125"/>
      <c r="O760" s="125"/>
      <c r="P760" s="125"/>
      <c r="Q760" s="3414"/>
      <c r="R760" s="3414"/>
      <c r="S760" s="3414"/>
      <c r="T760" s="3414"/>
      <c r="U760" s="3414"/>
      <c r="V760" s="3414"/>
      <c r="W760" s="3414"/>
      <c r="X760" s="3414"/>
      <c r="Y760" s="3414"/>
      <c r="Z760" s="3414"/>
    </row>
    <row r="761" spans="11:26">
      <c r="K761" s="4"/>
      <c r="L761" s="125"/>
      <c r="M761" s="125"/>
      <c r="N761" s="125"/>
      <c r="O761" s="125"/>
      <c r="P761" s="125"/>
      <c r="Q761" s="3414"/>
      <c r="R761" s="3414"/>
      <c r="S761" s="3414"/>
      <c r="T761" s="3414"/>
      <c r="U761" s="3414"/>
      <c r="V761" s="3414"/>
      <c r="W761" s="3414"/>
      <c r="X761" s="3414"/>
      <c r="Y761" s="3414"/>
      <c r="Z761" s="3414"/>
    </row>
    <row r="762" spans="11:26" ht="13.5" customHeight="1">
      <c r="K762" s="4"/>
      <c r="L762" s="125"/>
      <c r="M762" s="125"/>
      <c r="N762" s="125"/>
      <c r="O762" s="125"/>
      <c r="P762" s="125"/>
      <c r="Q762" s="3414"/>
      <c r="R762" s="3414"/>
      <c r="S762" s="3414"/>
      <c r="T762" s="3414"/>
      <c r="U762" s="3414"/>
      <c r="V762" s="3414"/>
      <c r="W762" s="3414"/>
      <c r="X762" s="3414"/>
      <c r="Y762" s="3414"/>
      <c r="Z762" s="3414"/>
    </row>
    <row r="763" spans="11:26" ht="14.25" customHeight="1">
      <c r="K763" s="4"/>
      <c r="L763" s="125"/>
      <c r="M763" s="125"/>
      <c r="N763" s="125"/>
      <c r="O763" s="125"/>
      <c r="P763" s="125"/>
      <c r="Q763" s="3414"/>
      <c r="R763" s="3414"/>
      <c r="S763" s="3414"/>
      <c r="T763" s="3414"/>
      <c r="U763" s="3414"/>
      <c r="V763" s="3414"/>
      <c r="W763" s="3414"/>
      <c r="X763" s="3414"/>
      <c r="Y763" s="3414"/>
      <c r="Z763" s="3414"/>
    </row>
    <row r="764" spans="11:26" ht="12.75" customHeight="1">
      <c r="K764" s="4"/>
      <c r="L764" s="125"/>
      <c r="M764" s="125"/>
      <c r="N764" s="125"/>
      <c r="O764" s="125"/>
      <c r="P764" s="125"/>
      <c r="Q764" s="3414"/>
      <c r="R764" s="3414"/>
      <c r="S764" s="3414"/>
      <c r="T764" s="3414"/>
      <c r="U764" s="3414"/>
      <c r="V764" s="3414"/>
      <c r="W764" s="3414"/>
      <c r="X764" s="3414"/>
      <c r="Y764" s="3414"/>
      <c r="Z764" s="3414"/>
    </row>
    <row r="765" spans="11:26">
      <c r="K765" s="4"/>
      <c r="L765" s="125"/>
      <c r="M765" s="125"/>
      <c r="N765" s="125"/>
      <c r="O765" s="125"/>
      <c r="P765" s="125"/>
      <c r="Q765" s="3414"/>
      <c r="R765" s="3414"/>
      <c r="S765" s="3414"/>
      <c r="T765" s="3414"/>
      <c r="U765" s="3414"/>
      <c r="V765" s="3414"/>
      <c r="W765" s="3414"/>
      <c r="X765" s="3414"/>
      <c r="Y765" s="3414"/>
      <c r="Z765" s="3414"/>
    </row>
    <row r="766" spans="11:26">
      <c r="K766" s="4"/>
      <c r="L766" s="125"/>
      <c r="M766" s="125"/>
      <c r="N766" s="125"/>
      <c r="O766" s="125"/>
      <c r="P766" s="125"/>
      <c r="Q766" s="3414"/>
      <c r="R766" s="3414"/>
      <c r="S766" s="3414"/>
      <c r="T766" s="3414"/>
      <c r="U766" s="3414"/>
      <c r="V766" s="3414"/>
      <c r="W766" s="3414"/>
      <c r="X766" s="3414"/>
      <c r="Y766" s="3414"/>
      <c r="Z766" s="3414"/>
    </row>
    <row r="767" spans="11:26">
      <c r="K767" s="4"/>
      <c r="L767" s="125"/>
      <c r="M767" s="125"/>
      <c r="N767" s="125"/>
      <c r="O767" s="125"/>
      <c r="P767" s="125"/>
      <c r="Q767" s="3414"/>
      <c r="R767" s="3414"/>
      <c r="S767" s="3414"/>
      <c r="T767" s="3414"/>
      <c r="U767" s="3414"/>
      <c r="V767" s="3414"/>
      <c r="W767" s="3414"/>
      <c r="X767" s="3414"/>
      <c r="Y767" s="3414"/>
      <c r="Z767" s="3414"/>
    </row>
    <row r="768" spans="11:26" ht="10.5" customHeight="1">
      <c r="K768" s="4"/>
      <c r="L768" s="125"/>
      <c r="M768" s="125"/>
      <c r="N768" s="125"/>
      <c r="O768" s="125"/>
      <c r="P768" s="125"/>
      <c r="Q768" s="3414"/>
      <c r="R768" s="3414"/>
      <c r="S768" s="3414"/>
      <c r="T768" s="3414"/>
      <c r="U768" s="3414"/>
      <c r="V768" s="3414"/>
      <c r="W768" s="3414"/>
      <c r="X768" s="3414"/>
      <c r="Y768" s="3414"/>
      <c r="Z768" s="3414"/>
    </row>
    <row r="769" spans="12:26">
      <c r="L769" s="125"/>
      <c r="M769" s="125"/>
      <c r="N769" s="125"/>
      <c r="O769" s="125"/>
      <c r="P769" s="125"/>
      <c r="Q769" s="3414"/>
      <c r="R769" s="3414"/>
      <c r="S769" s="3414"/>
      <c r="T769" s="3414"/>
      <c r="U769" s="3414"/>
      <c r="V769" s="3414"/>
      <c r="W769" s="3414"/>
      <c r="X769" s="3414"/>
      <c r="Y769" s="3414"/>
      <c r="Z769" s="3414"/>
    </row>
    <row r="770" spans="12:26" ht="12.75" customHeight="1">
      <c r="L770" s="125"/>
      <c r="M770" s="125"/>
      <c r="N770" s="125"/>
      <c r="O770" s="125"/>
      <c r="P770" s="125"/>
      <c r="Q770" s="3414"/>
      <c r="R770" s="3414"/>
      <c r="S770" s="3414"/>
      <c r="T770" s="3414"/>
      <c r="U770" s="3414"/>
      <c r="V770" s="3414"/>
      <c r="W770" s="3414"/>
      <c r="X770" s="3414"/>
      <c r="Y770" s="3414"/>
      <c r="Z770" s="3414"/>
    </row>
    <row r="771" spans="12:26" ht="12.75" customHeight="1">
      <c r="L771" s="125"/>
      <c r="M771" s="125"/>
      <c r="N771" s="125"/>
      <c r="O771" s="125"/>
      <c r="P771" s="125"/>
      <c r="Q771" s="3414"/>
      <c r="R771" s="3414"/>
      <c r="S771" s="3414"/>
      <c r="T771" s="3414"/>
      <c r="U771" s="3414"/>
      <c r="V771" s="3414"/>
      <c r="W771" s="3414"/>
      <c r="X771" s="3414"/>
      <c r="Y771" s="3414"/>
      <c r="Z771" s="3414"/>
    </row>
    <row r="772" spans="12:26">
      <c r="L772" s="125"/>
      <c r="M772" s="125"/>
      <c r="N772" s="125"/>
      <c r="O772" s="125"/>
      <c r="P772" s="125"/>
      <c r="Q772" s="3414"/>
      <c r="R772" s="3414"/>
      <c r="S772" s="3414"/>
      <c r="T772" s="3414"/>
      <c r="U772" s="3414"/>
      <c r="V772" s="3414"/>
      <c r="W772" s="3414"/>
      <c r="X772" s="3414"/>
      <c r="Y772" s="3414"/>
      <c r="Z772" s="3414"/>
    </row>
    <row r="773" spans="12:26" ht="12.75" customHeight="1">
      <c r="L773" s="125"/>
      <c r="M773" s="125"/>
      <c r="N773" s="125"/>
      <c r="O773" s="125"/>
      <c r="P773" s="125"/>
      <c r="Q773" s="3414"/>
      <c r="R773" s="3414"/>
      <c r="S773" s="3414"/>
      <c r="T773" s="3414"/>
      <c r="U773" s="3414"/>
      <c r="V773" s="3414"/>
      <c r="W773" s="3414"/>
      <c r="X773" s="3414"/>
      <c r="Y773" s="3414"/>
      <c r="Z773" s="3414"/>
    </row>
    <row r="774" spans="12:26" ht="13.5" customHeight="1">
      <c r="L774" s="125"/>
      <c r="M774" s="125"/>
      <c r="N774" s="125"/>
      <c r="O774" s="125"/>
      <c r="P774" s="125"/>
      <c r="Q774" s="3414"/>
      <c r="R774" s="3414"/>
      <c r="S774" s="3414"/>
      <c r="T774" s="3414"/>
      <c r="U774" s="3414"/>
      <c r="V774" s="3414"/>
      <c r="W774" s="3414"/>
      <c r="X774" s="3414"/>
      <c r="Y774" s="3414"/>
      <c r="Z774" s="3414"/>
    </row>
    <row r="775" spans="12:26" ht="11.25" customHeight="1">
      <c r="L775" s="125"/>
      <c r="M775" s="125"/>
      <c r="N775" s="125"/>
      <c r="O775" s="125"/>
      <c r="P775" s="125"/>
      <c r="Q775" s="3414"/>
      <c r="R775" s="3414"/>
      <c r="S775" s="3414"/>
      <c r="T775" s="3414"/>
      <c r="U775" s="3414"/>
      <c r="V775" s="3414"/>
      <c r="W775" s="3414"/>
      <c r="X775" s="3414"/>
      <c r="Y775" s="3414"/>
      <c r="Z775" s="3414"/>
    </row>
    <row r="776" spans="12:26" ht="13.5" customHeight="1">
      <c r="L776" s="125"/>
      <c r="M776" s="125"/>
      <c r="N776" s="125"/>
      <c r="O776" s="125"/>
      <c r="P776" s="125"/>
      <c r="Q776" s="3414"/>
      <c r="R776" s="3414"/>
      <c r="S776" s="3414"/>
      <c r="T776" s="3414"/>
      <c r="U776" s="3414"/>
      <c r="V776" s="3414"/>
      <c r="W776" s="3414"/>
      <c r="X776" s="3414"/>
      <c r="Y776" s="3414"/>
      <c r="Z776" s="3414"/>
    </row>
    <row r="777" spans="12:26">
      <c r="L777" s="125"/>
      <c r="M777" s="125"/>
      <c r="N777" s="125"/>
      <c r="O777" s="125"/>
      <c r="P777" s="125"/>
      <c r="Q777" s="3414"/>
      <c r="R777" s="3414"/>
      <c r="S777" s="3414"/>
      <c r="T777" s="3414"/>
      <c r="U777" s="3414"/>
      <c r="V777" s="3414"/>
      <c r="W777" s="3414"/>
      <c r="X777" s="3414"/>
      <c r="Y777" s="3414"/>
      <c r="Z777" s="3414"/>
    </row>
    <row r="778" spans="12:26">
      <c r="L778" s="125"/>
      <c r="M778" s="125"/>
      <c r="N778" s="125"/>
      <c r="O778" s="125"/>
      <c r="P778" s="125"/>
      <c r="Q778" s="3414"/>
      <c r="R778" s="3414"/>
      <c r="S778" s="3414"/>
      <c r="T778" s="3414"/>
      <c r="U778" s="3414"/>
      <c r="V778" s="3414"/>
      <c r="W778" s="3414"/>
      <c r="X778" s="3414"/>
      <c r="Y778" s="3414"/>
      <c r="Z778" s="3414"/>
    </row>
    <row r="779" spans="12:26" ht="13.5" customHeight="1">
      <c r="L779" s="125"/>
      <c r="M779" s="125"/>
      <c r="N779" s="125"/>
      <c r="O779" s="125"/>
      <c r="P779" s="125"/>
      <c r="Q779" s="3414"/>
      <c r="R779" s="3414"/>
      <c r="S779" s="3414"/>
      <c r="T779" s="3414"/>
      <c r="U779" s="3414"/>
      <c r="V779" s="3414"/>
      <c r="W779" s="3414"/>
      <c r="X779" s="3414"/>
      <c r="Y779" s="3414"/>
      <c r="Z779" s="3414"/>
    </row>
    <row r="780" spans="12:26">
      <c r="L780" s="125"/>
      <c r="M780" s="125"/>
      <c r="N780" s="125"/>
      <c r="O780" s="125"/>
      <c r="P780" s="125"/>
      <c r="Q780" s="3414"/>
      <c r="R780" s="3414"/>
      <c r="S780" s="3414"/>
      <c r="T780" s="3414"/>
      <c r="U780" s="3414"/>
      <c r="V780" s="3414"/>
      <c r="W780" s="3414"/>
      <c r="X780" s="3414"/>
      <c r="Y780" s="3414"/>
      <c r="Z780" s="3414"/>
    </row>
    <row r="781" spans="12:26" ht="12.75" customHeight="1">
      <c r="L781" s="125"/>
      <c r="M781" s="125"/>
      <c r="N781" s="125"/>
      <c r="O781" s="125"/>
      <c r="P781" s="125"/>
      <c r="Q781" s="3414"/>
      <c r="R781" s="3414"/>
      <c r="S781" s="3414"/>
      <c r="T781" s="3414"/>
      <c r="U781" s="3414"/>
      <c r="V781" s="3414"/>
      <c r="W781" s="3414"/>
      <c r="X781" s="3414"/>
      <c r="Y781" s="3414"/>
      <c r="Z781" s="3414"/>
    </row>
    <row r="782" spans="12:26">
      <c r="L782" s="125"/>
      <c r="M782" s="125"/>
      <c r="N782" s="125"/>
      <c r="O782" s="125"/>
      <c r="P782" s="125"/>
      <c r="Q782" s="3414"/>
      <c r="R782" s="3414"/>
      <c r="S782" s="3414"/>
      <c r="T782" s="3414"/>
      <c r="U782" s="3414"/>
      <c r="V782" s="3414"/>
      <c r="W782" s="3414"/>
      <c r="X782" s="3414"/>
      <c r="Y782" s="3414"/>
      <c r="Z782" s="3414"/>
    </row>
    <row r="783" spans="12:26">
      <c r="L783" s="125"/>
      <c r="M783" s="125"/>
      <c r="N783" s="125"/>
      <c r="O783" s="125"/>
      <c r="P783" s="125"/>
      <c r="Q783" s="3414"/>
      <c r="R783" s="3414"/>
      <c r="S783" s="3414"/>
      <c r="T783" s="3414"/>
      <c r="U783" s="3414"/>
      <c r="V783" s="3414"/>
      <c r="W783" s="3414"/>
      <c r="X783" s="3414"/>
      <c r="Y783" s="3414"/>
      <c r="Z783" s="3414"/>
    </row>
    <row r="784" spans="12:26">
      <c r="L784" s="125"/>
      <c r="M784" s="125"/>
      <c r="N784" s="125"/>
      <c r="O784" s="125"/>
      <c r="P784" s="125"/>
      <c r="Q784" s="3414"/>
      <c r="R784" s="3414"/>
      <c r="S784" s="3414"/>
      <c r="T784" s="3414"/>
      <c r="U784" s="3414"/>
      <c r="V784" s="3414"/>
      <c r="W784" s="3414"/>
      <c r="X784" s="3414"/>
      <c r="Y784" s="3414"/>
      <c r="Z784" s="3414"/>
    </row>
    <row r="785" spans="12:26">
      <c r="L785" s="125"/>
      <c r="M785" s="125"/>
      <c r="N785" s="125"/>
      <c r="O785" s="125"/>
      <c r="P785" s="125"/>
      <c r="Q785" s="3414"/>
      <c r="R785" s="3414"/>
      <c r="S785" s="3414"/>
      <c r="T785" s="3414"/>
      <c r="U785" s="3414"/>
      <c r="V785" s="3414"/>
      <c r="W785" s="3414"/>
      <c r="X785" s="3414"/>
      <c r="Y785" s="3414"/>
      <c r="Z785" s="3414"/>
    </row>
    <row r="786" spans="12:26">
      <c r="L786" s="125"/>
      <c r="M786" s="125"/>
      <c r="N786" s="125"/>
      <c r="O786" s="125"/>
      <c r="P786" s="125"/>
      <c r="Q786" s="3414"/>
      <c r="R786" s="3414"/>
      <c r="S786" s="3414"/>
      <c r="T786" s="3414"/>
      <c r="U786" s="3414"/>
      <c r="V786" s="3414"/>
      <c r="W786" s="3414"/>
      <c r="X786" s="3414"/>
      <c r="Y786" s="3414"/>
      <c r="Z786" s="3414"/>
    </row>
    <row r="787" spans="12:26">
      <c r="L787" s="125"/>
      <c r="M787" s="125"/>
      <c r="N787" s="125"/>
      <c r="O787" s="125"/>
      <c r="P787" s="125"/>
      <c r="Q787" s="3414"/>
      <c r="R787" s="3414"/>
      <c r="S787" s="3414"/>
      <c r="T787" s="3414"/>
      <c r="U787" s="3414"/>
      <c r="V787" s="3414"/>
      <c r="W787" s="3414"/>
      <c r="X787" s="3414"/>
      <c r="Y787" s="3414"/>
      <c r="Z787" s="3414"/>
    </row>
    <row r="788" spans="12:26">
      <c r="L788" s="125"/>
      <c r="M788" s="125"/>
      <c r="N788" s="125"/>
      <c r="O788" s="125"/>
      <c r="P788" s="125"/>
      <c r="Q788" s="3414"/>
      <c r="R788" s="3414"/>
      <c r="S788" s="3414"/>
      <c r="T788" s="3414"/>
      <c r="U788" s="3414"/>
      <c r="V788" s="3414"/>
      <c r="W788" s="3414"/>
      <c r="X788" s="3414"/>
      <c r="Y788" s="3414"/>
      <c r="Z788" s="3414"/>
    </row>
    <row r="789" spans="12:26">
      <c r="L789" s="125"/>
      <c r="M789" s="125"/>
      <c r="N789" s="125"/>
      <c r="O789" s="125"/>
      <c r="P789" s="125"/>
      <c r="Q789" s="3414"/>
      <c r="R789" s="3414"/>
      <c r="S789" s="3414"/>
      <c r="T789" s="3414"/>
      <c r="U789" s="3414"/>
      <c r="V789" s="3414"/>
      <c r="W789" s="3414"/>
      <c r="X789" s="3414"/>
      <c r="Y789" s="3414"/>
      <c r="Z789" s="3414"/>
    </row>
    <row r="790" spans="12:26">
      <c r="L790" s="125"/>
      <c r="M790" s="125"/>
      <c r="N790" s="125"/>
      <c r="O790" s="125"/>
      <c r="P790" s="125"/>
      <c r="Q790" s="3414"/>
      <c r="R790" s="3414"/>
      <c r="S790" s="3414"/>
      <c r="T790" s="3414"/>
      <c r="U790" s="3414"/>
      <c r="V790" s="3414"/>
      <c r="W790" s="3414"/>
      <c r="X790" s="3414"/>
      <c r="Y790" s="3414"/>
      <c r="Z790" s="3414"/>
    </row>
    <row r="791" spans="12:26">
      <c r="L791" s="125"/>
      <c r="M791" s="125"/>
      <c r="N791" s="125"/>
      <c r="O791" s="125"/>
      <c r="P791" s="125"/>
      <c r="Q791" s="3414"/>
      <c r="R791" s="3414"/>
      <c r="S791" s="3414"/>
      <c r="T791" s="3414"/>
      <c r="U791" s="3414"/>
      <c r="V791" s="3414"/>
      <c r="W791" s="3414"/>
      <c r="X791" s="3414"/>
      <c r="Y791" s="3414"/>
      <c r="Z791" s="3414"/>
    </row>
    <row r="792" spans="12:26">
      <c r="L792" s="125"/>
      <c r="M792" s="125"/>
      <c r="N792" s="125"/>
      <c r="O792" s="125"/>
      <c r="P792" s="125"/>
      <c r="Q792" s="3414"/>
      <c r="R792" s="3414"/>
      <c r="S792" s="3414"/>
      <c r="T792" s="3414"/>
      <c r="U792" s="3414"/>
      <c r="V792" s="3414"/>
      <c r="W792" s="3414"/>
      <c r="X792" s="3414"/>
      <c r="Y792" s="3414"/>
      <c r="Z792" s="3414"/>
    </row>
    <row r="793" spans="12:26">
      <c r="L793" s="125"/>
      <c r="M793" s="125"/>
      <c r="N793" s="125"/>
      <c r="O793" s="125"/>
      <c r="P793" s="125"/>
      <c r="Q793" s="3414"/>
      <c r="R793" s="3414"/>
      <c r="S793" s="3414"/>
      <c r="T793" s="3414"/>
      <c r="U793" s="3414"/>
      <c r="V793" s="3414"/>
      <c r="W793" s="3414"/>
      <c r="X793" s="3414"/>
      <c r="Y793" s="3414"/>
      <c r="Z793" s="3414"/>
    </row>
    <row r="794" spans="12:26">
      <c r="L794" s="125"/>
      <c r="M794" s="125"/>
      <c r="N794" s="125"/>
      <c r="O794" s="125"/>
      <c r="P794" s="125"/>
      <c r="Q794" s="3414"/>
      <c r="R794" s="3414"/>
      <c r="S794" s="3414"/>
      <c r="T794" s="3414"/>
      <c r="U794" s="3414"/>
      <c r="V794" s="3414"/>
      <c r="W794" s="3414"/>
      <c r="X794" s="3414"/>
      <c r="Y794" s="3414"/>
      <c r="Z794" s="3414"/>
    </row>
    <row r="795" spans="12:26">
      <c r="L795" s="125"/>
      <c r="M795" s="125"/>
      <c r="N795" s="125"/>
      <c r="O795" s="125"/>
      <c r="P795" s="125"/>
      <c r="Q795" s="3414"/>
      <c r="R795" s="3414"/>
      <c r="S795" s="3414"/>
      <c r="T795" s="3414"/>
      <c r="U795" s="3414"/>
      <c r="V795" s="3414"/>
      <c r="W795" s="3414"/>
      <c r="X795" s="3414"/>
      <c r="Y795" s="3414"/>
      <c r="Z795" s="3414"/>
    </row>
    <row r="796" spans="12:26">
      <c r="L796" s="125"/>
      <c r="M796" s="125"/>
      <c r="N796" s="125"/>
      <c r="O796" s="125"/>
      <c r="P796" s="125"/>
      <c r="Q796" s="3414"/>
      <c r="R796" s="3414"/>
      <c r="S796" s="3414"/>
      <c r="T796" s="3414"/>
      <c r="U796" s="3414"/>
      <c r="V796" s="3414"/>
      <c r="W796" s="3414"/>
      <c r="X796" s="3414"/>
      <c r="Y796" s="3414"/>
      <c r="Z796" s="3414"/>
    </row>
    <row r="797" spans="12:26">
      <c r="L797" s="125"/>
      <c r="M797" s="125"/>
      <c r="N797" s="125"/>
      <c r="O797" s="125"/>
      <c r="P797" s="125"/>
      <c r="Q797" s="3414"/>
      <c r="R797" s="3414"/>
      <c r="S797" s="3414"/>
      <c r="T797" s="3414"/>
      <c r="U797" s="3414"/>
      <c r="V797" s="3414"/>
      <c r="W797" s="3414"/>
      <c r="X797" s="3414"/>
      <c r="Y797" s="3414"/>
      <c r="Z797" s="3414"/>
    </row>
    <row r="798" spans="12:26">
      <c r="L798" s="125"/>
      <c r="M798" s="125"/>
      <c r="N798" s="125"/>
      <c r="O798" s="125"/>
      <c r="P798" s="125"/>
      <c r="Q798" s="3414"/>
      <c r="R798" s="3414"/>
      <c r="S798" s="3414"/>
      <c r="T798" s="3414"/>
      <c r="U798" s="3414"/>
      <c r="V798" s="3414"/>
      <c r="W798" s="3414"/>
      <c r="X798" s="3414"/>
      <c r="Y798" s="3414"/>
      <c r="Z798" s="3414"/>
    </row>
    <row r="799" spans="12:26">
      <c r="L799" s="125"/>
      <c r="M799" s="125"/>
      <c r="N799" s="125"/>
      <c r="O799" s="125"/>
      <c r="P799" s="125"/>
      <c r="Q799" s="3414"/>
      <c r="R799" s="3414"/>
      <c r="S799" s="3414"/>
      <c r="T799" s="3414"/>
      <c r="U799" s="3414"/>
      <c r="V799" s="3414"/>
      <c r="W799" s="3414"/>
      <c r="X799" s="3414"/>
      <c r="Y799" s="3414"/>
      <c r="Z799" s="3414"/>
    </row>
    <row r="800" spans="12:26">
      <c r="L800" s="125"/>
      <c r="M800" s="125"/>
      <c r="N800" s="125"/>
      <c r="O800" s="125"/>
      <c r="P800" s="125"/>
      <c r="Q800" s="3414"/>
      <c r="R800" s="3414"/>
      <c r="S800" s="3414"/>
      <c r="T800" s="3414"/>
      <c r="U800" s="3414"/>
      <c r="V800" s="3414"/>
      <c r="W800" s="3414"/>
      <c r="X800" s="3414"/>
      <c r="Y800" s="3414"/>
      <c r="Z800" s="3414"/>
    </row>
    <row r="801" spans="12:26">
      <c r="L801" s="125"/>
      <c r="M801" s="125"/>
      <c r="N801" s="125"/>
      <c r="O801" s="125"/>
      <c r="P801" s="125"/>
      <c r="Q801" s="3414"/>
      <c r="R801" s="3414"/>
      <c r="S801" s="3414"/>
      <c r="T801" s="3414"/>
      <c r="U801" s="3414"/>
      <c r="V801" s="3414"/>
      <c r="W801" s="3414"/>
      <c r="X801" s="3414"/>
      <c r="Y801" s="3414"/>
      <c r="Z801" s="3414"/>
    </row>
    <row r="802" spans="12:26">
      <c r="L802" s="125"/>
      <c r="M802" s="125"/>
      <c r="N802" s="125"/>
      <c r="O802" s="125"/>
      <c r="P802" s="125"/>
      <c r="Q802" s="3414"/>
      <c r="R802" s="3414"/>
      <c r="S802" s="3414"/>
      <c r="T802" s="3414"/>
      <c r="U802" s="3414"/>
      <c r="V802" s="3414"/>
      <c r="W802" s="3414"/>
      <c r="X802" s="3414"/>
      <c r="Y802" s="3414"/>
      <c r="Z802" s="3414"/>
    </row>
    <row r="803" spans="12:26">
      <c r="L803" s="125"/>
      <c r="M803" s="125"/>
      <c r="N803" s="125"/>
      <c r="O803" s="125"/>
      <c r="P803" s="125"/>
      <c r="Q803" s="3414"/>
      <c r="R803" s="3414"/>
      <c r="S803" s="3414"/>
      <c r="T803" s="3414"/>
      <c r="U803" s="3414"/>
      <c r="V803" s="3414"/>
      <c r="W803" s="3414"/>
      <c r="X803" s="3414"/>
      <c r="Y803" s="3414"/>
      <c r="Z803" s="3414"/>
    </row>
    <row r="804" spans="12:26">
      <c r="L804" s="125"/>
      <c r="M804" s="125"/>
      <c r="N804" s="125"/>
      <c r="O804" s="125"/>
      <c r="P804" s="125"/>
      <c r="Q804" s="3414"/>
      <c r="R804" s="3414"/>
      <c r="S804" s="3414"/>
      <c r="T804" s="3414"/>
      <c r="U804" s="3414"/>
      <c r="V804" s="3414"/>
      <c r="W804" s="3414"/>
      <c r="X804" s="3414"/>
      <c r="Y804" s="3414"/>
      <c r="Z804" s="3414"/>
    </row>
    <row r="805" spans="12:26">
      <c r="L805" s="125"/>
      <c r="M805" s="125"/>
      <c r="N805" s="125"/>
      <c r="O805" s="125"/>
      <c r="P805" s="125"/>
      <c r="Q805" s="3414"/>
      <c r="R805" s="3414"/>
      <c r="S805" s="3414"/>
      <c r="T805" s="3414"/>
      <c r="U805" s="3414"/>
      <c r="V805" s="3414"/>
      <c r="W805" s="3414"/>
      <c r="X805" s="3414"/>
      <c r="Y805" s="3414"/>
      <c r="Z805" s="3414"/>
    </row>
    <row r="806" spans="12:26">
      <c r="L806" s="125"/>
      <c r="M806" s="125"/>
      <c r="N806" s="125"/>
      <c r="O806" s="125"/>
      <c r="P806" s="125"/>
      <c r="Q806" s="3414"/>
      <c r="R806" s="3414"/>
      <c r="S806" s="3414"/>
      <c r="T806" s="3414"/>
      <c r="U806" s="3414"/>
      <c r="V806" s="3414"/>
      <c r="W806" s="3414"/>
      <c r="X806" s="3414"/>
      <c r="Y806" s="3414"/>
      <c r="Z806" s="3414"/>
    </row>
    <row r="807" spans="12:26">
      <c r="L807" s="125"/>
      <c r="M807" s="125"/>
      <c r="N807" s="125"/>
      <c r="O807" s="125"/>
      <c r="P807" s="125"/>
      <c r="Q807" s="3414"/>
      <c r="R807" s="3414"/>
      <c r="S807" s="3414"/>
      <c r="T807" s="3414"/>
      <c r="U807" s="3414"/>
      <c r="V807" s="3414"/>
      <c r="W807" s="3414"/>
      <c r="X807" s="3414"/>
      <c r="Y807" s="3414"/>
      <c r="Z807" s="3414"/>
    </row>
    <row r="808" spans="12:26">
      <c r="L808" s="125"/>
      <c r="M808" s="125"/>
      <c r="N808" s="125"/>
      <c r="O808" s="125"/>
      <c r="P808" s="125"/>
      <c r="Q808" s="3414"/>
      <c r="R808" s="3414"/>
      <c r="S808" s="3414"/>
      <c r="T808" s="3414"/>
      <c r="U808" s="3414"/>
      <c r="V808" s="3414"/>
      <c r="W808" s="3414"/>
      <c r="X808" s="3414"/>
      <c r="Y808" s="3414"/>
      <c r="Z808" s="3414"/>
    </row>
    <row r="809" spans="12:26">
      <c r="L809" s="125"/>
      <c r="M809" s="125"/>
      <c r="N809" s="125"/>
      <c r="O809" s="125"/>
      <c r="P809" s="125"/>
      <c r="Q809" s="3414"/>
      <c r="R809" s="3414"/>
      <c r="S809" s="3414"/>
      <c r="T809" s="3414"/>
      <c r="U809" s="3414"/>
      <c r="V809" s="3414"/>
      <c r="W809" s="3414"/>
      <c r="X809" s="3414"/>
      <c r="Y809" s="3414"/>
      <c r="Z809" s="3414"/>
    </row>
    <row r="810" spans="12:26">
      <c r="L810" s="125"/>
      <c r="M810" s="125"/>
      <c r="N810" s="125"/>
      <c r="O810" s="125"/>
      <c r="P810" s="125"/>
      <c r="Q810" s="3414"/>
      <c r="R810" s="3414"/>
      <c r="S810" s="3414"/>
      <c r="T810" s="3414"/>
      <c r="U810" s="3414"/>
      <c r="V810" s="3414"/>
      <c r="W810" s="3414"/>
      <c r="X810" s="3414"/>
      <c r="Y810" s="3414"/>
      <c r="Z810" s="3414"/>
    </row>
    <row r="811" spans="12:26">
      <c r="L811" s="125"/>
      <c r="M811" s="125"/>
      <c r="N811" s="125"/>
      <c r="O811" s="125"/>
      <c r="P811" s="125"/>
      <c r="Q811" s="3414"/>
      <c r="R811" s="3414"/>
      <c r="S811" s="3414"/>
      <c r="T811" s="3414"/>
      <c r="U811" s="3414"/>
      <c r="V811" s="3414"/>
      <c r="W811" s="3414"/>
      <c r="X811" s="3414"/>
      <c r="Y811" s="3414"/>
      <c r="Z811" s="3414"/>
    </row>
    <row r="812" spans="12:26">
      <c r="L812" s="125"/>
      <c r="M812" s="125"/>
      <c r="N812" s="125"/>
      <c r="O812" s="125"/>
      <c r="P812" s="125"/>
      <c r="Q812" s="3414"/>
      <c r="R812" s="3414"/>
      <c r="S812" s="3414"/>
      <c r="T812" s="3414"/>
      <c r="U812" s="3414"/>
      <c r="V812" s="3414"/>
      <c r="W812" s="3414"/>
      <c r="X812" s="3414"/>
      <c r="Y812" s="3414"/>
      <c r="Z812" s="3414"/>
    </row>
    <row r="813" spans="12:26">
      <c r="L813" s="125"/>
      <c r="M813" s="125"/>
      <c r="N813" s="125"/>
      <c r="O813" s="125"/>
      <c r="P813" s="125"/>
      <c r="Q813" s="3414"/>
      <c r="R813" s="3414"/>
      <c r="S813" s="3414"/>
      <c r="T813" s="3414"/>
      <c r="U813" s="3414"/>
      <c r="V813" s="3414"/>
      <c r="W813" s="3414"/>
      <c r="X813" s="3414"/>
      <c r="Y813" s="3414"/>
      <c r="Z813" s="3414"/>
    </row>
    <row r="814" spans="12:26">
      <c r="L814" s="125"/>
      <c r="M814" s="125"/>
      <c r="N814" s="125"/>
      <c r="O814" s="125"/>
      <c r="P814" s="125"/>
      <c r="Q814" s="3414"/>
      <c r="R814" s="3414"/>
      <c r="S814" s="3414"/>
      <c r="T814" s="3414"/>
      <c r="U814" s="3414"/>
      <c r="V814" s="3414"/>
      <c r="W814" s="3414"/>
      <c r="X814" s="3414"/>
      <c r="Y814" s="3414"/>
      <c r="Z814" s="3414"/>
    </row>
    <row r="815" spans="12:26">
      <c r="L815" s="125"/>
      <c r="M815" s="125"/>
      <c r="N815" s="125"/>
      <c r="O815" s="125"/>
      <c r="P815" s="125"/>
      <c r="Q815" s="3414"/>
      <c r="R815" s="3414"/>
      <c r="S815" s="3414"/>
      <c r="T815" s="3414"/>
      <c r="U815" s="3414"/>
      <c r="V815" s="3414"/>
      <c r="W815" s="3414"/>
      <c r="X815" s="3414"/>
      <c r="Y815" s="3414"/>
      <c r="Z815" s="3414"/>
    </row>
    <row r="816" spans="12:26">
      <c r="L816" s="125"/>
      <c r="M816" s="125"/>
      <c r="N816" s="125"/>
      <c r="O816" s="125"/>
      <c r="P816" s="125"/>
      <c r="Q816" s="3414"/>
      <c r="R816" s="3414"/>
      <c r="S816" s="3414"/>
      <c r="T816" s="3414"/>
      <c r="U816" s="3414"/>
      <c r="V816" s="3414"/>
      <c r="W816" s="3414"/>
      <c r="X816" s="3414"/>
      <c r="Y816" s="3414"/>
      <c r="Z816" s="3414"/>
    </row>
    <row r="817" spans="11:26">
      <c r="L817" s="125"/>
      <c r="M817" s="125"/>
      <c r="N817" s="125"/>
      <c r="O817" s="125"/>
      <c r="P817" s="125"/>
      <c r="Q817" s="3414"/>
      <c r="R817" s="3414"/>
      <c r="S817" s="3414"/>
      <c r="T817" s="3414"/>
      <c r="U817" s="3414"/>
      <c r="V817" s="3414"/>
      <c r="W817" s="3414"/>
      <c r="X817" s="3414"/>
      <c r="Y817" s="3414"/>
      <c r="Z817" s="3414"/>
    </row>
    <row r="818" spans="11:26">
      <c r="L818" s="125"/>
      <c r="M818" s="125"/>
      <c r="N818" s="125"/>
      <c r="O818" s="125"/>
      <c r="P818" s="125"/>
      <c r="Q818" s="3414"/>
      <c r="R818" s="3414"/>
      <c r="S818" s="3414"/>
      <c r="T818" s="3414"/>
      <c r="U818" s="3414"/>
      <c r="V818" s="3414"/>
      <c r="W818" s="3414"/>
      <c r="X818" s="3414"/>
      <c r="Y818" s="3414"/>
      <c r="Z818" s="3414"/>
    </row>
    <row r="819" spans="11:26">
      <c r="L819" s="125"/>
      <c r="M819" s="125"/>
      <c r="N819" s="125"/>
      <c r="O819" s="125"/>
      <c r="P819" s="125"/>
      <c r="Q819" s="3414"/>
      <c r="R819" s="3414"/>
      <c r="S819" s="3414"/>
      <c r="T819" s="3414"/>
      <c r="U819" s="3414"/>
      <c r="V819" s="3414"/>
      <c r="W819" s="3414"/>
      <c r="X819" s="3414"/>
      <c r="Y819" s="3414"/>
      <c r="Z819" s="3414"/>
    </row>
    <row r="820" spans="11:26">
      <c r="L820" s="125"/>
      <c r="M820" s="125"/>
      <c r="N820" s="125"/>
      <c r="O820" s="125"/>
      <c r="P820" s="125"/>
      <c r="Q820" s="3414"/>
      <c r="R820" s="3414"/>
      <c r="S820" s="3414"/>
      <c r="T820" s="3414"/>
      <c r="U820" s="3414"/>
      <c r="V820" s="3414"/>
      <c r="W820" s="3414"/>
      <c r="X820" s="3414"/>
      <c r="Y820" s="3414"/>
      <c r="Z820" s="3414"/>
    </row>
    <row r="821" spans="11:26">
      <c r="L821" s="125"/>
      <c r="M821" s="125"/>
      <c r="N821" s="125"/>
      <c r="O821" s="125"/>
      <c r="P821" s="125"/>
      <c r="Q821" s="3414"/>
      <c r="R821" s="3414"/>
      <c r="S821" s="3414"/>
      <c r="T821" s="3414"/>
      <c r="U821" s="3414"/>
      <c r="V821" s="3414"/>
      <c r="W821" s="3414"/>
      <c r="X821" s="3414"/>
      <c r="Y821" s="3414"/>
      <c r="Z821" s="3414"/>
    </row>
    <row r="822" spans="11:26">
      <c r="L822" s="125"/>
      <c r="M822" s="125"/>
      <c r="N822" s="125"/>
      <c r="O822" s="125"/>
      <c r="P822" s="125"/>
      <c r="Q822" s="3414"/>
      <c r="R822" s="3414"/>
      <c r="S822" s="3414"/>
      <c r="T822" s="3414"/>
      <c r="U822" s="3414"/>
      <c r="V822" s="3414"/>
      <c r="W822" s="3414"/>
      <c r="X822" s="3414"/>
      <c r="Y822" s="3414"/>
      <c r="Z822" s="3414"/>
    </row>
    <row r="823" spans="11:26">
      <c r="L823" s="125"/>
      <c r="M823" s="125"/>
      <c r="N823" s="125"/>
      <c r="O823" s="125"/>
      <c r="P823" s="125"/>
      <c r="Q823" s="3414"/>
      <c r="R823" s="3414"/>
      <c r="S823" s="3414"/>
      <c r="T823" s="3414"/>
      <c r="U823" s="3414"/>
      <c r="V823" s="3414"/>
      <c r="W823" s="3414"/>
      <c r="X823" s="3414"/>
      <c r="Y823" s="3414"/>
      <c r="Z823" s="3414"/>
    </row>
    <row r="824" spans="11:26">
      <c r="L824" s="125"/>
      <c r="M824" s="125"/>
      <c r="N824" s="125"/>
      <c r="O824" s="125"/>
      <c r="P824" s="125"/>
      <c r="Q824" s="3414"/>
      <c r="R824" s="3414"/>
      <c r="S824" s="3414"/>
      <c r="T824" s="3414"/>
      <c r="U824" s="3414"/>
      <c r="V824" s="3414"/>
      <c r="W824" s="3414"/>
      <c r="X824" s="3414"/>
      <c r="Y824" s="3414"/>
      <c r="Z824" s="3414"/>
    </row>
    <row r="825" spans="11:26">
      <c r="L825" s="125"/>
      <c r="M825" s="125"/>
      <c r="N825" s="125"/>
      <c r="O825" s="125"/>
      <c r="P825" s="125"/>
      <c r="Q825" s="3414"/>
      <c r="R825" s="3414"/>
      <c r="S825" s="3414"/>
      <c r="T825" s="3414"/>
      <c r="U825" s="3414"/>
      <c r="V825" s="3414"/>
      <c r="W825" s="3414"/>
      <c r="X825" s="3414"/>
      <c r="Y825" s="3414"/>
      <c r="Z825" s="3414"/>
    </row>
    <row r="826" spans="11:26">
      <c r="L826" s="125"/>
      <c r="M826" s="125"/>
      <c r="N826" s="125"/>
      <c r="O826" s="125"/>
      <c r="P826" s="125"/>
      <c r="Q826" s="3414"/>
      <c r="R826" s="3414"/>
      <c r="S826" s="3414"/>
      <c r="T826" s="3414"/>
      <c r="U826" s="3414"/>
      <c r="V826" s="3414"/>
      <c r="W826" s="3414"/>
      <c r="X826" s="3414"/>
      <c r="Y826" s="3414"/>
      <c r="Z826" s="3414"/>
    </row>
    <row r="827" spans="11:26">
      <c r="L827" s="125"/>
      <c r="M827" s="125"/>
      <c r="N827" s="125"/>
      <c r="O827" s="125"/>
      <c r="P827" s="125"/>
      <c r="Q827" s="3414"/>
      <c r="R827" s="3414"/>
      <c r="S827" s="3414"/>
      <c r="T827" s="3414"/>
      <c r="U827" s="3414"/>
      <c r="V827" s="3414"/>
      <c r="W827" s="3414"/>
      <c r="X827" s="3414"/>
      <c r="Y827" s="3414"/>
      <c r="Z827" s="3414"/>
    </row>
    <row r="828" spans="11:26">
      <c r="L828" s="125"/>
      <c r="M828" s="125"/>
      <c r="N828" s="125"/>
      <c r="O828" s="125"/>
      <c r="P828" s="125"/>
      <c r="Q828" s="3414"/>
      <c r="R828" s="3414"/>
      <c r="S828" s="3414"/>
      <c r="T828" s="3414"/>
      <c r="U828" s="3414"/>
      <c r="V828" s="3414"/>
      <c r="W828" s="3414"/>
      <c r="X828" s="3414"/>
      <c r="Y828" s="3414"/>
      <c r="Z828" s="3414"/>
    </row>
    <row r="829" spans="11:26">
      <c r="K829" s="4"/>
      <c r="L829" s="125"/>
      <c r="M829" s="125"/>
      <c r="N829" s="125"/>
      <c r="O829" s="125"/>
      <c r="P829" s="125"/>
      <c r="Q829" s="3414"/>
      <c r="R829" s="3414"/>
      <c r="S829" s="3414"/>
      <c r="T829" s="3414"/>
      <c r="U829" s="3414"/>
      <c r="V829" s="3414"/>
      <c r="W829" s="3414"/>
      <c r="X829" s="3414"/>
      <c r="Y829" s="3414"/>
      <c r="Z829" s="3414"/>
    </row>
    <row r="830" spans="11:26">
      <c r="K830" s="4"/>
      <c r="L830" s="125"/>
      <c r="M830" s="125"/>
      <c r="N830" s="125"/>
      <c r="O830" s="125"/>
      <c r="P830" s="125"/>
      <c r="Q830" s="3414"/>
      <c r="R830" s="3414"/>
      <c r="S830" s="3414"/>
      <c r="T830" s="3414"/>
      <c r="U830" s="3414"/>
      <c r="V830" s="3414"/>
      <c r="W830" s="3414"/>
      <c r="X830" s="3414"/>
      <c r="Y830" s="3414"/>
      <c r="Z830" s="3414"/>
    </row>
    <row r="831" spans="11:26">
      <c r="K831" s="4"/>
      <c r="L831" s="125"/>
      <c r="M831" s="125"/>
      <c r="N831" s="125"/>
      <c r="O831" s="125"/>
      <c r="P831" s="125"/>
      <c r="Q831" s="3414"/>
      <c r="R831" s="3414"/>
      <c r="S831" s="3414"/>
      <c r="T831" s="3414"/>
      <c r="U831" s="3414"/>
      <c r="V831" s="3414"/>
      <c r="W831" s="3414"/>
      <c r="X831" s="3414"/>
      <c r="Y831" s="3414"/>
      <c r="Z831" s="3414"/>
    </row>
    <row r="832" spans="11:26">
      <c r="K832" s="4"/>
      <c r="L832" s="125"/>
      <c r="M832" s="125"/>
      <c r="N832" s="125"/>
      <c r="O832" s="125"/>
      <c r="P832" s="125"/>
      <c r="Q832" s="3414"/>
      <c r="R832" s="3414"/>
      <c r="S832" s="3414"/>
      <c r="T832" s="3414"/>
      <c r="U832" s="3414"/>
      <c r="V832" s="3414"/>
      <c r="W832" s="3414"/>
      <c r="X832" s="3414"/>
      <c r="Y832" s="3414"/>
      <c r="Z832" s="3414"/>
    </row>
    <row r="833" spans="11:26">
      <c r="K833" s="4"/>
      <c r="L833" s="125"/>
      <c r="M833" s="125"/>
      <c r="N833" s="125"/>
      <c r="O833" s="125"/>
      <c r="P833" s="125"/>
      <c r="Q833" s="3414"/>
      <c r="R833" s="3414"/>
      <c r="S833" s="3414"/>
      <c r="T833" s="3414"/>
      <c r="U833" s="3414"/>
      <c r="V833" s="3414"/>
      <c r="W833" s="3414"/>
      <c r="X833" s="3414"/>
      <c r="Y833" s="3414"/>
      <c r="Z833" s="3414"/>
    </row>
    <row r="834" spans="11:26">
      <c r="K834" s="4"/>
      <c r="L834" s="125"/>
      <c r="M834" s="125"/>
      <c r="N834" s="125"/>
      <c r="O834" s="125"/>
      <c r="P834" s="125"/>
      <c r="Q834" s="3414"/>
      <c r="R834" s="3414"/>
      <c r="S834" s="3414"/>
      <c r="T834" s="3414"/>
      <c r="U834" s="3414"/>
      <c r="V834" s="3414"/>
      <c r="W834" s="3414"/>
      <c r="X834" s="3414"/>
      <c r="Y834" s="3414"/>
      <c r="Z834" s="3414"/>
    </row>
    <row r="835" spans="11:26">
      <c r="K835" s="4"/>
      <c r="L835" s="125"/>
      <c r="M835" s="125"/>
      <c r="N835" s="125"/>
      <c r="O835" s="125"/>
      <c r="P835" s="125"/>
      <c r="Q835" s="3414"/>
      <c r="R835" s="3414"/>
      <c r="S835" s="3414"/>
      <c r="T835" s="3414"/>
      <c r="U835" s="3414"/>
      <c r="V835" s="3414"/>
      <c r="W835" s="3414"/>
      <c r="X835" s="3414"/>
      <c r="Y835" s="3414"/>
      <c r="Z835" s="3414"/>
    </row>
    <row r="836" spans="11:26">
      <c r="K836" s="4"/>
      <c r="L836" s="125"/>
      <c r="M836" s="125"/>
      <c r="N836" s="125"/>
      <c r="O836" s="125"/>
      <c r="P836" s="125"/>
      <c r="Q836" s="3414"/>
      <c r="R836" s="3414"/>
      <c r="S836" s="3414"/>
      <c r="T836" s="3414"/>
      <c r="U836" s="3414"/>
      <c r="V836" s="3414"/>
      <c r="W836" s="3414"/>
      <c r="X836" s="3414"/>
      <c r="Y836" s="3414"/>
      <c r="Z836" s="3414"/>
    </row>
    <row r="837" spans="11:26">
      <c r="K837" s="4"/>
      <c r="L837" s="125"/>
      <c r="M837" s="125"/>
      <c r="N837" s="125"/>
      <c r="O837" s="125"/>
      <c r="P837" s="125"/>
      <c r="Q837" s="3414"/>
      <c r="R837" s="3414"/>
      <c r="S837" s="3414"/>
      <c r="T837" s="3414"/>
      <c r="U837" s="3414"/>
      <c r="V837" s="3414"/>
      <c r="W837" s="3414"/>
      <c r="X837" s="3414"/>
      <c r="Y837" s="3414"/>
      <c r="Z837" s="3414"/>
    </row>
    <row r="838" spans="11:26">
      <c r="K838" s="4"/>
      <c r="L838" s="125"/>
      <c r="M838" s="125"/>
      <c r="N838" s="125"/>
      <c r="O838" s="125"/>
      <c r="P838" s="125"/>
      <c r="Q838" s="3414"/>
      <c r="R838" s="3414"/>
      <c r="S838" s="3414"/>
      <c r="T838" s="3414"/>
      <c r="U838" s="3414"/>
      <c r="V838" s="3414"/>
      <c r="W838" s="3414"/>
      <c r="X838" s="3414"/>
      <c r="Y838" s="3414"/>
      <c r="Z838" s="3414"/>
    </row>
    <row r="839" spans="11:26">
      <c r="K839" s="4"/>
      <c r="L839" s="125"/>
      <c r="M839" s="125"/>
      <c r="N839" s="125"/>
      <c r="O839" s="125"/>
      <c r="P839" s="125"/>
      <c r="Q839" s="3414"/>
      <c r="R839" s="3414"/>
      <c r="S839" s="3414"/>
      <c r="T839" s="3414"/>
      <c r="U839" s="3414"/>
      <c r="V839" s="3414"/>
      <c r="W839" s="3414"/>
      <c r="X839" s="3414"/>
      <c r="Y839" s="3414"/>
      <c r="Z839" s="3414"/>
    </row>
    <row r="840" spans="11:26">
      <c r="K840" s="4"/>
      <c r="L840" s="125"/>
      <c r="M840" s="125"/>
      <c r="N840" s="125"/>
      <c r="O840" s="125"/>
      <c r="P840" s="125"/>
      <c r="Q840" s="3414"/>
      <c r="R840" s="3414"/>
      <c r="S840" s="3414"/>
      <c r="T840" s="3414"/>
      <c r="U840" s="3414"/>
      <c r="V840" s="3414"/>
      <c r="W840" s="3414"/>
      <c r="X840" s="3414"/>
      <c r="Y840" s="3414"/>
      <c r="Z840" s="3414"/>
    </row>
    <row r="841" spans="11:26">
      <c r="K841" s="4"/>
      <c r="L841" s="125"/>
      <c r="M841" s="125"/>
      <c r="N841" s="125"/>
      <c r="O841" s="125"/>
      <c r="P841" s="125"/>
      <c r="Q841" s="3414"/>
      <c r="R841" s="3414"/>
      <c r="S841" s="3414"/>
      <c r="T841" s="3414"/>
      <c r="U841" s="3414"/>
      <c r="V841" s="3414"/>
      <c r="W841" s="3414"/>
      <c r="X841" s="3414"/>
      <c r="Y841" s="3414"/>
      <c r="Z841" s="3414"/>
    </row>
    <row r="842" spans="11:26">
      <c r="K842" s="6"/>
      <c r="L842" s="125"/>
      <c r="M842" s="125"/>
      <c r="N842" s="125"/>
      <c r="O842" s="125"/>
      <c r="P842" s="125"/>
      <c r="Q842" s="3414"/>
      <c r="R842" s="3414"/>
      <c r="S842" s="3414"/>
      <c r="T842" s="3414"/>
      <c r="U842" s="3414"/>
      <c r="V842" s="3414"/>
      <c r="W842" s="3414"/>
      <c r="X842" s="3414"/>
      <c r="Y842" s="3414"/>
      <c r="Z842" s="3414"/>
    </row>
    <row r="843" spans="11:26">
      <c r="K843" s="6"/>
      <c r="L843" s="125"/>
      <c r="M843" s="125"/>
      <c r="N843" s="125"/>
      <c r="O843" s="125"/>
      <c r="P843" s="125"/>
      <c r="Q843" s="3414"/>
      <c r="R843" s="3414"/>
      <c r="S843" s="3414"/>
      <c r="T843" s="3414"/>
      <c r="U843" s="3414"/>
      <c r="V843" s="3414"/>
      <c r="W843" s="3414"/>
      <c r="X843" s="3414"/>
      <c r="Y843" s="3414"/>
      <c r="Z843" s="3414"/>
    </row>
    <row r="844" spans="11:26">
      <c r="K844" s="6"/>
      <c r="L844" s="125"/>
      <c r="M844" s="125"/>
      <c r="N844" s="125"/>
      <c r="O844" s="125"/>
      <c r="P844" s="125"/>
      <c r="Q844" s="3414"/>
      <c r="R844" s="3414"/>
      <c r="S844" s="3414"/>
      <c r="T844" s="3414"/>
      <c r="U844" s="3414"/>
      <c r="V844" s="3414"/>
      <c r="W844" s="3414"/>
      <c r="X844" s="3414"/>
      <c r="Y844" s="3414"/>
      <c r="Z844" s="3414"/>
    </row>
    <row r="845" spans="11:26">
      <c r="K845" s="6"/>
      <c r="L845" s="125"/>
      <c r="M845" s="125"/>
      <c r="N845" s="125"/>
      <c r="O845" s="125"/>
      <c r="P845" s="125"/>
      <c r="Q845" s="3414"/>
      <c r="R845" s="3414"/>
      <c r="S845" s="3414"/>
      <c r="T845" s="3414"/>
      <c r="U845" s="3414"/>
      <c r="V845" s="3414"/>
      <c r="W845" s="3414"/>
      <c r="X845" s="3414"/>
      <c r="Y845" s="3414"/>
      <c r="Z845" s="3414"/>
    </row>
    <row r="846" spans="11:26">
      <c r="K846" s="6"/>
      <c r="L846" s="125"/>
      <c r="M846" s="125"/>
      <c r="N846" s="125"/>
      <c r="O846" s="125"/>
      <c r="P846" s="125"/>
      <c r="Q846" s="3414"/>
      <c r="R846" s="3414"/>
      <c r="S846" s="3414"/>
      <c r="T846" s="3414"/>
      <c r="U846" s="3414"/>
      <c r="V846" s="3414"/>
      <c r="W846" s="3414"/>
      <c r="X846" s="3414"/>
      <c r="Y846" s="3414"/>
      <c r="Z846" s="3414"/>
    </row>
    <row r="847" spans="11:26">
      <c r="K847" s="6"/>
      <c r="L847" s="125"/>
      <c r="M847" s="125"/>
      <c r="N847" s="125"/>
      <c r="O847" s="125"/>
      <c r="P847" s="125"/>
      <c r="Q847" s="3414"/>
      <c r="R847" s="3414"/>
      <c r="S847" s="3414"/>
      <c r="T847" s="3414"/>
      <c r="U847" s="3414"/>
      <c r="V847" s="3414"/>
      <c r="W847" s="3414"/>
      <c r="X847" s="3414"/>
      <c r="Y847" s="3414"/>
      <c r="Z847" s="3414"/>
    </row>
    <row r="848" spans="11:26">
      <c r="K848" s="6"/>
      <c r="L848" s="125"/>
      <c r="M848" s="125"/>
      <c r="N848" s="125"/>
      <c r="O848" s="125"/>
      <c r="P848" s="125"/>
      <c r="Q848" s="3414"/>
      <c r="R848" s="3414"/>
      <c r="S848" s="3414"/>
      <c r="T848" s="3414"/>
      <c r="U848" s="3414"/>
      <c r="V848" s="3414"/>
      <c r="W848" s="3414"/>
      <c r="X848" s="3414"/>
      <c r="Y848" s="3414"/>
      <c r="Z848" s="3414"/>
    </row>
    <row r="849" spans="11:26">
      <c r="K849" s="6"/>
      <c r="L849" s="125"/>
      <c r="M849" s="125"/>
      <c r="N849" s="125"/>
      <c r="O849" s="125"/>
      <c r="P849" s="125"/>
      <c r="Q849" s="3414"/>
      <c r="R849" s="3414"/>
      <c r="S849" s="3414"/>
      <c r="T849" s="3414"/>
      <c r="U849" s="3414"/>
      <c r="V849" s="3414"/>
      <c r="W849" s="3414"/>
      <c r="X849" s="3414"/>
      <c r="Y849" s="3414"/>
      <c r="Z849" s="3414"/>
    </row>
    <row r="850" spans="11:26">
      <c r="K850" s="6"/>
      <c r="L850" s="125"/>
      <c r="M850" s="125"/>
      <c r="N850" s="125"/>
      <c r="O850" s="125"/>
      <c r="P850" s="125"/>
      <c r="Q850" s="3414"/>
      <c r="R850" s="3414"/>
      <c r="S850" s="3414"/>
      <c r="T850" s="3414"/>
      <c r="U850" s="3414"/>
      <c r="V850" s="3414"/>
      <c r="W850" s="3414"/>
      <c r="X850" s="3414"/>
      <c r="Y850" s="3414"/>
      <c r="Z850" s="3414"/>
    </row>
    <row r="851" spans="11:26">
      <c r="K851" s="6"/>
      <c r="L851" s="125"/>
      <c r="M851" s="125"/>
      <c r="N851" s="125"/>
      <c r="O851" s="125"/>
      <c r="P851" s="125"/>
      <c r="Q851" s="3414"/>
      <c r="R851" s="3414"/>
      <c r="S851" s="3414"/>
      <c r="T851" s="3414"/>
      <c r="U851" s="3414"/>
      <c r="V851" s="3414"/>
      <c r="W851" s="3414"/>
      <c r="X851" s="3414"/>
      <c r="Y851" s="3414"/>
      <c r="Z851" s="3414"/>
    </row>
    <row r="852" spans="11:26">
      <c r="K852" s="6"/>
      <c r="L852" s="125"/>
      <c r="M852" s="125"/>
      <c r="N852" s="125"/>
      <c r="O852" s="125"/>
      <c r="P852" s="125"/>
      <c r="Q852" s="3414"/>
      <c r="R852" s="3414"/>
      <c r="S852" s="3414"/>
      <c r="T852" s="3414"/>
      <c r="U852" s="3414"/>
      <c r="V852" s="3414"/>
      <c r="W852" s="3414"/>
      <c r="X852" s="3414"/>
      <c r="Y852" s="3414"/>
      <c r="Z852" s="3414"/>
    </row>
    <row r="853" spans="11:26">
      <c r="K853" s="6"/>
      <c r="L853" s="125"/>
      <c r="M853" s="125"/>
      <c r="N853" s="125"/>
      <c r="O853" s="125"/>
      <c r="P853" s="125"/>
      <c r="Q853" s="3414"/>
      <c r="R853" s="3414"/>
      <c r="S853" s="3414"/>
      <c r="T853" s="3414"/>
      <c r="U853" s="3414"/>
      <c r="V853" s="3414"/>
      <c r="W853" s="3414"/>
      <c r="X853" s="3414"/>
      <c r="Y853" s="3414"/>
      <c r="Z853" s="3414"/>
    </row>
    <row r="854" spans="11:26">
      <c r="K854" s="6"/>
      <c r="L854" s="125"/>
      <c r="M854" s="125"/>
      <c r="N854" s="125"/>
      <c r="O854" s="125"/>
      <c r="P854" s="125"/>
      <c r="Q854" s="3414"/>
      <c r="R854" s="3414"/>
      <c r="S854" s="3414"/>
      <c r="T854" s="3414"/>
      <c r="U854" s="3414"/>
      <c r="V854" s="3414"/>
      <c r="W854" s="3414"/>
      <c r="X854" s="3414"/>
      <c r="Y854" s="3414"/>
      <c r="Z854" s="3414"/>
    </row>
    <row r="855" spans="11:26">
      <c r="K855" s="6"/>
      <c r="L855" s="125"/>
      <c r="M855" s="125"/>
      <c r="N855" s="125"/>
      <c r="O855" s="125"/>
      <c r="P855" s="125"/>
      <c r="Q855" s="3414"/>
      <c r="R855" s="3414"/>
      <c r="S855" s="3414"/>
      <c r="T855" s="3414"/>
      <c r="U855" s="3414"/>
      <c r="V855" s="3414"/>
      <c r="W855" s="3414"/>
      <c r="X855" s="3414"/>
      <c r="Y855" s="3414"/>
      <c r="Z855" s="3414"/>
    </row>
    <row r="856" spans="11:26">
      <c r="K856" s="6"/>
      <c r="L856" s="125"/>
      <c r="M856" s="125"/>
      <c r="N856" s="125"/>
      <c r="O856" s="125"/>
      <c r="P856" s="125"/>
      <c r="Q856" s="3414"/>
      <c r="R856" s="3414"/>
      <c r="S856" s="3414"/>
      <c r="T856" s="3414"/>
      <c r="U856" s="3414"/>
      <c r="V856" s="3414"/>
      <c r="W856" s="3414"/>
      <c r="X856" s="3414"/>
      <c r="Y856" s="3414"/>
      <c r="Z856" s="3414"/>
    </row>
    <row r="857" spans="11:26">
      <c r="K857" s="6"/>
      <c r="L857" s="125"/>
      <c r="M857" s="125"/>
      <c r="N857" s="125"/>
      <c r="O857" s="125"/>
      <c r="P857" s="125"/>
      <c r="Q857" s="3414"/>
      <c r="R857" s="3414"/>
      <c r="S857" s="3414"/>
      <c r="T857" s="3414"/>
      <c r="U857" s="3414"/>
      <c r="V857" s="3414"/>
      <c r="W857" s="3414"/>
      <c r="X857" s="3414"/>
      <c r="Y857" s="3414"/>
      <c r="Z857" s="3414"/>
    </row>
    <row r="858" spans="11:26">
      <c r="K858" s="6"/>
      <c r="L858" s="125"/>
      <c r="M858" s="125"/>
      <c r="N858" s="125"/>
      <c r="O858" s="125"/>
      <c r="P858" s="125"/>
      <c r="Q858" s="3414"/>
      <c r="R858" s="3414"/>
      <c r="S858" s="3414"/>
      <c r="T858" s="3414"/>
      <c r="U858" s="3414"/>
      <c r="V858" s="3414"/>
      <c r="W858" s="3414"/>
      <c r="X858" s="3414"/>
      <c r="Y858" s="3414"/>
      <c r="Z858" s="3414"/>
    </row>
    <row r="859" spans="11:26">
      <c r="K859" s="6"/>
      <c r="L859" s="125"/>
      <c r="M859" s="125"/>
      <c r="N859" s="125"/>
      <c r="O859" s="125"/>
      <c r="P859" s="125"/>
      <c r="Q859" s="3414"/>
      <c r="R859" s="3414"/>
      <c r="S859" s="3414"/>
      <c r="T859" s="3414"/>
      <c r="U859" s="3414"/>
      <c r="V859" s="3414"/>
      <c r="W859" s="3414"/>
      <c r="X859" s="3414"/>
      <c r="Y859" s="3414"/>
      <c r="Z859" s="3414"/>
    </row>
    <row r="860" spans="11:26">
      <c r="K860" s="6"/>
      <c r="L860" s="125"/>
      <c r="M860" s="125"/>
      <c r="N860" s="125"/>
      <c r="O860" s="125"/>
      <c r="P860" s="125"/>
      <c r="Q860" s="3414"/>
      <c r="R860" s="3414"/>
      <c r="S860" s="3414"/>
      <c r="T860" s="3414"/>
      <c r="U860" s="3414"/>
      <c r="V860" s="3414"/>
      <c r="W860" s="3414"/>
      <c r="X860" s="3414"/>
      <c r="Y860" s="3414"/>
      <c r="Z860" s="3414"/>
    </row>
    <row r="861" spans="11:26">
      <c r="K861" s="6"/>
      <c r="L861" s="125"/>
      <c r="M861" s="125"/>
      <c r="N861" s="125"/>
      <c r="O861" s="125"/>
      <c r="P861" s="125"/>
      <c r="Q861" s="3414"/>
      <c r="R861" s="3414"/>
      <c r="S861" s="3414"/>
      <c r="T861" s="3414"/>
      <c r="U861" s="3414"/>
      <c r="V861" s="3414"/>
      <c r="W861" s="3414"/>
      <c r="X861" s="3414"/>
      <c r="Y861" s="3414"/>
      <c r="Z861" s="3414"/>
    </row>
    <row r="862" spans="11:26">
      <c r="K862" s="6"/>
      <c r="L862" s="125"/>
      <c r="M862" s="125"/>
      <c r="N862" s="125"/>
      <c r="O862" s="125"/>
      <c r="P862" s="125"/>
      <c r="Q862" s="3414"/>
      <c r="R862" s="3414"/>
      <c r="S862" s="3414"/>
      <c r="T862" s="3414"/>
      <c r="U862" s="3414"/>
      <c r="V862" s="3414"/>
      <c r="W862" s="3414"/>
      <c r="X862" s="3414"/>
      <c r="Y862" s="3414"/>
      <c r="Z862" s="3414"/>
    </row>
    <row r="863" spans="11:26">
      <c r="K863" s="6"/>
      <c r="L863" s="125"/>
      <c r="M863" s="125"/>
      <c r="N863" s="125"/>
      <c r="O863" s="125"/>
      <c r="P863" s="125"/>
      <c r="Q863" s="3414"/>
      <c r="R863" s="3414"/>
      <c r="S863" s="3414"/>
      <c r="T863" s="3414"/>
      <c r="U863" s="3414"/>
      <c r="V863" s="3414"/>
      <c r="W863" s="3414"/>
      <c r="X863" s="3414"/>
      <c r="Y863" s="3414"/>
      <c r="Z863" s="3414"/>
    </row>
    <row r="864" spans="11:26">
      <c r="K864" s="6"/>
      <c r="L864" s="125"/>
      <c r="M864" s="125"/>
      <c r="N864" s="125"/>
      <c r="O864" s="125"/>
      <c r="P864" s="125"/>
      <c r="Q864" s="3414"/>
      <c r="R864" s="3414"/>
      <c r="S864" s="3414"/>
      <c r="T864" s="3414"/>
      <c r="U864" s="3414"/>
      <c r="V864" s="3414"/>
      <c r="W864" s="3414"/>
      <c r="X864" s="3414"/>
      <c r="Y864" s="3414"/>
      <c r="Z864" s="3414"/>
    </row>
    <row r="865" spans="11:26">
      <c r="K865" s="6"/>
      <c r="L865" s="125"/>
      <c r="M865" s="125"/>
      <c r="N865" s="125"/>
      <c r="O865" s="125"/>
      <c r="P865" s="125"/>
      <c r="Q865" s="3414"/>
      <c r="R865" s="3414"/>
      <c r="S865" s="3414"/>
      <c r="T865" s="3414"/>
      <c r="U865" s="3414"/>
      <c r="V865" s="3414"/>
      <c r="W865" s="3414"/>
      <c r="X865" s="3414"/>
      <c r="Y865" s="3414"/>
      <c r="Z865" s="3414"/>
    </row>
    <row r="866" spans="11:26">
      <c r="K866" s="6"/>
      <c r="L866" s="125"/>
      <c r="M866" s="125"/>
      <c r="N866" s="125"/>
      <c r="O866" s="125"/>
      <c r="P866" s="125"/>
      <c r="Q866" s="3414"/>
      <c r="R866" s="3414"/>
      <c r="S866" s="3414"/>
      <c r="T866" s="3414"/>
      <c r="U866" s="3414"/>
      <c r="V866" s="3414"/>
      <c r="W866" s="3414"/>
      <c r="X866" s="3414"/>
      <c r="Y866" s="3414"/>
      <c r="Z866" s="3414"/>
    </row>
    <row r="867" spans="11:26">
      <c r="K867" s="6"/>
      <c r="L867" s="125"/>
      <c r="M867" s="125"/>
      <c r="N867" s="125"/>
      <c r="O867" s="125"/>
      <c r="P867" s="125"/>
      <c r="Q867" s="3414"/>
      <c r="R867" s="3414"/>
      <c r="S867" s="3414"/>
      <c r="T867" s="3414"/>
      <c r="U867" s="3414"/>
      <c r="V867" s="3414"/>
      <c r="W867" s="3414"/>
      <c r="X867" s="3414"/>
      <c r="Y867" s="3414"/>
      <c r="Z867" s="3414"/>
    </row>
    <row r="868" spans="11:26">
      <c r="K868" s="6"/>
      <c r="L868" s="125"/>
      <c r="M868" s="125"/>
      <c r="N868" s="125"/>
      <c r="O868" s="125"/>
      <c r="P868" s="125"/>
      <c r="Q868" s="3414"/>
      <c r="R868" s="3414"/>
      <c r="S868" s="3414"/>
      <c r="T868" s="3414"/>
      <c r="U868" s="3414"/>
      <c r="V868" s="3414"/>
      <c r="W868" s="3414"/>
      <c r="X868" s="3414"/>
      <c r="Y868" s="3414"/>
      <c r="Z868" s="3414"/>
    </row>
    <row r="869" spans="11:26">
      <c r="K869" s="6"/>
      <c r="L869" s="125"/>
      <c r="M869" s="125"/>
      <c r="N869" s="125"/>
      <c r="O869" s="125"/>
      <c r="P869" s="125"/>
      <c r="Q869" s="3414"/>
      <c r="R869" s="3414"/>
      <c r="S869" s="3414"/>
      <c r="T869" s="3414"/>
      <c r="U869" s="3414"/>
      <c r="V869" s="3414"/>
      <c r="W869" s="3414"/>
      <c r="X869" s="3414"/>
      <c r="Y869" s="3414"/>
      <c r="Z869" s="3414"/>
    </row>
    <row r="870" spans="11:26">
      <c r="K870" s="6"/>
      <c r="L870" s="125"/>
      <c r="M870" s="125"/>
      <c r="N870" s="125"/>
      <c r="O870" s="125"/>
      <c r="P870" s="125"/>
      <c r="Q870" s="3414"/>
      <c r="R870" s="3414"/>
      <c r="S870" s="3414"/>
      <c r="T870" s="3414"/>
      <c r="U870" s="3414"/>
      <c r="V870" s="3414"/>
      <c r="W870" s="3414"/>
      <c r="X870" s="3414"/>
      <c r="Y870" s="3414"/>
      <c r="Z870" s="3414"/>
    </row>
    <row r="871" spans="11:26">
      <c r="K871" s="6"/>
      <c r="L871" s="125"/>
      <c r="M871" s="125"/>
      <c r="N871" s="125"/>
      <c r="O871" s="125"/>
      <c r="P871" s="125"/>
      <c r="Q871" s="3414"/>
      <c r="R871" s="3414"/>
      <c r="S871" s="3414"/>
      <c r="T871" s="3414"/>
      <c r="U871" s="3414"/>
      <c r="V871" s="3414"/>
      <c r="W871" s="3414"/>
      <c r="X871" s="3414"/>
      <c r="Y871" s="3414"/>
      <c r="Z871" s="3414"/>
    </row>
    <row r="872" spans="11:26">
      <c r="K872" s="6"/>
      <c r="L872" s="125"/>
      <c r="M872" s="125"/>
      <c r="N872" s="125"/>
      <c r="O872" s="125"/>
      <c r="P872" s="125"/>
      <c r="Q872" s="3414"/>
      <c r="R872" s="3414"/>
      <c r="S872" s="3414"/>
      <c r="T872" s="3414"/>
      <c r="U872" s="3414"/>
      <c r="V872" s="3414"/>
      <c r="W872" s="3414"/>
      <c r="X872" s="3414"/>
      <c r="Y872" s="3414"/>
      <c r="Z872" s="3414"/>
    </row>
    <row r="873" spans="11:26">
      <c r="K873" s="6"/>
      <c r="L873" s="125"/>
      <c r="M873" s="125"/>
      <c r="N873" s="125"/>
      <c r="O873" s="125"/>
      <c r="P873" s="125"/>
      <c r="Q873" s="3414"/>
      <c r="R873" s="3414"/>
      <c r="S873" s="3414"/>
      <c r="T873" s="3414"/>
      <c r="U873" s="3414"/>
      <c r="V873" s="3414"/>
      <c r="W873" s="3414"/>
      <c r="X873" s="3414"/>
      <c r="Y873" s="3414"/>
      <c r="Z873" s="3414"/>
    </row>
    <row r="874" spans="11:26">
      <c r="K874" s="6"/>
      <c r="L874" s="125"/>
      <c r="M874" s="125"/>
      <c r="N874" s="125"/>
      <c r="O874" s="125"/>
      <c r="P874" s="125"/>
      <c r="Q874" s="3414"/>
      <c r="R874" s="3414"/>
      <c r="S874" s="3414"/>
      <c r="T874" s="3414"/>
      <c r="U874" s="3414"/>
      <c r="V874" s="3414"/>
      <c r="W874" s="3414"/>
      <c r="X874" s="3414"/>
      <c r="Y874" s="3414"/>
      <c r="Z874" s="3414"/>
    </row>
    <row r="875" spans="11:26">
      <c r="K875" s="6"/>
      <c r="L875" s="125"/>
      <c r="M875" s="125"/>
      <c r="N875" s="125"/>
      <c r="O875" s="125"/>
      <c r="P875" s="125"/>
      <c r="Q875" s="3414"/>
      <c r="R875" s="3414"/>
      <c r="S875" s="3414"/>
      <c r="T875" s="3414"/>
      <c r="U875" s="3414"/>
      <c r="V875" s="3414"/>
      <c r="W875" s="3414"/>
      <c r="X875" s="3414"/>
      <c r="Y875" s="3414"/>
      <c r="Z875" s="3414"/>
    </row>
    <row r="876" spans="11:26">
      <c r="K876" s="6"/>
      <c r="L876" s="125"/>
      <c r="M876" s="125"/>
      <c r="N876" s="125"/>
      <c r="O876" s="125"/>
      <c r="P876" s="125"/>
      <c r="Q876" s="3414"/>
      <c r="R876" s="3414"/>
      <c r="S876" s="3414"/>
      <c r="T876" s="3414"/>
      <c r="U876" s="3414"/>
      <c r="V876" s="3414"/>
      <c r="W876" s="3414"/>
      <c r="X876" s="3414"/>
      <c r="Y876" s="3414"/>
      <c r="Z876" s="3414"/>
    </row>
    <row r="877" spans="11:26">
      <c r="K877" s="6"/>
      <c r="L877" s="125"/>
      <c r="M877" s="125"/>
      <c r="N877" s="125"/>
      <c r="O877" s="125"/>
      <c r="P877" s="125"/>
      <c r="Q877" s="3414"/>
      <c r="R877" s="3414"/>
      <c r="S877" s="3414"/>
      <c r="T877" s="3414"/>
      <c r="U877" s="3414"/>
      <c r="V877" s="3414"/>
      <c r="W877" s="3414"/>
      <c r="X877" s="3414"/>
      <c r="Y877" s="3414"/>
      <c r="Z877" s="3414"/>
    </row>
    <row r="878" spans="11:26">
      <c r="K878" s="6"/>
      <c r="L878" s="125"/>
      <c r="M878" s="125"/>
      <c r="N878" s="125"/>
      <c r="O878" s="125"/>
      <c r="P878" s="125"/>
      <c r="Q878" s="3414"/>
      <c r="R878" s="3414"/>
      <c r="S878" s="3414"/>
      <c r="T878" s="3414"/>
      <c r="U878" s="3414"/>
      <c r="V878" s="3414"/>
      <c r="W878" s="3414"/>
      <c r="X878" s="3414"/>
      <c r="Y878" s="3414"/>
      <c r="Z878" s="3414"/>
    </row>
    <row r="879" spans="11:26">
      <c r="K879" s="6"/>
      <c r="L879" s="125"/>
      <c r="M879" s="125"/>
      <c r="N879" s="125"/>
      <c r="O879" s="125"/>
      <c r="P879" s="125"/>
      <c r="Q879" s="3414"/>
      <c r="R879" s="3414"/>
      <c r="S879" s="3414"/>
      <c r="T879" s="3414"/>
      <c r="U879" s="3414"/>
      <c r="V879" s="3414"/>
      <c r="W879" s="3414"/>
      <c r="X879" s="3414"/>
      <c r="Y879" s="3414"/>
      <c r="Z879" s="3414"/>
    </row>
    <row r="880" spans="11:26">
      <c r="K880" s="6"/>
      <c r="L880" s="125"/>
      <c r="M880" s="125"/>
      <c r="N880" s="125"/>
      <c r="O880" s="125"/>
      <c r="P880" s="125"/>
      <c r="Q880" s="3414"/>
      <c r="R880" s="3414"/>
      <c r="S880" s="3414"/>
      <c r="T880" s="3414"/>
      <c r="U880" s="3414"/>
      <c r="V880" s="3414"/>
      <c r="W880" s="3414"/>
      <c r="X880" s="3414"/>
      <c r="Y880" s="3414"/>
      <c r="Z880" s="3414"/>
    </row>
    <row r="881" spans="11:26">
      <c r="K881" s="6"/>
      <c r="L881" s="125"/>
      <c r="M881" s="125"/>
      <c r="N881" s="125"/>
      <c r="O881" s="125"/>
      <c r="P881" s="125"/>
      <c r="Q881" s="3414"/>
      <c r="R881" s="3414"/>
      <c r="S881" s="3414"/>
      <c r="T881" s="3414"/>
      <c r="U881" s="3414"/>
      <c r="V881" s="3414"/>
      <c r="W881" s="3414"/>
      <c r="X881" s="3414"/>
      <c r="Y881" s="3414"/>
      <c r="Z881" s="3414"/>
    </row>
    <row r="882" spans="11:26">
      <c r="K882" s="6"/>
      <c r="L882" s="125"/>
      <c r="M882" s="125"/>
      <c r="N882" s="125"/>
      <c r="O882" s="125"/>
      <c r="P882" s="125"/>
      <c r="Q882" s="3414"/>
      <c r="R882" s="3414"/>
      <c r="S882" s="3414"/>
      <c r="T882" s="3414"/>
      <c r="U882" s="3414"/>
      <c r="V882" s="3414"/>
      <c r="W882" s="3414"/>
      <c r="X882" s="3414"/>
      <c r="Y882" s="3414"/>
      <c r="Z882" s="3414"/>
    </row>
    <row r="883" spans="11:26">
      <c r="K883" s="6"/>
      <c r="L883" s="125"/>
      <c r="M883" s="125"/>
      <c r="N883" s="125"/>
      <c r="O883" s="125"/>
      <c r="P883" s="125"/>
      <c r="Q883" s="3414"/>
      <c r="R883" s="3414"/>
      <c r="S883" s="3414"/>
      <c r="T883" s="3414"/>
      <c r="U883" s="3414"/>
      <c r="V883" s="3414"/>
      <c r="W883" s="3414"/>
      <c r="X883" s="3414"/>
      <c r="Y883" s="3414"/>
      <c r="Z883" s="3414"/>
    </row>
    <row r="884" spans="11:26">
      <c r="K884" s="6"/>
      <c r="L884" s="125"/>
      <c r="M884" s="125"/>
      <c r="N884" s="125"/>
      <c r="O884" s="125"/>
      <c r="P884" s="125"/>
      <c r="Q884" s="3414"/>
      <c r="R884" s="3414"/>
      <c r="S884" s="3414"/>
      <c r="T884" s="3414"/>
      <c r="U884" s="3414"/>
      <c r="V884" s="3414"/>
      <c r="W884" s="3414"/>
      <c r="X884" s="3414"/>
      <c r="Y884" s="3414"/>
      <c r="Z884" s="3414"/>
    </row>
    <row r="885" spans="11:26">
      <c r="K885" s="6"/>
      <c r="L885" s="125"/>
      <c r="M885" s="125"/>
      <c r="N885" s="125"/>
      <c r="O885" s="125"/>
      <c r="P885" s="125"/>
      <c r="Q885" s="3414"/>
      <c r="R885" s="3414"/>
      <c r="S885" s="3414"/>
      <c r="T885" s="3414"/>
      <c r="U885" s="3414"/>
      <c r="V885" s="3414"/>
      <c r="W885" s="3414"/>
      <c r="X885" s="3414"/>
      <c r="Y885" s="3414"/>
      <c r="Z885" s="3414"/>
    </row>
    <row r="886" spans="11:26">
      <c r="K886" s="6"/>
      <c r="L886" s="125"/>
      <c r="M886" s="125"/>
      <c r="N886" s="125"/>
      <c r="O886" s="125"/>
      <c r="P886" s="125"/>
      <c r="Q886" s="3414"/>
      <c r="R886" s="3414"/>
      <c r="S886" s="3414"/>
      <c r="T886" s="3414"/>
      <c r="U886" s="3414"/>
      <c r="V886" s="3414"/>
      <c r="W886" s="3414"/>
      <c r="X886" s="3414"/>
      <c r="Y886" s="3414"/>
      <c r="Z886" s="3414"/>
    </row>
    <row r="887" spans="11:26">
      <c r="K887" s="6"/>
      <c r="L887" s="125"/>
      <c r="M887" s="125"/>
      <c r="N887" s="125"/>
      <c r="O887" s="125"/>
      <c r="P887" s="125"/>
      <c r="Q887" s="3414"/>
      <c r="R887" s="3414"/>
      <c r="S887" s="3414"/>
      <c r="T887" s="3414"/>
      <c r="U887" s="3414"/>
      <c r="V887" s="3414"/>
      <c r="W887" s="3414"/>
      <c r="X887" s="3414"/>
      <c r="Y887" s="3414"/>
      <c r="Z887" s="3414"/>
    </row>
    <row r="888" spans="11:26">
      <c r="K888" s="6"/>
      <c r="L888" s="125"/>
      <c r="M888" s="125"/>
      <c r="N888" s="125"/>
      <c r="O888" s="125"/>
      <c r="P888" s="125"/>
      <c r="Q888" s="3414"/>
      <c r="R888" s="3414"/>
      <c r="S888" s="3414"/>
      <c r="T888" s="3414"/>
      <c r="U888" s="3414"/>
      <c r="V888" s="3414"/>
      <c r="W888" s="3414"/>
      <c r="X888" s="3414"/>
      <c r="Y888" s="3414"/>
      <c r="Z888" s="3414"/>
    </row>
    <row r="889" spans="11:26">
      <c r="K889" s="6"/>
      <c r="L889" s="125"/>
      <c r="M889" s="125"/>
      <c r="N889" s="125"/>
      <c r="O889" s="125"/>
      <c r="P889" s="125"/>
      <c r="Q889" s="3414"/>
      <c r="R889" s="3414"/>
      <c r="S889" s="3414"/>
      <c r="T889" s="3414"/>
      <c r="U889" s="3414"/>
      <c r="V889" s="3414"/>
      <c r="W889" s="3414"/>
      <c r="X889" s="3414"/>
      <c r="Y889" s="3414"/>
      <c r="Z889" s="3414"/>
    </row>
    <row r="890" spans="11:26">
      <c r="K890" s="6"/>
      <c r="L890" s="125"/>
      <c r="M890" s="125"/>
      <c r="N890" s="125"/>
      <c r="O890" s="125"/>
      <c r="P890" s="125"/>
      <c r="Q890" s="3414"/>
      <c r="R890" s="3414"/>
      <c r="S890" s="3414"/>
      <c r="T890" s="3414"/>
      <c r="U890" s="3414"/>
      <c r="V890" s="3414"/>
      <c r="W890" s="3414"/>
      <c r="X890" s="3414"/>
      <c r="Y890" s="3414"/>
      <c r="Z890" s="3414"/>
    </row>
    <row r="891" spans="11:26">
      <c r="K891" s="6"/>
      <c r="L891" s="125"/>
      <c r="M891" s="125"/>
      <c r="N891" s="125"/>
      <c r="O891" s="125"/>
      <c r="P891" s="125"/>
      <c r="Q891" s="3414"/>
      <c r="R891" s="3414"/>
      <c r="S891" s="3414"/>
      <c r="T891" s="3414"/>
      <c r="U891" s="3414"/>
      <c r="V891" s="3414"/>
      <c r="W891" s="3414"/>
      <c r="X891" s="3414"/>
      <c r="Y891" s="3414"/>
      <c r="Z891" s="3414"/>
    </row>
    <row r="892" spans="11:26">
      <c r="K892" s="6"/>
      <c r="L892" s="125"/>
      <c r="M892" s="125"/>
      <c r="N892" s="125"/>
      <c r="O892" s="125"/>
      <c r="P892" s="125"/>
      <c r="Q892" s="3414"/>
      <c r="R892" s="3414"/>
      <c r="S892" s="3414"/>
      <c r="T892" s="3414"/>
      <c r="U892" s="3414"/>
      <c r="V892" s="3414"/>
      <c r="W892" s="3414"/>
      <c r="X892" s="3414"/>
      <c r="Y892" s="3414"/>
      <c r="Z892" s="3414"/>
    </row>
    <row r="893" spans="11:26">
      <c r="K893" s="6"/>
      <c r="L893" s="125"/>
      <c r="M893" s="125"/>
      <c r="N893" s="125"/>
      <c r="O893" s="125"/>
      <c r="P893" s="125"/>
      <c r="Q893" s="3414"/>
      <c r="R893" s="3414"/>
      <c r="S893" s="3414"/>
      <c r="T893" s="3414"/>
      <c r="U893" s="3414"/>
      <c r="V893" s="3414"/>
      <c r="W893" s="3414"/>
      <c r="X893" s="3414"/>
      <c r="Y893" s="3414"/>
      <c r="Z893" s="3414"/>
    </row>
    <row r="894" spans="11:26">
      <c r="K894" s="6"/>
      <c r="L894" s="125"/>
      <c r="M894" s="125"/>
      <c r="N894" s="125"/>
      <c r="O894" s="125"/>
      <c r="P894" s="125"/>
      <c r="Q894" s="3414"/>
      <c r="R894" s="3414"/>
      <c r="S894" s="3414"/>
      <c r="T894" s="3414"/>
      <c r="U894" s="3414"/>
      <c r="V894" s="3414"/>
      <c r="W894" s="3414"/>
      <c r="X894" s="3414"/>
      <c r="Y894" s="3414"/>
      <c r="Z894" s="3414"/>
    </row>
    <row r="895" spans="11:26">
      <c r="K895" s="6"/>
      <c r="L895" s="125"/>
      <c r="M895" s="125"/>
      <c r="N895" s="125"/>
      <c r="O895" s="125"/>
      <c r="P895" s="125"/>
      <c r="Q895" s="3414"/>
      <c r="R895" s="3414"/>
      <c r="S895" s="3414"/>
      <c r="T895" s="3414"/>
      <c r="U895" s="3414"/>
      <c r="V895" s="3414"/>
      <c r="W895" s="3414"/>
      <c r="X895" s="3414"/>
      <c r="Y895" s="3414"/>
      <c r="Z895" s="3414"/>
    </row>
    <row r="896" spans="11:26">
      <c r="K896" s="6"/>
      <c r="L896" s="125"/>
      <c r="M896" s="125"/>
      <c r="N896" s="125"/>
      <c r="O896" s="125"/>
      <c r="P896" s="125"/>
      <c r="Q896" s="3414"/>
      <c r="R896" s="3414"/>
      <c r="S896" s="3414"/>
      <c r="T896" s="3414"/>
      <c r="U896" s="3414"/>
      <c r="V896" s="3414"/>
      <c r="W896" s="3414"/>
      <c r="X896" s="3414"/>
      <c r="Y896" s="3414"/>
      <c r="Z896" s="3414"/>
    </row>
    <row r="897" spans="11:26">
      <c r="K897" s="6"/>
      <c r="L897" s="125"/>
      <c r="M897" s="125"/>
      <c r="N897" s="125"/>
      <c r="O897" s="125"/>
      <c r="P897" s="125"/>
      <c r="Q897" s="3414"/>
      <c r="R897" s="3414"/>
      <c r="S897" s="3414"/>
      <c r="T897" s="3414"/>
      <c r="U897" s="3414"/>
      <c r="V897" s="3414"/>
      <c r="W897" s="3414"/>
      <c r="X897" s="3414"/>
      <c r="Y897" s="3414"/>
      <c r="Z897" s="3414"/>
    </row>
    <row r="898" spans="11:26">
      <c r="K898" s="6"/>
      <c r="L898" s="125"/>
      <c r="M898" s="125"/>
      <c r="N898" s="125"/>
      <c r="O898" s="125"/>
      <c r="P898" s="125"/>
      <c r="Q898" s="3414"/>
      <c r="R898" s="3414"/>
      <c r="S898" s="3414"/>
      <c r="T898" s="3414"/>
      <c r="U898" s="3414"/>
      <c r="V898" s="3414"/>
      <c r="W898" s="3414"/>
      <c r="X898" s="3414"/>
      <c r="Y898" s="3414"/>
      <c r="Z898" s="3414"/>
    </row>
    <row r="899" spans="11:26">
      <c r="K899" s="6"/>
      <c r="L899" s="125"/>
      <c r="M899" s="125"/>
      <c r="N899" s="125"/>
      <c r="O899" s="125"/>
      <c r="P899" s="125"/>
      <c r="Q899" s="3414"/>
      <c r="R899" s="3414"/>
      <c r="S899" s="3414"/>
      <c r="T899" s="3414"/>
      <c r="U899" s="3414"/>
      <c r="V899" s="3414"/>
      <c r="W899" s="3414"/>
      <c r="X899" s="3414"/>
      <c r="Y899" s="3414"/>
      <c r="Z899" s="3414"/>
    </row>
    <row r="900" spans="11:26">
      <c r="K900" s="6"/>
      <c r="L900" s="125"/>
      <c r="M900" s="125"/>
      <c r="N900" s="125"/>
      <c r="O900" s="125"/>
      <c r="P900" s="125"/>
      <c r="Q900" s="3414"/>
      <c r="R900" s="3414"/>
      <c r="S900" s="3414"/>
      <c r="T900" s="3414"/>
      <c r="U900" s="3414"/>
      <c r="V900" s="3414"/>
      <c r="W900" s="3414"/>
      <c r="X900" s="3414"/>
      <c r="Y900" s="3414"/>
      <c r="Z900" s="3414"/>
    </row>
    <row r="901" spans="11:26">
      <c r="K901" s="6"/>
      <c r="L901" s="125"/>
      <c r="M901" s="125"/>
      <c r="N901" s="125"/>
      <c r="O901" s="125"/>
      <c r="P901" s="125"/>
      <c r="Q901" s="3414"/>
      <c r="R901" s="3414"/>
      <c r="S901" s="3414"/>
      <c r="T901" s="3414"/>
      <c r="U901" s="3414"/>
      <c r="V901" s="3414"/>
      <c r="W901" s="3414"/>
      <c r="X901" s="3414"/>
      <c r="Y901" s="3414"/>
      <c r="Z901" s="3414"/>
    </row>
    <row r="902" spans="11:26">
      <c r="K902" s="6"/>
      <c r="L902" s="125"/>
      <c r="M902" s="125"/>
      <c r="N902" s="125"/>
      <c r="O902" s="125"/>
      <c r="P902" s="125"/>
      <c r="Q902" s="3414"/>
      <c r="R902" s="3414"/>
      <c r="S902" s="3414"/>
      <c r="T902" s="3414"/>
      <c r="U902" s="3414"/>
      <c r="V902" s="3414"/>
      <c r="W902" s="3414"/>
      <c r="X902" s="3414"/>
      <c r="Y902" s="3414"/>
      <c r="Z902" s="3414"/>
    </row>
    <row r="903" spans="11:26">
      <c r="K903" s="6"/>
      <c r="L903" s="125"/>
      <c r="M903" s="125"/>
      <c r="N903" s="125"/>
      <c r="O903" s="125"/>
      <c r="P903" s="125"/>
      <c r="Q903" s="3414"/>
      <c r="R903" s="3414"/>
      <c r="S903" s="3414"/>
      <c r="T903" s="3414"/>
      <c r="U903" s="3414"/>
      <c r="V903" s="3414"/>
      <c r="W903" s="3414"/>
      <c r="X903" s="3414"/>
      <c r="Y903" s="3414"/>
      <c r="Z903" s="3414"/>
    </row>
    <row r="904" spans="11:26">
      <c r="K904" s="6"/>
      <c r="L904" s="125"/>
      <c r="M904" s="125"/>
      <c r="N904" s="125"/>
      <c r="O904" s="125"/>
      <c r="P904" s="125"/>
      <c r="Q904" s="3414"/>
      <c r="R904" s="3414"/>
      <c r="S904" s="3414"/>
      <c r="T904" s="3414"/>
      <c r="U904" s="3414"/>
      <c r="V904" s="3414"/>
      <c r="W904" s="3414"/>
      <c r="X904" s="3414"/>
      <c r="Y904" s="3414"/>
      <c r="Z904" s="3414"/>
    </row>
    <row r="905" spans="11:26">
      <c r="K905" s="6"/>
      <c r="L905" s="125"/>
      <c r="M905" s="125"/>
      <c r="N905" s="125"/>
      <c r="O905" s="125"/>
      <c r="P905" s="125"/>
      <c r="Q905" s="3414"/>
      <c r="R905" s="3414"/>
      <c r="S905" s="3414"/>
      <c r="T905" s="3414"/>
      <c r="U905" s="3414"/>
      <c r="V905" s="3414"/>
      <c r="W905" s="3414"/>
      <c r="X905" s="3414"/>
      <c r="Y905" s="3414"/>
      <c r="Z905" s="3414"/>
    </row>
    <row r="906" spans="11:26">
      <c r="K906" s="6"/>
      <c r="L906" s="125"/>
      <c r="M906" s="125"/>
      <c r="N906" s="125"/>
      <c r="O906" s="125"/>
      <c r="P906" s="125"/>
      <c r="Q906" s="3414"/>
      <c r="R906" s="3414"/>
      <c r="S906" s="3414"/>
      <c r="T906" s="3414"/>
      <c r="U906" s="3414"/>
      <c r="V906" s="3414"/>
      <c r="W906" s="3414"/>
      <c r="X906" s="3414"/>
      <c r="Y906" s="3414"/>
      <c r="Z906" s="3414"/>
    </row>
    <row r="907" spans="11:26">
      <c r="K907" s="6"/>
      <c r="L907" s="125"/>
      <c r="M907" s="125"/>
      <c r="N907" s="125"/>
      <c r="O907" s="125"/>
      <c r="P907" s="125"/>
      <c r="Q907" s="3414"/>
      <c r="R907" s="3414"/>
      <c r="S907" s="3414"/>
      <c r="T907" s="3414"/>
      <c r="U907" s="3414"/>
      <c r="V907" s="3414"/>
      <c r="W907" s="3414"/>
      <c r="X907" s="3414"/>
      <c r="Y907" s="3414"/>
      <c r="Z907" s="3414"/>
    </row>
    <row r="908" spans="11:26">
      <c r="K908" s="6"/>
      <c r="L908" s="125"/>
      <c r="M908" s="125"/>
      <c r="N908" s="125"/>
      <c r="O908" s="125"/>
      <c r="P908" s="125"/>
      <c r="Q908" s="3414"/>
      <c r="R908" s="3414"/>
      <c r="S908" s="3414"/>
      <c r="T908" s="3414"/>
      <c r="U908" s="3414"/>
      <c r="V908" s="3414"/>
      <c r="W908" s="3414"/>
      <c r="X908" s="3414"/>
      <c r="Y908" s="3414"/>
      <c r="Z908" s="3414"/>
    </row>
    <row r="909" spans="11:26">
      <c r="K909" s="6"/>
      <c r="L909" s="125"/>
      <c r="M909" s="125"/>
      <c r="N909" s="125"/>
      <c r="O909" s="125"/>
      <c r="P909" s="125"/>
      <c r="Q909" s="3414"/>
      <c r="R909" s="3414"/>
      <c r="S909" s="3414"/>
      <c r="T909" s="3414"/>
      <c r="U909" s="3414"/>
      <c r="V909" s="3414"/>
      <c r="W909" s="3414"/>
      <c r="X909" s="3414"/>
      <c r="Y909" s="3414"/>
      <c r="Z909" s="3414"/>
    </row>
    <row r="910" spans="11:26">
      <c r="K910" s="6"/>
      <c r="L910" s="125"/>
      <c r="M910" s="125"/>
      <c r="N910" s="125"/>
      <c r="O910" s="125"/>
      <c r="P910" s="125"/>
      <c r="Q910" s="3414"/>
      <c r="R910" s="3414"/>
      <c r="S910" s="3414"/>
      <c r="T910" s="3414"/>
      <c r="U910" s="3414"/>
      <c r="V910" s="3414"/>
      <c r="W910" s="3414"/>
      <c r="X910" s="3414"/>
      <c r="Y910" s="3414"/>
      <c r="Z910" s="3414"/>
    </row>
    <row r="911" spans="11:26">
      <c r="K911" s="6"/>
      <c r="L911" s="125"/>
      <c r="M911" s="125"/>
      <c r="N911" s="125"/>
      <c r="O911" s="125"/>
      <c r="P911" s="125"/>
      <c r="Q911" s="3414"/>
      <c r="R911" s="3414"/>
      <c r="S911" s="3414"/>
      <c r="T911" s="3414"/>
      <c r="U911" s="3414"/>
      <c r="V911" s="3414"/>
      <c r="W911" s="3414"/>
      <c r="X911" s="3414"/>
      <c r="Y911" s="3414"/>
      <c r="Z911" s="3414"/>
    </row>
    <row r="912" spans="11:26">
      <c r="K912" s="6"/>
      <c r="L912" s="125"/>
      <c r="M912" s="125"/>
      <c r="N912" s="125"/>
      <c r="O912" s="125"/>
      <c r="P912" s="125"/>
      <c r="Q912" s="3414"/>
      <c r="R912" s="3414"/>
      <c r="S912" s="3414"/>
      <c r="T912" s="3414"/>
      <c r="U912" s="3414"/>
      <c r="V912" s="3414"/>
      <c r="W912" s="3414"/>
      <c r="X912" s="3414"/>
      <c r="Y912" s="3414"/>
      <c r="Z912" s="3414"/>
    </row>
    <row r="913" spans="11:26">
      <c r="K913" s="6"/>
      <c r="L913" s="125"/>
      <c r="M913" s="125"/>
      <c r="N913" s="125"/>
      <c r="O913" s="125"/>
      <c r="P913" s="125"/>
      <c r="Q913" s="3414"/>
      <c r="R913" s="3414"/>
      <c r="S913" s="3414"/>
      <c r="T913" s="3414"/>
      <c r="U913" s="3414"/>
      <c r="V913" s="3414"/>
      <c r="W913" s="3414"/>
      <c r="X913" s="3414"/>
      <c r="Y913" s="3414"/>
      <c r="Z913" s="3414"/>
    </row>
    <row r="914" spans="11:26">
      <c r="K914" s="6"/>
      <c r="L914" s="125"/>
      <c r="M914" s="125"/>
      <c r="N914" s="125"/>
      <c r="O914" s="125"/>
      <c r="P914" s="125"/>
      <c r="Q914" s="3414"/>
      <c r="R914" s="3414"/>
      <c r="S914" s="3414"/>
      <c r="T914" s="3414"/>
      <c r="U914" s="3414"/>
      <c r="V914" s="3414"/>
      <c r="W914" s="3414"/>
      <c r="X914" s="3414"/>
      <c r="Y914" s="3414"/>
      <c r="Z914" s="3414"/>
    </row>
    <row r="915" spans="11:26">
      <c r="K915" s="6"/>
      <c r="L915" s="125"/>
      <c r="M915" s="125"/>
      <c r="N915" s="125"/>
      <c r="O915" s="125"/>
      <c r="P915" s="125"/>
      <c r="Q915" s="3414"/>
      <c r="R915" s="3414"/>
      <c r="S915" s="3414"/>
      <c r="T915" s="3414"/>
      <c r="U915" s="3414"/>
      <c r="V915" s="3414"/>
      <c r="W915" s="3414"/>
      <c r="X915" s="3414"/>
      <c r="Y915" s="3414"/>
      <c r="Z915" s="3414"/>
    </row>
    <row r="916" spans="11:26">
      <c r="K916" s="6"/>
      <c r="L916" s="125"/>
      <c r="M916" s="125"/>
      <c r="N916" s="125"/>
      <c r="O916" s="125"/>
      <c r="P916" s="125"/>
      <c r="Q916" s="3414"/>
      <c r="R916" s="3414"/>
      <c r="S916" s="3414"/>
      <c r="T916" s="3414"/>
      <c r="U916" s="3414"/>
      <c r="V916" s="3414"/>
      <c r="W916" s="3414"/>
      <c r="X916" s="3414"/>
      <c r="Y916" s="3414"/>
      <c r="Z916" s="3414"/>
    </row>
    <row r="917" spans="11:26">
      <c r="K917" s="6"/>
      <c r="L917" s="125"/>
      <c r="M917" s="125"/>
      <c r="N917" s="125"/>
      <c r="O917" s="125"/>
      <c r="P917" s="125"/>
      <c r="Q917" s="3414"/>
      <c r="R917" s="3414"/>
      <c r="S917" s="3414"/>
      <c r="T917" s="3414"/>
      <c r="U917" s="3414"/>
      <c r="V917" s="3414"/>
      <c r="W917" s="3414"/>
      <c r="X917" s="3414"/>
      <c r="Y917" s="3414"/>
      <c r="Z917" s="3414"/>
    </row>
    <row r="918" spans="11:26">
      <c r="K918" s="6"/>
      <c r="L918" s="125"/>
      <c r="M918" s="125"/>
      <c r="N918" s="125"/>
      <c r="O918" s="125"/>
      <c r="P918" s="125"/>
      <c r="Q918" s="3414"/>
      <c r="R918" s="3414"/>
      <c r="S918" s="3414"/>
      <c r="T918" s="3414"/>
      <c r="U918" s="3414"/>
      <c r="V918" s="3414"/>
      <c r="W918" s="3414"/>
      <c r="X918" s="3414"/>
      <c r="Y918" s="3414"/>
      <c r="Z918" s="3414"/>
    </row>
    <row r="919" spans="11:26">
      <c r="K919" s="6"/>
      <c r="L919" s="125"/>
      <c r="M919" s="125"/>
      <c r="N919" s="125"/>
      <c r="O919" s="125"/>
      <c r="P919" s="125"/>
      <c r="Q919" s="3414"/>
      <c r="R919" s="3414"/>
      <c r="S919" s="3414"/>
      <c r="T919" s="3414"/>
      <c r="U919" s="3414"/>
      <c r="V919" s="3414"/>
      <c r="W919" s="3414"/>
      <c r="X919" s="3414"/>
      <c r="Y919" s="3414"/>
      <c r="Z919" s="3414"/>
    </row>
    <row r="920" spans="11:26">
      <c r="K920" s="6"/>
      <c r="L920" s="125"/>
      <c r="M920" s="125"/>
      <c r="N920" s="125"/>
      <c r="O920" s="125"/>
      <c r="P920" s="125"/>
      <c r="Q920" s="3414"/>
      <c r="R920" s="3414"/>
      <c r="S920" s="3414"/>
      <c r="T920" s="3414"/>
      <c r="U920" s="3414"/>
      <c r="V920" s="3414"/>
      <c r="W920" s="3414"/>
      <c r="X920" s="3414"/>
      <c r="Y920" s="3414"/>
      <c r="Z920" s="3414"/>
    </row>
    <row r="921" spans="11:26">
      <c r="K921" s="6"/>
      <c r="L921" s="125"/>
      <c r="M921" s="125"/>
      <c r="N921" s="125"/>
      <c r="O921" s="125"/>
      <c r="P921" s="125"/>
      <c r="Q921" s="3414"/>
      <c r="R921" s="3414"/>
      <c r="S921" s="3414"/>
      <c r="T921" s="3414"/>
      <c r="U921" s="3414"/>
      <c r="V921" s="3414"/>
      <c r="W921" s="3414"/>
      <c r="X921" s="3414"/>
      <c r="Y921" s="3414"/>
      <c r="Z921" s="3414"/>
    </row>
    <row r="922" spans="11:26">
      <c r="K922" s="6"/>
      <c r="L922" s="125"/>
      <c r="M922" s="125"/>
      <c r="N922" s="125"/>
      <c r="O922" s="125"/>
      <c r="P922" s="125"/>
      <c r="Q922" s="3414"/>
      <c r="R922" s="3414"/>
      <c r="S922" s="3414"/>
      <c r="T922" s="3414"/>
      <c r="U922" s="3414"/>
      <c r="V922" s="3414"/>
      <c r="W922" s="3414"/>
      <c r="X922" s="3414"/>
      <c r="Y922" s="3414"/>
      <c r="Z922" s="3414"/>
    </row>
    <row r="923" spans="11:26">
      <c r="K923" s="6"/>
      <c r="L923" s="125"/>
      <c r="M923" s="125"/>
      <c r="N923" s="125"/>
      <c r="O923" s="125"/>
      <c r="P923" s="125"/>
      <c r="Q923" s="3414"/>
      <c r="R923" s="3414"/>
      <c r="S923" s="3414"/>
      <c r="T923" s="3414"/>
      <c r="U923" s="3414"/>
      <c r="V923" s="3414"/>
      <c r="W923" s="3414"/>
      <c r="X923" s="3414"/>
      <c r="Y923" s="3414"/>
      <c r="Z923" s="3414"/>
    </row>
    <row r="924" spans="11:26">
      <c r="K924" s="6"/>
      <c r="L924" s="125"/>
      <c r="M924" s="125"/>
      <c r="N924" s="125"/>
      <c r="O924" s="125"/>
      <c r="P924" s="125"/>
      <c r="Q924" s="3414"/>
      <c r="R924" s="3414"/>
      <c r="S924" s="3414"/>
      <c r="T924" s="3414"/>
      <c r="U924" s="3414"/>
      <c r="V924" s="3414"/>
      <c r="W924" s="3414"/>
      <c r="X924" s="3414"/>
      <c r="Y924" s="3414"/>
      <c r="Z924" s="3414"/>
    </row>
    <row r="925" spans="11:26">
      <c r="K925" s="6"/>
      <c r="L925" s="125"/>
      <c r="M925" s="125"/>
      <c r="N925" s="125"/>
      <c r="O925" s="125"/>
      <c r="P925" s="125"/>
      <c r="Q925" s="3414"/>
      <c r="R925" s="3414"/>
      <c r="S925" s="3414"/>
      <c r="T925" s="3414"/>
      <c r="U925" s="3414"/>
      <c r="V925" s="3414"/>
      <c r="W925" s="3414"/>
      <c r="X925" s="3414"/>
      <c r="Y925" s="3414"/>
      <c r="Z925" s="3414"/>
    </row>
    <row r="926" spans="11:26">
      <c r="K926" s="6"/>
      <c r="L926" s="125"/>
      <c r="M926" s="125"/>
      <c r="N926" s="125"/>
      <c r="O926" s="125"/>
      <c r="P926" s="125"/>
      <c r="Q926" s="3414"/>
      <c r="R926" s="3414"/>
      <c r="S926" s="3414"/>
      <c r="T926" s="3414"/>
      <c r="U926" s="3414"/>
      <c r="V926" s="3414"/>
      <c r="W926" s="3414"/>
      <c r="X926" s="3414"/>
      <c r="Y926" s="3414"/>
      <c r="Z926" s="3414"/>
    </row>
    <row r="927" spans="11:26">
      <c r="K927" s="6"/>
      <c r="L927" s="125"/>
      <c r="M927" s="125"/>
      <c r="N927" s="125"/>
      <c r="O927" s="125"/>
      <c r="P927" s="125"/>
      <c r="Q927" s="3414"/>
      <c r="R927" s="3414"/>
      <c r="S927" s="3414"/>
      <c r="T927" s="3414"/>
      <c r="U927" s="3414"/>
      <c r="V927" s="3414"/>
      <c r="W927" s="3414"/>
      <c r="X927" s="3414"/>
      <c r="Y927" s="3414"/>
      <c r="Z927" s="3414"/>
    </row>
    <row r="928" spans="11:26">
      <c r="K928" s="6"/>
      <c r="L928" s="125"/>
      <c r="M928" s="125"/>
      <c r="N928" s="125"/>
      <c r="O928" s="125"/>
      <c r="P928" s="125"/>
      <c r="Q928" s="3414"/>
      <c r="R928" s="3414"/>
      <c r="S928" s="3414"/>
      <c r="T928" s="3414"/>
      <c r="U928" s="3414"/>
      <c r="V928" s="3414"/>
      <c r="W928" s="3414"/>
      <c r="X928" s="3414"/>
      <c r="Y928" s="3414"/>
      <c r="Z928" s="3414"/>
    </row>
    <row r="929" spans="11:26">
      <c r="K929" s="6"/>
      <c r="L929" s="125"/>
      <c r="M929" s="125"/>
      <c r="N929" s="125"/>
      <c r="O929" s="125"/>
      <c r="P929" s="125"/>
      <c r="Q929" s="3414"/>
      <c r="R929" s="3414"/>
      <c r="S929" s="3414"/>
      <c r="T929" s="3414"/>
      <c r="U929" s="3414"/>
      <c r="V929" s="3414"/>
      <c r="W929" s="3414"/>
      <c r="X929" s="3414"/>
      <c r="Y929" s="3414"/>
      <c r="Z929" s="3414"/>
    </row>
    <row r="930" spans="11:26">
      <c r="K930" s="6"/>
      <c r="L930" s="125"/>
      <c r="M930" s="125"/>
      <c r="N930" s="125"/>
      <c r="O930" s="125"/>
      <c r="P930" s="125"/>
      <c r="Q930" s="3414"/>
      <c r="R930" s="3414"/>
      <c r="S930" s="3414"/>
      <c r="T930" s="3414"/>
      <c r="U930" s="3414"/>
      <c r="V930" s="3414"/>
      <c r="W930" s="3414"/>
      <c r="X930" s="3414"/>
      <c r="Y930" s="3414"/>
      <c r="Z930" s="3414"/>
    </row>
    <row r="931" spans="11:26">
      <c r="K931" s="6"/>
      <c r="L931" s="125"/>
      <c r="M931" s="125"/>
      <c r="N931" s="125"/>
      <c r="O931" s="125"/>
      <c r="P931" s="125"/>
      <c r="Q931" s="3414"/>
      <c r="R931" s="3414"/>
      <c r="S931" s="3414"/>
      <c r="T931" s="3414"/>
      <c r="U931" s="3414"/>
      <c r="V931" s="3414"/>
      <c r="W931" s="3414"/>
      <c r="X931" s="3414"/>
      <c r="Y931" s="3414"/>
      <c r="Z931" s="3414"/>
    </row>
    <row r="932" spans="11:26">
      <c r="K932" s="6"/>
      <c r="L932" s="125"/>
      <c r="M932" s="125"/>
      <c r="N932" s="125"/>
      <c r="O932" s="125"/>
      <c r="P932" s="125"/>
      <c r="Q932" s="3414"/>
      <c r="R932" s="3414"/>
      <c r="S932" s="3414"/>
      <c r="T932" s="3414"/>
      <c r="U932" s="3414"/>
      <c r="V932" s="3414"/>
      <c r="W932" s="3414"/>
      <c r="X932" s="3414"/>
      <c r="Y932" s="3414"/>
      <c r="Z932" s="3414"/>
    </row>
    <row r="933" spans="11:26">
      <c r="K933" s="6"/>
      <c r="L933" s="125"/>
      <c r="M933" s="125"/>
      <c r="N933" s="125"/>
      <c r="O933" s="125"/>
      <c r="P933" s="125"/>
      <c r="Q933" s="3414"/>
      <c r="R933" s="3414"/>
      <c r="S933" s="3414"/>
      <c r="T933" s="3414"/>
      <c r="U933" s="3414"/>
      <c r="V933" s="3414"/>
      <c r="W933" s="3414"/>
      <c r="X933" s="3414"/>
      <c r="Y933" s="3414"/>
      <c r="Z933" s="3414"/>
    </row>
    <row r="934" spans="11:26">
      <c r="K934" s="6"/>
      <c r="L934" s="125"/>
      <c r="M934" s="125"/>
      <c r="N934" s="125"/>
      <c r="O934" s="125"/>
      <c r="P934" s="125"/>
      <c r="Q934" s="3414"/>
      <c r="R934" s="3414"/>
      <c r="S934" s="3414"/>
      <c r="T934" s="3414"/>
      <c r="U934" s="3414"/>
      <c r="V934" s="3414"/>
      <c r="W934" s="3414"/>
      <c r="X934" s="3414"/>
      <c r="Y934" s="3414"/>
      <c r="Z934" s="3414"/>
    </row>
    <row r="935" spans="11:26">
      <c r="K935" s="6"/>
      <c r="L935" s="125"/>
      <c r="M935" s="125"/>
      <c r="N935" s="125"/>
      <c r="O935" s="125"/>
      <c r="P935" s="125"/>
      <c r="Q935" s="3414"/>
      <c r="R935" s="3414"/>
      <c r="S935" s="3414"/>
      <c r="T935" s="3414"/>
      <c r="U935" s="3414"/>
      <c r="V935" s="3414"/>
      <c r="W935" s="3414"/>
      <c r="X935" s="3414"/>
      <c r="Y935" s="3414"/>
      <c r="Z935" s="3414"/>
    </row>
    <row r="936" spans="11:26">
      <c r="K936" s="6"/>
      <c r="L936" s="125"/>
      <c r="M936" s="125"/>
      <c r="N936" s="125"/>
      <c r="O936" s="125"/>
      <c r="P936" s="125"/>
      <c r="Q936" s="3414"/>
      <c r="R936" s="3414"/>
      <c r="S936" s="3414"/>
      <c r="T936" s="3414"/>
      <c r="U936" s="3414"/>
      <c r="V936" s="3414"/>
      <c r="W936" s="3414"/>
      <c r="X936" s="3414"/>
      <c r="Y936" s="3414"/>
      <c r="Z936" s="3414"/>
    </row>
    <row r="937" spans="11:26">
      <c r="K937" s="6"/>
      <c r="L937" s="125"/>
      <c r="M937" s="125"/>
      <c r="N937" s="125"/>
      <c r="O937" s="125"/>
      <c r="P937" s="125"/>
      <c r="Q937" s="3414"/>
      <c r="R937" s="3414"/>
      <c r="S937" s="3414"/>
      <c r="T937" s="3414"/>
      <c r="U937" s="3414"/>
      <c r="V937" s="3414"/>
      <c r="W937" s="3414"/>
      <c r="X937" s="3414"/>
      <c r="Y937" s="3414"/>
      <c r="Z937" s="3414"/>
    </row>
    <row r="938" spans="11:26">
      <c r="K938" s="6"/>
      <c r="L938" s="125"/>
      <c r="M938" s="125"/>
      <c r="N938" s="125"/>
      <c r="O938" s="125"/>
      <c r="P938" s="125"/>
      <c r="Q938" s="3414"/>
      <c r="R938" s="3414"/>
      <c r="S938" s="3414"/>
      <c r="T938" s="3414"/>
      <c r="U938" s="3414"/>
      <c r="V938" s="3414"/>
      <c r="W938" s="3414"/>
      <c r="X938" s="3414"/>
      <c r="Y938" s="3414"/>
      <c r="Z938" s="3414"/>
    </row>
    <row r="939" spans="11:26">
      <c r="K939" s="6"/>
      <c r="L939" s="125"/>
      <c r="M939" s="125"/>
      <c r="N939" s="125"/>
      <c r="O939" s="125"/>
      <c r="P939" s="125"/>
      <c r="Q939" s="3414"/>
      <c r="R939" s="3414"/>
      <c r="S939" s="3414"/>
      <c r="T939" s="3414"/>
      <c r="U939" s="3414"/>
      <c r="V939" s="3414"/>
      <c r="W939" s="3414"/>
      <c r="X939" s="3414"/>
      <c r="Y939" s="3414"/>
      <c r="Z939" s="3414"/>
    </row>
    <row r="940" spans="11:26">
      <c r="L940" s="125"/>
      <c r="M940" s="125"/>
      <c r="N940" s="125"/>
      <c r="O940" s="125"/>
      <c r="P940" s="125"/>
      <c r="Q940" s="3414"/>
      <c r="R940" s="3414"/>
      <c r="S940" s="3414"/>
      <c r="T940" s="3414"/>
      <c r="U940" s="3414"/>
      <c r="V940" s="3414"/>
      <c r="W940" s="3414"/>
      <c r="X940" s="3414"/>
      <c r="Y940" s="3414"/>
      <c r="Z940" s="3414"/>
    </row>
    <row r="941" spans="11:26">
      <c r="K941" s="6"/>
      <c r="L941" s="125"/>
      <c r="M941" s="125"/>
      <c r="N941" s="125"/>
      <c r="O941" s="125"/>
      <c r="P941" s="125"/>
      <c r="Q941" s="3414"/>
      <c r="R941" s="3414"/>
      <c r="S941" s="3414"/>
      <c r="T941" s="3414"/>
      <c r="U941" s="3414"/>
      <c r="V941" s="3414"/>
      <c r="W941" s="3414"/>
      <c r="X941" s="3414"/>
      <c r="Y941" s="3414"/>
      <c r="Z941" s="3414"/>
    </row>
    <row r="942" spans="11:26">
      <c r="K942" s="6"/>
      <c r="L942" s="125"/>
      <c r="M942" s="125"/>
      <c r="N942" s="125"/>
      <c r="O942" s="125"/>
      <c r="P942" s="125"/>
      <c r="Q942" s="3414"/>
      <c r="R942" s="3414"/>
      <c r="S942" s="3414"/>
      <c r="T942" s="3414"/>
      <c r="U942" s="3414"/>
      <c r="V942" s="3414"/>
      <c r="W942" s="3414"/>
      <c r="X942" s="3414"/>
      <c r="Y942" s="3414"/>
      <c r="Z942" s="3414"/>
    </row>
    <row r="943" spans="11:26">
      <c r="K943" s="6"/>
      <c r="L943" s="125"/>
      <c r="M943" s="125"/>
      <c r="N943" s="125"/>
      <c r="O943" s="125"/>
      <c r="P943" s="125"/>
      <c r="Q943" s="3414"/>
      <c r="R943" s="3414"/>
      <c r="S943" s="3414"/>
      <c r="T943" s="3414"/>
      <c r="U943" s="3414"/>
      <c r="V943" s="3414"/>
      <c r="W943" s="3414"/>
      <c r="X943" s="3414"/>
      <c r="Y943" s="3414"/>
      <c r="Z943" s="3414"/>
    </row>
    <row r="944" spans="11:26">
      <c r="K944" s="6"/>
      <c r="L944" s="125"/>
      <c r="M944" s="125"/>
      <c r="N944" s="125"/>
      <c r="O944" s="125"/>
      <c r="P944" s="125"/>
      <c r="Q944" s="3414"/>
      <c r="R944" s="3414"/>
      <c r="S944" s="3414"/>
      <c r="T944" s="3414"/>
      <c r="U944" s="3414"/>
      <c r="V944" s="3414"/>
      <c r="W944" s="3414"/>
      <c r="X944" s="3414"/>
      <c r="Y944" s="3414"/>
      <c r="Z944" s="3414"/>
    </row>
    <row r="945" spans="11:26">
      <c r="K945" s="6"/>
      <c r="L945" s="125"/>
      <c r="M945" s="125"/>
      <c r="N945" s="125"/>
      <c r="O945" s="125"/>
      <c r="P945" s="125"/>
      <c r="Q945" s="3414"/>
      <c r="R945" s="3414"/>
      <c r="S945" s="3414"/>
      <c r="T945" s="3414"/>
      <c r="U945" s="3414"/>
      <c r="V945" s="3414"/>
      <c r="W945" s="3414"/>
      <c r="X945" s="3414"/>
      <c r="Y945" s="3414"/>
      <c r="Z945" s="3414"/>
    </row>
    <row r="946" spans="11:26">
      <c r="K946" s="6"/>
      <c r="L946" s="125"/>
      <c r="M946" s="125"/>
      <c r="N946" s="125"/>
      <c r="O946" s="125"/>
      <c r="P946" s="125"/>
      <c r="Q946" s="3414"/>
      <c r="R946" s="3414"/>
      <c r="S946" s="3414"/>
      <c r="T946" s="3414"/>
      <c r="U946" s="3414"/>
      <c r="V946" s="3414"/>
      <c r="W946" s="3414"/>
      <c r="X946" s="3414"/>
      <c r="Y946" s="3414"/>
      <c r="Z946" s="3414"/>
    </row>
    <row r="947" spans="11:26">
      <c r="K947" s="6"/>
      <c r="L947" s="125"/>
      <c r="M947" s="125"/>
      <c r="N947" s="125"/>
      <c r="O947" s="125"/>
      <c r="P947" s="125"/>
      <c r="Q947" s="3414"/>
      <c r="R947" s="3414"/>
      <c r="S947" s="3414"/>
      <c r="T947" s="3414"/>
      <c r="U947" s="3414"/>
      <c r="V947" s="3414"/>
      <c r="W947" s="3414"/>
      <c r="X947" s="3414"/>
      <c r="Y947" s="3414"/>
      <c r="Z947" s="3414"/>
    </row>
    <row r="948" spans="11:26">
      <c r="K948" s="6"/>
      <c r="L948" s="125"/>
      <c r="M948" s="125"/>
      <c r="N948" s="125"/>
      <c r="O948" s="125"/>
      <c r="P948" s="125"/>
      <c r="Q948" s="3414"/>
      <c r="R948" s="3414"/>
      <c r="S948" s="3414"/>
      <c r="T948" s="3414"/>
      <c r="U948" s="3414"/>
      <c r="V948" s="3414"/>
      <c r="W948" s="3414"/>
      <c r="X948" s="3414"/>
      <c r="Y948" s="3414"/>
      <c r="Z948" s="3414"/>
    </row>
    <row r="949" spans="11:26">
      <c r="K949" s="6"/>
      <c r="L949" s="125"/>
      <c r="M949" s="125"/>
      <c r="N949" s="125"/>
      <c r="O949" s="125"/>
      <c r="P949" s="125"/>
      <c r="Q949" s="3414"/>
      <c r="R949" s="3414"/>
      <c r="S949" s="3414"/>
      <c r="T949" s="3414"/>
      <c r="U949" s="3414"/>
      <c r="V949" s="3414"/>
      <c r="W949" s="3414"/>
      <c r="X949" s="3414"/>
      <c r="Y949" s="3414"/>
      <c r="Z949" s="3414"/>
    </row>
    <row r="950" spans="11:26">
      <c r="K950" s="6"/>
      <c r="L950" s="125"/>
      <c r="M950" s="125"/>
      <c r="N950" s="125"/>
      <c r="O950" s="125"/>
      <c r="P950" s="125"/>
      <c r="Q950" s="3414"/>
      <c r="R950" s="3414"/>
      <c r="S950" s="3414"/>
      <c r="T950" s="3414"/>
      <c r="U950" s="3414"/>
      <c r="V950" s="3414"/>
      <c r="W950" s="3414"/>
      <c r="X950" s="3414"/>
      <c r="Y950" s="3414"/>
      <c r="Z950" s="3414"/>
    </row>
    <row r="951" spans="11:26">
      <c r="K951" s="6"/>
      <c r="L951" s="125"/>
      <c r="M951" s="125"/>
      <c r="N951" s="125"/>
      <c r="O951" s="125"/>
      <c r="P951" s="125"/>
      <c r="Q951" s="3414"/>
      <c r="R951" s="3414"/>
      <c r="S951" s="3414"/>
      <c r="T951" s="3414"/>
      <c r="U951" s="3414"/>
      <c r="V951" s="3414"/>
      <c r="W951" s="3414"/>
      <c r="X951" s="3414"/>
      <c r="Y951" s="3414"/>
      <c r="Z951" s="3414"/>
    </row>
    <row r="952" spans="11:26">
      <c r="K952" s="6"/>
      <c r="L952" s="125"/>
      <c r="M952" s="125"/>
      <c r="N952" s="125"/>
      <c r="O952" s="125"/>
      <c r="P952" s="125"/>
      <c r="Q952" s="3414"/>
      <c r="R952" s="3414"/>
      <c r="S952" s="3414"/>
      <c r="T952" s="3414"/>
      <c r="U952" s="3414"/>
      <c r="V952" s="3414"/>
      <c r="W952" s="3414"/>
      <c r="X952" s="3414"/>
      <c r="Y952" s="3414"/>
      <c r="Z952" s="3414"/>
    </row>
    <row r="953" spans="11:26">
      <c r="K953" s="6"/>
      <c r="L953" s="125"/>
      <c r="M953" s="125"/>
      <c r="N953" s="125"/>
      <c r="O953" s="125"/>
      <c r="P953" s="125"/>
      <c r="Q953" s="3414"/>
      <c r="R953" s="3414"/>
      <c r="S953" s="3414"/>
      <c r="T953" s="3414"/>
      <c r="U953" s="3414"/>
      <c r="V953" s="3414"/>
      <c r="W953" s="3414"/>
      <c r="X953" s="3414"/>
      <c r="Y953" s="3414"/>
      <c r="Z953" s="3414"/>
    </row>
    <row r="954" spans="11:26">
      <c r="K954" s="6"/>
      <c r="L954" s="125"/>
      <c r="M954" s="125"/>
      <c r="N954" s="125"/>
      <c r="O954" s="125"/>
      <c r="P954" s="125"/>
      <c r="Q954" s="3414"/>
      <c r="R954" s="3414"/>
      <c r="S954" s="3414"/>
      <c r="T954" s="3414"/>
      <c r="U954" s="3414"/>
      <c r="V954" s="3414"/>
      <c r="W954" s="3414"/>
      <c r="X954" s="3414"/>
      <c r="Y954" s="3414"/>
      <c r="Z954" s="3414"/>
    </row>
    <row r="955" spans="11:26">
      <c r="K955" s="6"/>
      <c r="L955" s="125"/>
      <c r="M955" s="125"/>
      <c r="N955" s="125"/>
      <c r="O955" s="125"/>
      <c r="P955" s="125"/>
      <c r="Q955" s="3414"/>
      <c r="R955" s="3414"/>
      <c r="S955" s="3414"/>
      <c r="T955" s="3414"/>
      <c r="U955" s="3414"/>
      <c r="V955" s="3414"/>
      <c r="W955" s="3414"/>
      <c r="X955" s="3414"/>
      <c r="Y955" s="3414"/>
      <c r="Z955" s="3414"/>
    </row>
    <row r="956" spans="11:26">
      <c r="K956" s="6"/>
      <c r="L956" s="125"/>
      <c r="M956" s="125"/>
      <c r="N956" s="125"/>
      <c r="O956" s="125"/>
      <c r="P956" s="125"/>
      <c r="Q956" s="3414"/>
      <c r="R956" s="3414"/>
      <c r="S956" s="3414"/>
      <c r="T956" s="3414"/>
      <c r="U956" s="3414"/>
      <c r="V956" s="3414"/>
      <c r="W956" s="3414"/>
      <c r="X956" s="3414"/>
      <c r="Y956" s="3414"/>
      <c r="Z956" s="3414"/>
    </row>
    <row r="957" spans="11:26">
      <c r="K957" s="6"/>
      <c r="L957" s="125"/>
      <c r="M957" s="125"/>
      <c r="N957" s="125"/>
      <c r="O957" s="125"/>
      <c r="P957" s="125"/>
      <c r="Q957" s="3414"/>
      <c r="R957" s="3414"/>
      <c r="S957" s="3414"/>
      <c r="T957" s="3414"/>
      <c r="U957" s="3414"/>
      <c r="V957" s="3414"/>
      <c r="W957" s="3414"/>
      <c r="X957" s="3414"/>
      <c r="Y957" s="3414"/>
      <c r="Z957" s="3414"/>
    </row>
    <row r="958" spans="11:26">
      <c r="K958" s="6"/>
      <c r="L958" s="125"/>
      <c r="M958" s="125"/>
      <c r="N958" s="125"/>
      <c r="O958" s="125"/>
      <c r="P958" s="125"/>
      <c r="Q958" s="3414"/>
      <c r="R958" s="3414"/>
      <c r="S958" s="3414"/>
      <c r="T958" s="3414"/>
      <c r="U958" s="3414"/>
      <c r="V958" s="3414"/>
      <c r="W958" s="3414"/>
      <c r="X958" s="3414"/>
      <c r="Y958" s="3414"/>
      <c r="Z958" s="3414"/>
    </row>
    <row r="959" spans="11:26">
      <c r="K959" s="6"/>
      <c r="L959" s="125"/>
      <c r="M959" s="125"/>
      <c r="N959" s="125"/>
      <c r="O959" s="125"/>
      <c r="P959" s="125"/>
      <c r="Q959" s="3414"/>
      <c r="R959" s="3414"/>
      <c r="S959" s="3414"/>
      <c r="T959" s="3414"/>
      <c r="U959" s="3414"/>
      <c r="V959" s="3414"/>
      <c r="W959" s="3414"/>
      <c r="X959" s="3414"/>
      <c r="Y959" s="3414"/>
      <c r="Z959" s="3414"/>
    </row>
    <row r="960" spans="11:26">
      <c r="K960" s="6"/>
      <c r="L960" s="125"/>
      <c r="M960" s="125"/>
      <c r="N960" s="125"/>
      <c r="O960" s="125"/>
      <c r="P960" s="125"/>
      <c r="Q960" s="3414"/>
      <c r="R960" s="3414"/>
      <c r="S960" s="3414"/>
      <c r="T960" s="3414"/>
      <c r="U960" s="3414"/>
      <c r="V960" s="3414"/>
      <c r="W960" s="3414"/>
      <c r="X960" s="3414"/>
      <c r="Y960" s="3414"/>
      <c r="Z960" s="3414"/>
    </row>
    <row r="961" spans="11:26">
      <c r="K961" s="6"/>
      <c r="L961" s="125"/>
      <c r="M961" s="125"/>
      <c r="N961" s="125"/>
      <c r="O961" s="125"/>
      <c r="P961" s="125"/>
      <c r="Q961" s="3414"/>
      <c r="R961" s="3414"/>
      <c r="S961" s="3414"/>
      <c r="T961" s="3414"/>
      <c r="U961" s="3414"/>
      <c r="V961" s="3414"/>
      <c r="W961" s="3414"/>
      <c r="X961" s="3414"/>
      <c r="Y961" s="3414"/>
      <c r="Z961" s="3414"/>
    </row>
    <row r="962" spans="11:26">
      <c r="K962" s="6"/>
      <c r="L962" s="125"/>
      <c r="M962" s="125"/>
      <c r="N962" s="125"/>
      <c r="O962" s="125"/>
      <c r="P962" s="125"/>
      <c r="Q962" s="3414"/>
      <c r="R962" s="3414"/>
      <c r="S962" s="3414"/>
      <c r="T962" s="3414"/>
      <c r="U962" s="3414"/>
      <c r="V962" s="3414"/>
      <c r="W962" s="3414"/>
      <c r="X962" s="3414"/>
      <c r="Y962" s="3414"/>
      <c r="Z962" s="3414"/>
    </row>
    <row r="963" spans="11:26">
      <c r="K963" s="6"/>
      <c r="L963" s="125"/>
      <c r="M963" s="125"/>
      <c r="N963" s="125"/>
      <c r="O963" s="125"/>
      <c r="P963" s="125"/>
      <c r="Q963" s="3414"/>
      <c r="R963" s="3414"/>
      <c r="S963" s="3414"/>
      <c r="T963" s="3414"/>
      <c r="U963" s="3414"/>
      <c r="V963" s="3414"/>
      <c r="W963" s="3414"/>
      <c r="X963" s="3414"/>
      <c r="Y963" s="3414"/>
      <c r="Z963" s="3414"/>
    </row>
    <row r="964" spans="11:26">
      <c r="K964" s="6"/>
      <c r="L964" s="125"/>
      <c r="M964" s="125"/>
      <c r="N964" s="125"/>
      <c r="O964" s="125"/>
      <c r="P964" s="125"/>
      <c r="Q964" s="3414"/>
      <c r="R964" s="3414"/>
      <c r="S964" s="3414"/>
      <c r="T964" s="3414"/>
      <c r="U964" s="3414"/>
      <c r="V964" s="3414"/>
      <c r="W964" s="3414"/>
      <c r="X964" s="3414"/>
      <c r="Y964" s="3414"/>
      <c r="Z964" s="3414"/>
    </row>
    <row r="965" spans="11:26">
      <c r="K965" s="6"/>
      <c r="L965" s="125"/>
      <c r="M965" s="125"/>
      <c r="N965" s="125"/>
      <c r="O965" s="125"/>
      <c r="P965" s="125"/>
      <c r="Q965" s="3414"/>
      <c r="R965" s="3414"/>
      <c r="S965" s="3414"/>
      <c r="T965" s="3414"/>
      <c r="U965" s="3414"/>
      <c r="V965" s="3414"/>
      <c r="W965" s="3414"/>
      <c r="X965" s="3414"/>
      <c r="Y965" s="3414"/>
      <c r="Z965" s="3414"/>
    </row>
    <row r="966" spans="11:26">
      <c r="K966" s="6"/>
      <c r="L966" s="125"/>
      <c r="M966" s="125"/>
      <c r="N966" s="125"/>
      <c r="O966" s="125"/>
      <c r="P966" s="125"/>
      <c r="Q966" s="3414"/>
      <c r="R966" s="3414"/>
      <c r="S966" s="3414"/>
      <c r="T966" s="3414"/>
      <c r="U966" s="3414"/>
      <c r="V966" s="3414"/>
      <c r="W966" s="3414"/>
      <c r="X966" s="3414"/>
      <c r="Y966" s="3414"/>
      <c r="Z966" s="3414"/>
    </row>
    <row r="967" spans="11:26">
      <c r="K967" s="6"/>
      <c r="L967" s="125"/>
      <c r="M967" s="125"/>
      <c r="N967" s="125"/>
      <c r="O967" s="125"/>
      <c r="P967" s="125"/>
      <c r="Q967" s="3414"/>
      <c r="R967" s="3414"/>
      <c r="S967" s="3414"/>
      <c r="T967" s="3414"/>
      <c r="U967" s="3414"/>
      <c r="V967" s="3414"/>
      <c r="W967" s="3414"/>
      <c r="X967" s="3414"/>
      <c r="Y967" s="3414"/>
      <c r="Z967" s="3414"/>
    </row>
    <row r="968" spans="11:26">
      <c r="K968" s="6"/>
      <c r="L968" s="125"/>
      <c r="M968" s="125"/>
      <c r="N968" s="125"/>
      <c r="O968" s="125"/>
      <c r="P968" s="125"/>
      <c r="Q968" s="3414"/>
      <c r="R968" s="3414"/>
      <c r="S968" s="3414"/>
      <c r="T968" s="3414"/>
      <c r="U968" s="3414"/>
      <c r="V968" s="3414"/>
      <c r="W968" s="3414"/>
      <c r="X968" s="3414"/>
      <c r="Y968" s="3414"/>
      <c r="Z968" s="3414"/>
    </row>
    <row r="969" spans="11:26">
      <c r="K969" s="6"/>
      <c r="L969" s="125"/>
      <c r="M969" s="125"/>
      <c r="N969" s="125"/>
      <c r="O969" s="125"/>
      <c r="P969" s="125"/>
      <c r="Q969" s="3414"/>
      <c r="R969" s="3414"/>
      <c r="S969" s="3414"/>
      <c r="T969" s="3414"/>
      <c r="U969" s="3414"/>
      <c r="V969" s="3414"/>
      <c r="W969" s="3414"/>
      <c r="X969" s="3414"/>
      <c r="Y969" s="3414"/>
      <c r="Z969" s="3414"/>
    </row>
    <row r="970" spans="11:26">
      <c r="K970" s="6"/>
      <c r="L970" s="125"/>
      <c r="M970" s="125"/>
      <c r="N970" s="125"/>
      <c r="O970" s="125"/>
      <c r="P970" s="125"/>
      <c r="Q970" s="3414"/>
      <c r="R970" s="3414"/>
      <c r="S970" s="3414"/>
      <c r="T970" s="3414"/>
      <c r="U970" s="3414"/>
      <c r="V970" s="3414"/>
      <c r="W970" s="3414"/>
      <c r="X970" s="3414"/>
      <c r="Y970" s="3414"/>
      <c r="Z970" s="3414"/>
    </row>
    <row r="971" spans="11:26">
      <c r="K971" s="6"/>
      <c r="L971" s="125"/>
      <c r="M971" s="125"/>
      <c r="N971" s="125"/>
      <c r="O971" s="125"/>
      <c r="P971" s="125"/>
      <c r="Q971" s="3414"/>
      <c r="R971" s="3414"/>
      <c r="S971" s="3414"/>
      <c r="T971" s="3414"/>
      <c r="U971" s="3414"/>
      <c r="V971" s="3414"/>
      <c r="W971" s="3414"/>
      <c r="X971" s="3414"/>
      <c r="Y971" s="3414"/>
      <c r="Z971" s="3414"/>
    </row>
    <row r="972" spans="11:26">
      <c r="K972" s="6"/>
      <c r="L972" s="125"/>
      <c r="M972" s="125"/>
      <c r="N972" s="125"/>
      <c r="O972" s="125"/>
      <c r="P972" s="125"/>
      <c r="Q972" s="3414"/>
      <c r="R972" s="3414"/>
      <c r="S972" s="3414"/>
      <c r="T972" s="3414"/>
      <c r="U972" s="3414"/>
      <c r="V972" s="3414"/>
      <c r="W972" s="3414"/>
      <c r="X972" s="3414"/>
      <c r="Y972" s="3414"/>
      <c r="Z972" s="3414"/>
    </row>
    <row r="973" spans="11:26">
      <c r="K973" s="6"/>
      <c r="L973" s="125"/>
      <c r="M973" s="125"/>
      <c r="N973" s="125"/>
      <c r="O973" s="125"/>
      <c r="P973" s="125"/>
      <c r="Q973" s="3414"/>
      <c r="R973" s="3414"/>
      <c r="S973" s="3414"/>
      <c r="T973" s="3414"/>
      <c r="U973" s="3414"/>
      <c r="V973" s="3414"/>
      <c r="W973" s="3414"/>
      <c r="X973" s="3414"/>
      <c r="Y973" s="3414"/>
      <c r="Z973" s="3414"/>
    </row>
    <row r="974" spans="11:26">
      <c r="K974" s="6"/>
      <c r="L974" s="125"/>
      <c r="M974" s="125"/>
      <c r="N974" s="125"/>
      <c r="O974" s="125"/>
      <c r="P974" s="125"/>
      <c r="Q974" s="3414"/>
      <c r="R974" s="3414"/>
      <c r="S974" s="3414"/>
      <c r="T974" s="3414"/>
      <c r="U974" s="3414"/>
      <c r="V974" s="3414"/>
      <c r="W974" s="3414"/>
      <c r="X974" s="3414"/>
      <c r="Y974" s="3414"/>
      <c r="Z974" s="3414"/>
    </row>
    <row r="975" spans="11:26">
      <c r="K975" s="6"/>
      <c r="L975" s="125"/>
      <c r="M975" s="125"/>
      <c r="N975" s="125"/>
      <c r="O975" s="125"/>
      <c r="P975" s="125"/>
      <c r="Q975" s="3414"/>
      <c r="R975" s="3414"/>
      <c r="S975" s="3414"/>
      <c r="T975" s="3414"/>
      <c r="U975" s="3414"/>
      <c r="V975" s="3414"/>
      <c r="W975" s="3414"/>
      <c r="X975" s="3414"/>
      <c r="Y975" s="3414"/>
      <c r="Z975" s="3414"/>
    </row>
    <row r="976" spans="11:26">
      <c r="K976" s="6"/>
      <c r="L976" s="125"/>
      <c r="M976" s="125"/>
      <c r="N976" s="125"/>
      <c r="O976" s="125"/>
      <c r="P976" s="125"/>
      <c r="Q976" s="3414"/>
      <c r="R976" s="3414"/>
      <c r="S976" s="3414"/>
      <c r="T976" s="3414"/>
      <c r="U976" s="3414"/>
      <c r="V976" s="3414"/>
      <c r="W976" s="3414"/>
      <c r="X976" s="3414"/>
      <c r="Y976" s="3414"/>
      <c r="Z976" s="3414"/>
    </row>
    <row r="977" spans="11:26">
      <c r="K977" s="6"/>
      <c r="L977" s="125"/>
      <c r="M977" s="125"/>
      <c r="N977" s="125"/>
      <c r="O977" s="125"/>
      <c r="P977" s="125"/>
      <c r="Q977" s="3414"/>
      <c r="R977" s="3414"/>
      <c r="S977" s="3414"/>
      <c r="T977" s="3414"/>
      <c r="U977" s="3414"/>
      <c r="V977" s="3414"/>
      <c r="W977" s="3414"/>
      <c r="X977" s="3414"/>
      <c r="Y977" s="3414"/>
      <c r="Z977" s="3414"/>
    </row>
    <row r="978" spans="11:26">
      <c r="K978" s="6"/>
      <c r="L978" s="125"/>
      <c r="M978" s="125"/>
      <c r="N978" s="125"/>
      <c r="O978" s="125"/>
      <c r="P978" s="125"/>
      <c r="Q978" s="3414"/>
      <c r="R978" s="3414"/>
      <c r="S978" s="3414"/>
      <c r="T978" s="3414"/>
      <c r="U978" s="3414"/>
      <c r="V978" s="3414"/>
      <c r="W978" s="3414"/>
      <c r="X978" s="3414"/>
      <c r="Y978" s="3414"/>
      <c r="Z978" s="3414"/>
    </row>
    <row r="979" spans="11:26">
      <c r="K979" s="6"/>
      <c r="L979" s="125"/>
      <c r="M979" s="125"/>
      <c r="N979" s="125"/>
      <c r="O979" s="125"/>
      <c r="P979" s="125"/>
      <c r="Q979" s="3414"/>
      <c r="R979" s="3414"/>
      <c r="S979" s="3414"/>
      <c r="T979" s="3414"/>
      <c r="U979" s="3414"/>
      <c r="V979" s="3414"/>
      <c r="W979" s="3414"/>
      <c r="X979" s="3414"/>
      <c r="Y979" s="3414"/>
      <c r="Z979" s="3414"/>
    </row>
    <row r="980" spans="11:26">
      <c r="K980" s="6"/>
      <c r="L980" s="125"/>
      <c r="M980" s="125"/>
      <c r="N980" s="125"/>
      <c r="O980" s="125"/>
      <c r="P980" s="125"/>
      <c r="Q980" s="3414"/>
      <c r="R980" s="3414"/>
      <c r="S980" s="3414"/>
      <c r="T980" s="3414"/>
      <c r="U980" s="3414"/>
      <c r="V980" s="3414"/>
      <c r="W980" s="3414"/>
      <c r="X980" s="3414"/>
      <c r="Y980" s="3414"/>
      <c r="Z980" s="3414"/>
    </row>
    <row r="981" spans="11:26">
      <c r="K981" s="6"/>
      <c r="L981" s="125"/>
      <c r="M981" s="125"/>
      <c r="N981" s="125"/>
      <c r="O981" s="125"/>
      <c r="P981" s="125"/>
      <c r="Q981" s="3414"/>
      <c r="R981" s="3414"/>
      <c r="S981" s="3414"/>
      <c r="T981" s="3414"/>
      <c r="U981" s="3414"/>
      <c r="V981" s="3414"/>
      <c r="W981" s="3414"/>
      <c r="X981" s="3414"/>
      <c r="Y981" s="3414"/>
      <c r="Z981" s="3414"/>
    </row>
    <row r="982" spans="11:26">
      <c r="K982" s="6"/>
      <c r="L982" s="125"/>
      <c r="M982" s="125"/>
      <c r="N982" s="125"/>
      <c r="O982" s="125"/>
      <c r="P982" s="125"/>
      <c r="Q982" s="3414"/>
      <c r="R982" s="3414"/>
      <c r="S982" s="3414"/>
      <c r="T982" s="3414"/>
      <c r="U982" s="3414"/>
      <c r="V982" s="3414"/>
      <c r="W982" s="3414"/>
      <c r="X982" s="3414"/>
      <c r="Y982" s="3414"/>
      <c r="Z982" s="3414"/>
    </row>
    <row r="983" spans="11:26">
      <c r="K983" s="6"/>
      <c r="L983" s="125"/>
      <c r="M983" s="125"/>
      <c r="N983" s="125"/>
      <c r="O983" s="125"/>
      <c r="P983" s="125"/>
      <c r="Q983" s="3414"/>
      <c r="R983" s="3414"/>
      <c r="S983" s="3414"/>
      <c r="T983" s="3414"/>
      <c r="U983" s="3414"/>
      <c r="V983" s="3414"/>
      <c r="W983" s="3414"/>
      <c r="X983" s="3414"/>
      <c r="Y983" s="3414"/>
      <c r="Z983" s="3414"/>
    </row>
    <row r="984" spans="11:26">
      <c r="K984" s="6"/>
      <c r="L984" s="125"/>
      <c r="M984" s="125"/>
      <c r="N984" s="125"/>
      <c r="O984" s="125"/>
      <c r="P984" s="125"/>
      <c r="Q984" s="3414"/>
      <c r="R984" s="3414"/>
      <c r="S984" s="3414"/>
      <c r="T984" s="3414"/>
      <c r="U984" s="3414"/>
      <c r="V984" s="3414"/>
      <c r="W984" s="3414"/>
      <c r="X984" s="3414"/>
      <c r="Y984" s="3414"/>
      <c r="Z984" s="3414"/>
    </row>
    <row r="985" spans="11:26">
      <c r="K985" s="6"/>
      <c r="L985" s="125"/>
      <c r="M985" s="125"/>
      <c r="N985" s="125"/>
      <c r="O985" s="125"/>
      <c r="P985" s="125"/>
      <c r="Q985" s="3414"/>
      <c r="R985" s="3414"/>
      <c r="S985" s="3414"/>
      <c r="T985" s="3414"/>
      <c r="U985" s="3414"/>
      <c r="V985" s="3414"/>
      <c r="W985" s="3414"/>
      <c r="X985" s="3414"/>
      <c r="Y985" s="3414"/>
      <c r="Z985" s="3414"/>
    </row>
    <row r="986" spans="11:26">
      <c r="K986" s="6"/>
      <c r="L986" s="125"/>
      <c r="M986" s="125"/>
      <c r="N986" s="125"/>
      <c r="O986" s="125"/>
      <c r="P986" s="125"/>
      <c r="Q986" s="3414"/>
      <c r="R986" s="3414"/>
      <c r="S986" s="3414"/>
      <c r="T986" s="3414"/>
      <c r="U986" s="3414"/>
      <c r="V986" s="3414"/>
      <c r="W986" s="3414"/>
      <c r="X986" s="3414"/>
      <c r="Y986" s="3414"/>
      <c r="Z986" s="3414"/>
    </row>
    <row r="987" spans="11:26">
      <c r="K987" s="6"/>
      <c r="L987" s="125"/>
      <c r="M987" s="125"/>
      <c r="N987" s="125"/>
      <c r="O987" s="125"/>
      <c r="P987" s="125"/>
      <c r="Q987" s="3414"/>
      <c r="R987" s="3414"/>
      <c r="S987" s="3414"/>
      <c r="T987" s="3414"/>
      <c r="U987" s="3414"/>
      <c r="V987" s="3414"/>
      <c r="W987" s="3414"/>
      <c r="X987" s="3414"/>
      <c r="Y987" s="3414"/>
      <c r="Z987" s="3414"/>
    </row>
    <row r="988" spans="11:26">
      <c r="K988" s="6"/>
      <c r="L988" s="125"/>
      <c r="M988" s="125"/>
      <c r="N988" s="125"/>
      <c r="O988" s="125"/>
      <c r="P988" s="125"/>
      <c r="Q988" s="3414"/>
      <c r="R988" s="3414"/>
      <c r="S988" s="3414"/>
      <c r="T988" s="3414"/>
      <c r="U988" s="3414"/>
      <c r="V988" s="3414"/>
      <c r="W988" s="3414"/>
      <c r="X988" s="3414"/>
      <c r="Y988" s="3414"/>
      <c r="Z988" s="3414"/>
    </row>
    <row r="989" spans="11:26">
      <c r="K989" s="6"/>
      <c r="L989" s="125"/>
      <c r="M989" s="125"/>
      <c r="N989" s="125"/>
      <c r="O989" s="125"/>
      <c r="P989" s="125"/>
      <c r="Q989" s="3414"/>
      <c r="R989" s="3414"/>
      <c r="S989" s="3414"/>
      <c r="T989" s="3414"/>
      <c r="U989" s="3414"/>
      <c r="V989" s="3414"/>
      <c r="W989" s="3414"/>
      <c r="X989" s="3414"/>
      <c r="Y989" s="3414"/>
      <c r="Z989" s="3414"/>
    </row>
    <row r="990" spans="11:26">
      <c r="K990" s="6"/>
      <c r="L990" s="125"/>
      <c r="M990" s="125"/>
      <c r="N990" s="125"/>
      <c r="O990" s="125"/>
      <c r="P990" s="125"/>
      <c r="Q990" s="3414"/>
      <c r="R990" s="3414"/>
      <c r="S990" s="3414"/>
      <c r="T990" s="3414"/>
      <c r="U990" s="3414"/>
      <c r="V990" s="3414"/>
      <c r="W990" s="3414"/>
      <c r="X990" s="3414"/>
      <c r="Y990" s="3414"/>
      <c r="Z990" s="3414"/>
    </row>
    <row r="991" spans="11:26">
      <c r="K991" s="6"/>
      <c r="L991" s="125"/>
      <c r="M991" s="125"/>
      <c r="N991" s="125"/>
      <c r="O991" s="125"/>
      <c r="P991" s="125"/>
      <c r="Q991" s="3414"/>
      <c r="R991" s="3414"/>
      <c r="S991" s="3414"/>
      <c r="T991" s="3414"/>
      <c r="U991" s="3414"/>
      <c r="V991" s="3414"/>
      <c r="W991" s="3414"/>
      <c r="X991" s="3414"/>
      <c r="Y991" s="3414"/>
      <c r="Z991" s="3414"/>
    </row>
    <row r="992" spans="11:26">
      <c r="K992" s="6"/>
      <c r="L992" s="125"/>
      <c r="M992" s="125"/>
      <c r="N992" s="125"/>
      <c r="O992" s="125"/>
      <c r="P992" s="125"/>
      <c r="Q992" s="3414"/>
      <c r="R992" s="3414"/>
      <c r="S992" s="3414"/>
      <c r="T992" s="3414"/>
      <c r="U992" s="3414"/>
      <c r="V992" s="3414"/>
      <c r="W992" s="3414"/>
      <c r="X992" s="3414"/>
      <c r="Y992" s="3414"/>
      <c r="Z992" s="3414"/>
    </row>
    <row r="993" spans="11:26">
      <c r="K993" s="6"/>
      <c r="L993" s="125"/>
      <c r="M993" s="125"/>
      <c r="N993" s="125"/>
      <c r="O993" s="125"/>
      <c r="P993" s="125"/>
      <c r="Q993" s="3414"/>
      <c r="R993" s="3414"/>
      <c r="S993" s="3414"/>
      <c r="T993" s="3414"/>
      <c r="U993" s="3414"/>
      <c r="V993" s="3414"/>
      <c r="W993" s="3414"/>
      <c r="X993" s="3414"/>
      <c r="Y993" s="3414"/>
      <c r="Z993" s="3414"/>
    </row>
    <row r="994" spans="11:26">
      <c r="K994" s="6"/>
      <c r="L994" s="125"/>
      <c r="M994" s="125"/>
      <c r="N994" s="125"/>
      <c r="O994" s="125"/>
      <c r="P994" s="125"/>
      <c r="Q994" s="3414"/>
      <c r="R994" s="3414"/>
      <c r="S994" s="3414"/>
      <c r="T994" s="3414"/>
      <c r="U994" s="3414"/>
      <c r="V994" s="3414"/>
      <c r="W994" s="3414"/>
      <c r="X994" s="3414"/>
      <c r="Y994" s="3414"/>
      <c r="Z994" s="3414"/>
    </row>
    <row r="995" spans="11:26">
      <c r="K995" s="6"/>
      <c r="L995" s="125"/>
      <c r="M995" s="125"/>
      <c r="N995" s="125"/>
      <c r="O995" s="125"/>
      <c r="P995" s="125"/>
      <c r="Q995" s="3414"/>
      <c r="R995" s="3414"/>
      <c r="S995" s="3414"/>
      <c r="T995" s="3414"/>
      <c r="U995" s="3414"/>
      <c r="V995" s="3414"/>
      <c r="W995" s="3414"/>
      <c r="X995" s="3414"/>
      <c r="Y995" s="3414"/>
      <c r="Z995" s="3414"/>
    </row>
    <row r="996" spans="11:26">
      <c r="K996" s="6"/>
      <c r="L996" s="125"/>
      <c r="M996" s="125"/>
      <c r="N996" s="125"/>
      <c r="O996" s="125"/>
      <c r="P996" s="125"/>
      <c r="Q996" s="3414"/>
      <c r="R996" s="3414"/>
      <c r="S996" s="3414"/>
      <c r="T996" s="3414"/>
      <c r="U996" s="3414"/>
      <c r="V996" s="3414"/>
      <c r="W996" s="3414"/>
      <c r="X996" s="3414"/>
      <c r="Y996" s="3414"/>
      <c r="Z996" s="3414"/>
    </row>
    <row r="997" spans="11:26">
      <c r="K997" s="6"/>
      <c r="L997" s="125"/>
      <c r="M997" s="125"/>
      <c r="N997" s="125"/>
      <c r="O997" s="125"/>
      <c r="P997" s="125"/>
      <c r="Q997" s="3414"/>
      <c r="R997" s="3414"/>
      <c r="S997" s="3414"/>
      <c r="T997" s="3414"/>
      <c r="U997" s="3414"/>
      <c r="V997" s="3414"/>
      <c r="W997" s="3414"/>
      <c r="X997" s="3414"/>
      <c r="Y997" s="3414"/>
      <c r="Z997" s="3414"/>
    </row>
    <row r="998" spans="11:26">
      <c r="K998" s="6"/>
      <c r="L998" s="125"/>
      <c r="M998" s="125"/>
      <c r="N998" s="125"/>
      <c r="O998" s="125"/>
      <c r="P998" s="125"/>
      <c r="Q998" s="3414"/>
      <c r="R998" s="3414"/>
      <c r="S998" s="3414"/>
      <c r="T998" s="3414"/>
      <c r="U998" s="3414"/>
      <c r="V998" s="3414"/>
      <c r="W998" s="3414"/>
      <c r="X998" s="3414"/>
      <c r="Y998" s="3414"/>
      <c r="Z998" s="3414"/>
    </row>
    <row r="999" spans="11:26">
      <c r="K999" s="6"/>
      <c r="L999" s="125"/>
      <c r="M999" s="125"/>
      <c r="N999" s="125"/>
      <c r="O999" s="125"/>
      <c r="P999" s="125"/>
      <c r="Q999" s="3414"/>
      <c r="R999" s="3414"/>
      <c r="S999" s="3414"/>
      <c r="T999" s="3414"/>
      <c r="U999" s="3414"/>
      <c r="V999" s="3414"/>
      <c r="W999" s="3414"/>
      <c r="X999" s="3414"/>
      <c r="Y999" s="3414"/>
      <c r="Z999" s="3414"/>
    </row>
    <row r="1000" spans="11:26">
      <c r="K1000" s="6"/>
      <c r="L1000" s="125"/>
      <c r="M1000" s="125"/>
      <c r="N1000" s="125"/>
      <c r="O1000" s="125"/>
      <c r="P1000" s="125"/>
      <c r="Q1000" s="3414"/>
      <c r="R1000" s="3414"/>
      <c r="S1000" s="3414"/>
      <c r="T1000" s="3414"/>
      <c r="U1000" s="3414"/>
      <c r="V1000" s="3414"/>
      <c r="W1000" s="3414"/>
      <c r="X1000" s="3414"/>
      <c r="Y1000" s="3414"/>
      <c r="Z1000" s="3414"/>
    </row>
    <row r="1001" spans="11:26">
      <c r="K1001" s="6"/>
      <c r="L1001" s="125"/>
      <c r="M1001" s="125"/>
      <c r="N1001" s="125"/>
      <c r="O1001" s="125"/>
      <c r="P1001" s="125"/>
      <c r="Q1001" s="3414"/>
      <c r="R1001" s="3414"/>
      <c r="S1001" s="3414"/>
      <c r="T1001" s="3414"/>
      <c r="U1001" s="3414"/>
      <c r="V1001" s="3414"/>
      <c r="W1001" s="3414"/>
      <c r="X1001" s="3414"/>
      <c r="Y1001" s="3414"/>
      <c r="Z1001" s="3414"/>
    </row>
    <row r="1002" spans="11:26">
      <c r="K1002" s="6"/>
      <c r="L1002" s="125"/>
      <c r="M1002" s="125"/>
      <c r="N1002" s="125"/>
      <c r="O1002" s="125"/>
      <c r="P1002" s="125"/>
      <c r="Q1002" s="3414"/>
      <c r="R1002" s="3414"/>
      <c r="S1002" s="3414"/>
      <c r="T1002" s="3414"/>
      <c r="U1002" s="3414"/>
      <c r="V1002" s="3414"/>
      <c r="W1002" s="3414"/>
      <c r="X1002" s="3414"/>
      <c r="Y1002" s="3414"/>
      <c r="Z1002" s="3414"/>
    </row>
    <row r="1003" spans="11:26">
      <c r="K1003" s="6"/>
      <c r="L1003" s="125"/>
      <c r="M1003" s="125"/>
      <c r="N1003" s="125"/>
      <c r="O1003" s="125"/>
      <c r="P1003" s="125"/>
      <c r="Q1003" s="3414"/>
      <c r="R1003" s="3414"/>
      <c r="S1003" s="3414"/>
      <c r="T1003" s="3414"/>
      <c r="U1003" s="3414"/>
      <c r="V1003" s="3414"/>
      <c r="W1003" s="3414"/>
      <c r="X1003" s="3414"/>
      <c r="Y1003" s="3414"/>
      <c r="Z1003" s="3414"/>
    </row>
    <row r="1004" spans="11:26">
      <c r="K1004" s="6"/>
      <c r="L1004" s="125"/>
      <c r="M1004" s="125"/>
      <c r="N1004" s="125"/>
      <c r="O1004" s="125"/>
      <c r="P1004" s="125"/>
      <c r="Q1004" s="3414"/>
      <c r="R1004" s="3414"/>
      <c r="S1004" s="3414"/>
      <c r="T1004" s="3414"/>
      <c r="U1004" s="3414"/>
      <c r="V1004" s="3414"/>
      <c r="W1004" s="3414"/>
      <c r="X1004" s="3414"/>
      <c r="Y1004" s="3414"/>
      <c r="Z1004" s="3414"/>
    </row>
    <row r="1005" spans="11:26">
      <c r="K1005" s="6"/>
      <c r="L1005" s="125"/>
      <c r="M1005" s="125"/>
      <c r="N1005" s="125"/>
      <c r="O1005" s="125"/>
      <c r="P1005" s="125"/>
      <c r="Q1005" s="3414"/>
      <c r="R1005" s="3414"/>
      <c r="S1005" s="3414"/>
      <c r="T1005" s="3414"/>
      <c r="U1005" s="3414"/>
      <c r="V1005" s="3414"/>
      <c r="W1005" s="3414"/>
      <c r="X1005" s="3414"/>
      <c r="Y1005" s="3414"/>
      <c r="Z1005" s="3414"/>
    </row>
    <row r="1006" spans="11:26">
      <c r="K1006" s="6"/>
      <c r="L1006" s="125"/>
      <c r="M1006" s="125"/>
      <c r="N1006" s="125"/>
      <c r="O1006" s="125"/>
      <c r="P1006" s="125"/>
      <c r="Q1006" s="3414"/>
      <c r="R1006" s="3414"/>
      <c r="S1006" s="3414"/>
      <c r="T1006" s="3414"/>
      <c r="U1006" s="3414"/>
      <c r="V1006" s="3414"/>
      <c r="W1006" s="3414"/>
      <c r="X1006" s="3414"/>
      <c r="Y1006" s="3414"/>
      <c r="Z1006" s="3414"/>
    </row>
    <row r="1007" spans="11:26">
      <c r="K1007" s="6"/>
      <c r="L1007" s="125"/>
      <c r="M1007" s="125"/>
      <c r="N1007" s="125"/>
      <c r="O1007" s="125"/>
      <c r="P1007" s="125"/>
      <c r="Q1007" s="3414"/>
      <c r="R1007" s="3414"/>
      <c r="S1007" s="3414"/>
      <c r="T1007" s="3414"/>
      <c r="U1007" s="3414"/>
      <c r="V1007" s="3414"/>
      <c r="W1007" s="3414"/>
      <c r="X1007" s="3414"/>
      <c r="Y1007" s="3414"/>
      <c r="Z1007" s="3414"/>
    </row>
    <row r="1008" spans="11:26">
      <c r="K1008" s="6"/>
      <c r="L1008" s="125"/>
      <c r="M1008" s="125"/>
      <c r="N1008" s="125"/>
      <c r="O1008" s="125"/>
      <c r="P1008" s="125"/>
      <c r="Q1008" s="3414"/>
      <c r="R1008" s="3414"/>
      <c r="S1008" s="3414"/>
      <c r="T1008" s="3414"/>
      <c r="U1008" s="3414"/>
      <c r="V1008" s="3414"/>
      <c r="W1008" s="3414"/>
      <c r="X1008" s="3414"/>
      <c r="Y1008" s="3414"/>
      <c r="Z1008" s="3414"/>
    </row>
    <row r="1009" spans="11:26">
      <c r="K1009" s="6"/>
      <c r="L1009" s="125"/>
      <c r="M1009" s="125"/>
      <c r="N1009" s="125"/>
      <c r="O1009" s="125"/>
      <c r="P1009" s="125"/>
      <c r="Q1009" s="3414"/>
      <c r="R1009" s="3414"/>
      <c r="S1009" s="3414"/>
      <c r="T1009" s="3414"/>
      <c r="U1009" s="3414"/>
      <c r="V1009" s="3414"/>
      <c r="W1009" s="3414"/>
      <c r="X1009" s="3414"/>
      <c r="Y1009" s="3414"/>
      <c r="Z1009" s="3414"/>
    </row>
    <row r="1010" spans="11:26">
      <c r="K1010" s="6"/>
      <c r="L1010" s="125"/>
      <c r="M1010" s="125"/>
      <c r="N1010" s="125"/>
      <c r="O1010" s="125"/>
      <c r="P1010" s="125"/>
      <c r="Q1010" s="3414"/>
      <c r="R1010" s="3414"/>
      <c r="S1010" s="3414"/>
      <c r="T1010" s="3414"/>
      <c r="U1010" s="3414"/>
      <c r="V1010" s="3414"/>
      <c r="W1010" s="3414"/>
      <c r="X1010" s="3414"/>
      <c r="Y1010" s="3414"/>
      <c r="Z1010" s="3414"/>
    </row>
    <row r="1011" spans="11:26">
      <c r="K1011" s="6"/>
      <c r="L1011" s="125"/>
      <c r="M1011" s="125"/>
      <c r="N1011" s="125"/>
      <c r="O1011" s="125"/>
      <c r="P1011" s="125"/>
      <c r="Q1011" s="3414"/>
      <c r="R1011" s="3414"/>
      <c r="S1011" s="3414"/>
      <c r="T1011" s="3414"/>
      <c r="U1011" s="3414"/>
      <c r="V1011" s="3414"/>
      <c r="W1011" s="3414"/>
      <c r="X1011" s="3414"/>
      <c r="Y1011" s="3414"/>
      <c r="Z1011" s="3414"/>
    </row>
    <row r="1012" spans="11:26">
      <c r="K1012" s="6"/>
      <c r="L1012" s="125"/>
      <c r="M1012" s="125"/>
      <c r="N1012" s="125"/>
      <c r="O1012" s="125"/>
      <c r="P1012" s="125"/>
      <c r="Q1012" s="3414"/>
      <c r="R1012" s="3414"/>
      <c r="S1012" s="3414"/>
      <c r="T1012" s="3414"/>
      <c r="U1012" s="3414"/>
      <c r="V1012" s="3414"/>
      <c r="W1012" s="3414"/>
      <c r="X1012" s="3414"/>
      <c r="Y1012" s="3414"/>
      <c r="Z1012" s="3414"/>
    </row>
    <row r="1013" spans="11:26">
      <c r="K1013" s="6"/>
      <c r="L1013" s="125"/>
      <c r="M1013" s="125"/>
      <c r="N1013" s="125"/>
      <c r="O1013" s="125"/>
      <c r="P1013" s="125"/>
      <c r="Q1013" s="3414"/>
      <c r="R1013" s="3414"/>
      <c r="S1013" s="3414"/>
      <c r="T1013" s="3414"/>
      <c r="U1013" s="3414"/>
      <c r="V1013" s="3414"/>
      <c r="W1013" s="3414"/>
      <c r="X1013" s="3414"/>
      <c r="Y1013" s="3414"/>
      <c r="Z1013" s="3414"/>
    </row>
    <row r="1014" spans="11:26">
      <c r="K1014" s="6"/>
      <c r="L1014" s="125"/>
      <c r="M1014" s="125"/>
      <c r="N1014" s="125"/>
      <c r="O1014" s="125"/>
      <c r="P1014" s="125"/>
      <c r="Q1014" s="3414"/>
      <c r="R1014" s="3414"/>
      <c r="S1014" s="3414"/>
      <c r="T1014" s="3414"/>
      <c r="U1014" s="3414"/>
      <c r="V1014" s="3414"/>
      <c r="W1014" s="3414"/>
      <c r="X1014" s="3414"/>
      <c r="Y1014" s="3414"/>
      <c r="Z1014" s="3414"/>
    </row>
    <row r="1015" spans="11:26">
      <c r="K1015" s="6"/>
      <c r="L1015" s="125"/>
      <c r="M1015" s="125"/>
      <c r="N1015" s="125"/>
      <c r="O1015" s="125"/>
      <c r="P1015" s="125"/>
      <c r="Q1015" s="3414"/>
      <c r="R1015" s="3414"/>
      <c r="S1015" s="3414"/>
      <c r="T1015" s="3414"/>
      <c r="U1015" s="3414"/>
      <c r="V1015" s="3414"/>
      <c r="W1015" s="3414"/>
      <c r="X1015" s="3414"/>
      <c r="Y1015" s="3414"/>
      <c r="Z1015" s="3414"/>
    </row>
    <row r="1016" spans="11:26">
      <c r="K1016" s="6"/>
      <c r="L1016" s="125"/>
      <c r="M1016" s="125"/>
      <c r="N1016" s="125"/>
      <c r="O1016" s="125"/>
      <c r="P1016" s="125"/>
      <c r="Q1016" s="3414"/>
      <c r="R1016" s="3414"/>
      <c r="S1016" s="3414"/>
      <c r="T1016" s="3414"/>
      <c r="U1016" s="3414"/>
      <c r="V1016" s="3414"/>
      <c r="W1016" s="3414"/>
      <c r="X1016" s="3414"/>
      <c r="Y1016" s="3414"/>
      <c r="Z1016" s="3414"/>
    </row>
    <row r="1017" spans="11:26">
      <c r="K1017" s="6"/>
      <c r="L1017" s="125"/>
      <c r="M1017" s="125"/>
      <c r="N1017" s="125"/>
      <c r="O1017" s="125"/>
      <c r="P1017" s="125"/>
      <c r="Q1017" s="3414"/>
      <c r="R1017" s="3414"/>
      <c r="S1017" s="3414"/>
      <c r="T1017" s="3414"/>
      <c r="U1017" s="3414"/>
      <c r="V1017" s="3414"/>
      <c r="W1017" s="3414"/>
      <c r="X1017" s="3414"/>
      <c r="Y1017" s="3414"/>
      <c r="Z1017" s="3414"/>
    </row>
    <row r="1018" spans="11:26">
      <c r="K1018" s="6"/>
      <c r="L1018" s="125"/>
      <c r="M1018" s="125"/>
      <c r="N1018" s="125"/>
      <c r="O1018" s="125"/>
      <c r="P1018" s="125"/>
      <c r="Q1018" s="3414"/>
      <c r="R1018" s="3414"/>
      <c r="S1018" s="3414"/>
      <c r="T1018" s="3414"/>
      <c r="U1018" s="3414"/>
      <c r="V1018" s="3414"/>
      <c r="W1018" s="3414"/>
      <c r="X1018" s="3414"/>
      <c r="Y1018" s="3414"/>
      <c r="Z1018" s="3414"/>
    </row>
    <row r="1019" spans="11:26">
      <c r="K1019" s="6"/>
      <c r="L1019" s="125"/>
      <c r="M1019" s="125"/>
      <c r="N1019" s="125"/>
      <c r="O1019" s="125"/>
      <c r="P1019" s="125"/>
      <c r="Q1019" s="3414"/>
      <c r="R1019" s="3414"/>
      <c r="S1019" s="3414"/>
      <c r="T1019" s="3414"/>
      <c r="U1019" s="3414"/>
      <c r="V1019" s="3414"/>
      <c r="W1019" s="3414"/>
      <c r="X1019" s="3414"/>
      <c r="Y1019" s="3414"/>
      <c r="Z1019" s="3414"/>
    </row>
    <row r="1020" spans="11:26">
      <c r="K1020" s="6"/>
      <c r="L1020" s="125"/>
      <c r="M1020" s="125"/>
      <c r="N1020" s="125"/>
      <c r="O1020" s="125"/>
      <c r="P1020" s="125"/>
      <c r="Q1020" s="3414"/>
      <c r="R1020" s="3414"/>
      <c r="S1020" s="3414"/>
      <c r="T1020" s="3414"/>
      <c r="U1020" s="3414"/>
      <c r="V1020" s="3414"/>
      <c r="W1020" s="3414"/>
      <c r="X1020" s="3414"/>
      <c r="Y1020" s="3414"/>
      <c r="Z1020" s="3414"/>
    </row>
    <row r="1021" spans="11:26">
      <c r="K1021" s="6"/>
      <c r="L1021" s="125"/>
      <c r="M1021" s="125"/>
      <c r="N1021" s="125"/>
      <c r="O1021" s="125"/>
      <c r="P1021" s="125"/>
      <c r="Q1021" s="3414"/>
      <c r="R1021" s="3414"/>
      <c r="S1021" s="3414"/>
      <c r="T1021" s="3414"/>
      <c r="U1021" s="3414"/>
      <c r="V1021" s="3414"/>
      <c r="W1021" s="3414"/>
      <c r="X1021" s="3414"/>
      <c r="Y1021" s="3414"/>
      <c r="Z1021" s="3414"/>
    </row>
    <row r="1022" spans="11:26">
      <c r="K1022" s="6"/>
      <c r="L1022" s="125"/>
      <c r="M1022" s="125"/>
      <c r="N1022" s="125"/>
      <c r="O1022" s="125"/>
      <c r="P1022" s="125"/>
      <c r="Q1022" s="3414"/>
      <c r="R1022" s="3414"/>
      <c r="S1022" s="3414"/>
      <c r="T1022" s="3414"/>
      <c r="U1022" s="3414"/>
      <c r="V1022" s="3414"/>
      <c r="W1022" s="3414"/>
      <c r="X1022" s="3414"/>
      <c r="Y1022" s="3414"/>
      <c r="Z1022" s="3414"/>
    </row>
    <row r="1023" spans="11:26">
      <c r="K1023" s="6"/>
      <c r="L1023" s="125"/>
      <c r="M1023" s="125"/>
      <c r="N1023" s="125"/>
      <c r="O1023" s="125"/>
      <c r="P1023" s="125"/>
      <c r="Q1023" s="3414"/>
      <c r="R1023" s="3414"/>
      <c r="S1023" s="3414"/>
      <c r="T1023" s="3414"/>
      <c r="U1023" s="3414"/>
      <c r="V1023" s="3414"/>
      <c r="W1023" s="3414"/>
      <c r="X1023" s="3414"/>
      <c r="Y1023" s="3414"/>
      <c r="Z1023" s="3414"/>
    </row>
    <row r="1024" spans="11:26">
      <c r="L1024" s="125"/>
      <c r="M1024" s="125"/>
      <c r="N1024" s="125"/>
      <c r="O1024" s="125"/>
      <c r="P1024" s="125"/>
      <c r="Q1024" s="3414"/>
      <c r="R1024" s="3414"/>
      <c r="S1024" s="3414"/>
      <c r="T1024" s="3414"/>
      <c r="U1024" s="3414"/>
      <c r="V1024" s="3414"/>
      <c r="W1024" s="3414"/>
      <c r="X1024" s="3414"/>
      <c r="Y1024" s="3414"/>
      <c r="Z1024" s="3414"/>
    </row>
    <row r="1025" spans="11:26">
      <c r="L1025" s="125"/>
      <c r="M1025" s="125"/>
      <c r="N1025" s="125"/>
      <c r="O1025" s="125"/>
      <c r="P1025" s="125"/>
      <c r="Q1025" s="3414"/>
      <c r="R1025" s="3414"/>
      <c r="S1025" s="3414"/>
      <c r="T1025" s="3414"/>
      <c r="U1025" s="3414"/>
      <c r="V1025" s="3414"/>
      <c r="W1025" s="3414"/>
      <c r="X1025" s="3414"/>
      <c r="Y1025" s="3414"/>
      <c r="Z1025" s="3414"/>
    </row>
    <row r="1026" spans="11:26">
      <c r="K1026" s="6"/>
      <c r="L1026" s="125"/>
      <c r="M1026" s="125"/>
      <c r="N1026" s="125"/>
      <c r="O1026" s="125"/>
      <c r="P1026" s="125"/>
      <c r="Q1026" s="3414"/>
      <c r="R1026" s="3414"/>
      <c r="S1026" s="3414"/>
      <c r="T1026" s="3414"/>
      <c r="U1026" s="3414"/>
      <c r="V1026" s="3414"/>
      <c r="W1026" s="3414"/>
      <c r="X1026" s="3414"/>
      <c r="Y1026" s="3414"/>
      <c r="Z1026" s="3414"/>
    </row>
    <row r="1027" spans="11:26">
      <c r="K1027" s="6"/>
      <c r="L1027" s="125"/>
      <c r="M1027" s="125"/>
      <c r="N1027" s="125"/>
      <c r="O1027" s="125"/>
      <c r="P1027" s="125"/>
      <c r="Q1027" s="3414"/>
      <c r="R1027" s="3414"/>
      <c r="S1027" s="3414"/>
      <c r="T1027" s="3414"/>
      <c r="U1027" s="3414"/>
      <c r="V1027" s="3414"/>
      <c r="W1027" s="3414"/>
      <c r="X1027" s="3414"/>
      <c r="Y1027" s="3414"/>
      <c r="Z1027" s="3414"/>
    </row>
    <row r="1028" spans="11:26">
      <c r="K1028" s="6"/>
      <c r="L1028" s="125"/>
      <c r="M1028" s="125"/>
      <c r="N1028" s="125"/>
      <c r="O1028" s="125"/>
      <c r="P1028" s="125"/>
      <c r="Q1028" s="3414"/>
      <c r="R1028" s="3414"/>
      <c r="S1028" s="3414"/>
      <c r="T1028" s="3414"/>
      <c r="U1028" s="3414"/>
      <c r="V1028" s="3414"/>
      <c r="W1028" s="3414"/>
      <c r="X1028" s="3414"/>
      <c r="Y1028" s="3414"/>
      <c r="Z1028" s="3414"/>
    </row>
    <row r="1029" spans="11:26">
      <c r="K1029" s="6"/>
      <c r="L1029" s="125"/>
      <c r="M1029" s="125"/>
      <c r="N1029" s="125"/>
      <c r="O1029" s="125"/>
      <c r="P1029" s="125"/>
      <c r="Q1029" s="3414"/>
      <c r="R1029" s="3414"/>
      <c r="S1029" s="3414"/>
      <c r="T1029" s="3414"/>
      <c r="U1029" s="3414"/>
      <c r="V1029" s="3414"/>
      <c r="W1029" s="3414"/>
      <c r="X1029" s="3414"/>
      <c r="Y1029" s="3414"/>
      <c r="Z1029" s="3414"/>
    </row>
    <row r="1030" spans="11:26">
      <c r="K1030" s="6"/>
      <c r="L1030" s="125"/>
      <c r="M1030" s="125"/>
      <c r="N1030" s="125"/>
      <c r="O1030" s="125"/>
      <c r="P1030" s="125"/>
      <c r="Q1030" s="3414"/>
      <c r="R1030" s="3414"/>
      <c r="S1030" s="3414"/>
      <c r="T1030" s="3414"/>
      <c r="U1030" s="3414"/>
      <c r="V1030" s="3414"/>
      <c r="W1030" s="3414"/>
      <c r="X1030" s="3414"/>
      <c r="Y1030" s="3414"/>
      <c r="Z1030" s="3414"/>
    </row>
    <row r="1031" spans="11:26">
      <c r="K1031" s="6"/>
      <c r="L1031" s="125"/>
      <c r="M1031" s="125"/>
      <c r="N1031" s="125"/>
      <c r="O1031" s="125"/>
      <c r="P1031" s="125"/>
      <c r="Q1031" s="3414"/>
      <c r="R1031" s="3414"/>
      <c r="S1031" s="3414"/>
      <c r="T1031" s="3414"/>
      <c r="U1031" s="3414"/>
      <c r="V1031" s="3414"/>
      <c r="W1031" s="3414"/>
      <c r="X1031" s="3414"/>
      <c r="Y1031" s="3414"/>
      <c r="Z1031" s="3414"/>
    </row>
    <row r="1032" spans="11:26">
      <c r="K1032" s="6"/>
      <c r="L1032" s="125"/>
      <c r="M1032" s="125"/>
      <c r="N1032" s="125"/>
      <c r="O1032" s="125"/>
      <c r="P1032" s="125"/>
      <c r="Q1032" s="3414"/>
      <c r="R1032" s="3414"/>
      <c r="S1032" s="3414"/>
      <c r="T1032" s="3414"/>
      <c r="U1032" s="3414"/>
      <c r="V1032" s="3414"/>
      <c r="W1032" s="3414"/>
      <c r="X1032" s="3414"/>
      <c r="Y1032" s="3414"/>
      <c r="Z1032" s="3414"/>
    </row>
    <row r="1033" spans="11:26">
      <c r="K1033" s="6"/>
      <c r="L1033" s="125"/>
      <c r="M1033" s="125"/>
      <c r="N1033" s="125"/>
      <c r="O1033" s="125"/>
      <c r="P1033" s="125"/>
      <c r="Q1033" s="3414"/>
      <c r="R1033" s="3414"/>
      <c r="S1033" s="3414"/>
      <c r="T1033" s="3414"/>
      <c r="U1033" s="3414"/>
      <c r="V1033" s="3414"/>
      <c r="W1033" s="3414"/>
      <c r="X1033" s="3414"/>
      <c r="Y1033" s="3414"/>
      <c r="Z1033" s="3414"/>
    </row>
    <row r="1034" spans="11:26">
      <c r="K1034" s="6"/>
      <c r="L1034" s="125"/>
      <c r="M1034" s="125"/>
      <c r="N1034" s="125"/>
      <c r="O1034" s="125"/>
      <c r="P1034" s="125"/>
      <c r="Q1034" s="3414"/>
      <c r="R1034" s="3414"/>
      <c r="S1034" s="3414"/>
      <c r="T1034" s="3414"/>
      <c r="U1034" s="3414"/>
      <c r="V1034" s="3414"/>
      <c r="W1034" s="3414"/>
      <c r="X1034" s="3414"/>
      <c r="Y1034" s="3414"/>
      <c r="Z1034" s="3414"/>
    </row>
    <row r="1035" spans="11:26">
      <c r="K1035" s="6"/>
      <c r="L1035" s="125"/>
      <c r="M1035" s="125"/>
      <c r="N1035" s="125"/>
      <c r="O1035" s="125"/>
      <c r="P1035" s="125"/>
      <c r="Q1035" s="3414"/>
      <c r="R1035" s="3414"/>
      <c r="S1035" s="3414"/>
      <c r="T1035" s="3414"/>
      <c r="U1035" s="3414"/>
      <c r="V1035" s="3414"/>
      <c r="W1035" s="3414"/>
      <c r="X1035" s="3414"/>
      <c r="Y1035" s="3414"/>
      <c r="Z1035" s="3414"/>
    </row>
    <row r="1036" spans="11:26">
      <c r="K1036" s="6"/>
      <c r="L1036" s="125"/>
      <c r="M1036" s="125"/>
      <c r="N1036" s="125"/>
      <c r="O1036" s="125"/>
      <c r="P1036" s="125"/>
      <c r="Q1036" s="3414"/>
      <c r="R1036" s="3414"/>
      <c r="S1036" s="3414"/>
      <c r="T1036" s="3414"/>
      <c r="U1036" s="3414"/>
      <c r="V1036" s="3414"/>
      <c r="W1036" s="3414"/>
      <c r="X1036" s="3414"/>
      <c r="Y1036" s="3414"/>
      <c r="Z1036" s="3414"/>
    </row>
    <row r="1037" spans="11:26">
      <c r="K1037" s="6"/>
      <c r="L1037" s="125"/>
      <c r="M1037" s="125"/>
      <c r="N1037" s="125"/>
      <c r="O1037" s="125"/>
      <c r="P1037" s="125"/>
      <c r="Q1037" s="3414"/>
      <c r="R1037" s="3414"/>
      <c r="S1037" s="3414"/>
      <c r="T1037" s="3414"/>
      <c r="U1037" s="3414"/>
      <c r="V1037" s="3414"/>
      <c r="W1037" s="3414"/>
      <c r="X1037" s="3414"/>
      <c r="Y1037" s="3414"/>
      <c r="Z1037" s="3414"/>
    </row>
    <row r="1038" spans="11:26">
      <c r="K1038" s="6"/>
      <c r="L1038" s="125"/>
      <c r="M1038" s="125"/>
      <c r="N1038" s="125"/>
      <c r="O1038" s="125"/>
      <c r="P1038" s="125"/>
      <c r="Q1038" s="3414"/>
      <c r="R1038" s="3414"/>
      <c r="S1038" s="3414"/>
      <c r="T1038" s="3414"/>
      <c r="U1038" s="3414"/>
      <c r="V1038" s="3414"/>
      <c r="W1038" s="3414"/>
      <c r="X1038" s="3414"/>
      <c r="Y1038" s="3414"/>
      <c r="Z1038" s="3414"/>
    </row>
    <row r="1039" spans="11:26">
      <c r="K1039" s="6"/>
      <c r="L1039" s="125"/>
      <c r="M1039" s="125"/>
      <c r="N1039" s="125"/>
      <c r="O1039" s="125"/>
      <c r="P1039" s="125"/>
      <c r="Q1039" s="3414"/>
      <c r="R1039" s="3414"/>
      <c r="S1039" s="3414"/>
      <c r="T1039" s="3414"/>
      <c r="U1039" s="3414"/>
      <c r="V1039" s="3414"/>
      <c r="W1039" s="3414"/>
      <c r="X1039" s="3414"/>
      <c r="Y1039" s="3414"/>
      <c r="Z1039" s="3414"/>
    </row>
    <row r="1040" spans="11:26">
      <c r="K1040" s="6"/>
      <c r="L1040" s="125"/>
      <c r="M1040" s="125"/>
      <c r="N1040" s="125"/>
      <c r="O1040" s="125"/>
      <c r="P1040" s="125"/>
      <c r="Q1040" s="3414"/>
      <c r="R1040" s="3414"/>
      <c r="S1040" s="3414"/>
      <c r="T1040" s="3414"/>
      <c r="U1040" s="3414"/>
      <c r="V1040" s="3414"/>
      <c r="W1040" s="3414"/>
      <c r="X1040" s="3414"/>
      <c r="Y1040" s="3414"/>
      <c r="Z1040" s="3414"/>
    </row>
    <row r="1041" spans="11:26">
      <c r="K1041" s="6"/>
      <c r="L1041" s="125"/>
      <c r="M1041" s="125"/>
      <c r="N1041" s="125"/>
      <c r="O1041" s="125"/>
      <c r="P1041" s="125"/>
      <c r="Q1041" s="3414"/>
      <c r="R1041" s="3414"/>
      <c r="S1041" s="3414"/>
      <c r="T1041" s="3414"/>
      <c r="U1041" s="3414"/>
      <c r="V1041" s="3414"/>
      <c r="W1041" s="3414"/>
      <c r="X1041" s="3414"/>
      <c r="Y1041" s="3414"/>
      <c r="Z1041" s="3414"/>
    </row>
    <row r="1042" spans="11:26">
      <c r="K1042" s="6"/>
      <c r="L1042" s="125"/>
      <c r="M1042" s="125"/>
      <c r="N1042" s="125"/>
      <c r="O1042" s="125"/>
      <c r="P1042" s="125"/>
      <c r="Q1042" s="3414"/>
      <c r="R1042" s="3414"/>
      <c r="S1042" s="3414"/>
      <c r="T1042" s="3414"/>
      <c r="U1042" s="3414"/>
      <c r="V1042" s="3414"/>
      <c r="W1042" s="3414"/>
      <c r="X1042" s="3414"/>
      <c r="Y1042" s="3414"/>
      <c r="Z1042" s="3414"/>
    </row>
    <row r="1043" spans="11:26">
      <c r="K1043" s="6"/>
      <c r="L1043" s="125"/>
      <c r="M1043" s="125"/>
      <c r="N1043" s="125"/>
      <c r="O1043" s="125"/>
      <c r="P1043" s="125"/>
      <c r="Q1043" s="3414"/>
      <c r="R1043" s="3414"/>
      <c r="S1043" s="3414"/>
      <c r="T1043" s="3414"/>
      <c r="U1043" s="3414"/>
      <c r="V1043" s="3414"/>
      <c r="W1043" s="3414"/>
      <c r="X1043" s="3414"/>
      <c r="Y1043" s="3414"/>
      <c r="Z1043" s="3414"/>
    </row>
    <row r="1044" spans="11:26">
      <c r="K1044" s="6"/>
      <c r="L1044" s="125"/>
      <c r="M1044" s="125"/>
      <c r="N1044" s="125"/>
      <c r="O1044" s="125"/>
      <c r="P1044" s="125"/>
      <c r="Q1044" s="3414"/>
      <c r="R1044" s="3414"/>
      <c r="S1044" s="3414"/>
      <c r="T1044" s="3414"/>
      <c r="U1044" s="3414"/>
      <c r="V1044" s="3414"/>
      <c r="W1044" s="3414"/>
      <c r="X1044" s="3414"/>
      <c r="Y1044" s="3414"/>
      <c r="Z1044" s="3414"/>
    </row>
    <row r="1045" spans="11:26">
      <c r="K1045" s="6"/>
      <c r="L1045" s="125"/>
      <c r="M1045" s="125"/>
      <c r="N1045" s="125"/>
      <c r="O1045" s="125"/>
      <c r="P1045" s="125"/>
      <c r="Q1045" s="3414"/>
      <c r="R1045" s="3414"/>
      <c r="S1045" s="3414"/>
      <c r="T1045" s="3414"/>
      <c r="U1045" s="3414"/>
      <c r="V1045" s="3414"/>
      <c r="W1045" s="3414"/>
      <c r="X1045" s="3414"/>
      <c r="Y1045" s="3414"/>
      <c r="Z1045" s="3414"/>
    </row>
    <row r="1046" spans="11:26">
      <c r="K1046" s="6"/>
      <c r="L1046" s="125"/>
      <c r="M1046" s="125"/>
      <c r="N1046" s="125"/>
      <c r="O1046" s="125"/>
      <c r="P1046" s="125"/>
      <c r="Q1046" s="3414"/>
      <c r="R1046" s="3414"/>
      <c r="S1046" s="3414"/>
      <c r="T1046" s="3414"/>
      <c r="U1046" s="3414"/>
      <c r="V1046" s="3414"/>
      <c r="W1046" s="3414"/>
      <c r="X1046" s="3414"/>
      <c r="Y1046" s="3414"/>
      <c r="Z1046" s="3414"/>
    </row>
    <row r="1047" spans="11:26">
      <c r="K1047" s="6"/>
      <c r="L1047" s="125"/>
      <c r="M1047" s="125"/>
      <c r="N1047" s="125"/>
      <c r="O1047" s="125"/>
      <c r="P1047" s="125"/>
      <c r="Q1047" s="3414"/>
      <c r="R1047" s="3414"/>
      <c r="S1047" s="3414"/>
      <c r="T1047" s="3414"/>
      <c r="U1047" s="3414"/>
      <c r="V1047" s="3414"/>
      <c r="W1047" s="3414"/>
      <c r="X1047" s="3414"/>
      <c r="Y1047" s="3414"/>
      <c r="Z1047" s="3414"/>
    </row>
    <row r="1048" spans="11:26">
      <c r="K1048" s="6"/>
      <c r="L1048" s="125"/>
      <c r="M1048" s="125"/>
      <c r="N1048" s="125"/>
      <c r="O1048" s="125"/>
      <c r="P1048" s="125"/>
      <c r="Q1048" s="3414"/>
      <c r="R1048" s="3414"/>
      <c r="S1048" s="3414"/>
      <c r="T1048" s="3414"/>
      <c r="U1048" s="3414"/>
      <c r="V1048" s="3414"/>
      <c r="W1048" s="3414"/>
      <c r="X1048" s="3414"/>
      <c r="Y1048" s="3414"/>
      <c r="Z1048" s="3414"/>
    </row>
    <row r="1049" spans="11:26">
      <c r="K1049" s="6"/>
      <c r="L1049" s="125"/>
      <c r="M1049" s="125"/>
      <c r="N1049" s="125"/>
      <c r="O1049" s="125"/>
      <c r="P1049" s="125"/>
      <c r="Q1049" s="3414"/>
      <c r="R1049" s="3414"/>
      <c r="S1049" s="3414"/>
      <c r="T1049" s="3414"/>
      <c r="U1049" s="3414"/>
      <c r="V1049" s="3414"/>
      <c r="W1049" s="3414"/>
      <c r="X1049" s="3414"/>
      <c r="Y1049" s="3414"/>
      <c r="Z1049" s="3414"/>
    </row>
    <row r="1050" spans="11:26">
      <c r="K1050" s="6"/>
      <c r="L1050" s="125"/>
      <c r="M1050" s="125"/>
      <c r="N1050" s="125"/>
      <c r="O1050" s="125"/>
      <c r="P1050" s="125"/>
      <c r="Q1050" s="3414"/>
      <c r="R1050" s="3414"/>
      <c r="S1050" s="3414"/>
      <c r="T1050" s="3414"/>
      <c r="U1050" s="3414"/>
      <c r="V1050" s="3414"/>
      <c r="W1050" s="3414"/>
      <c r="X1050" s="3414"/>
      <c r="Y1050" s="3414"/>
      <c r="Z1050" s="3414"/>
    </row>
    <row r="1051" spans="11:26">
      <c r="K1051" s="6"/>
      <c r="L1051" s="125"/>
      <c r="M1051" s="125"/>
      <c r="N1051" s="125"/>
      <c r="O1051" s="125"/>
      <c r="P1051" s="125"/>
      <c r="Q1051" s="3414"/>
      <c r="R1051" s="3414"/>
      <c r="S1051" s="3414"/>
      <c r="T1051" s="3414"/>
      <c r="U1051" s="3414"/>
      <c r="V1051" s="3414"/>
      <c r="W1051" s="3414"/>
      <c r="X1051" s="3414"/>
      <c r="Y1051" s="3414"/>
      <c r="Z1051" s="3414"/>
    </row>
    <row r="1052" spans="11:26">
      <c r="K1052" s="6"/>
      <c r="L1052" s="125"/>
      <c r="M1052" s="125"/>
      <c r="N1052" s="125"/>
      <c r="O1052" s="125"/>
      <c r="P1052" s="125"/>
      <c r="Q1052" s="3414"/>
      <c r="R1052" s="3414"/>
      <c r="S1052" s="3414"/>
      <c r="T1052" s="3414"/>
      <c r="U1052" s="3414"/>
      <c r="V1052" s="3414"/>
      <c r="W1052" s="3414"/>
      <c r="X1052" s="3414"/>
      <c r="Y1052" s="3414"/>
      <c r="Z1052" s="3414"/>
    </row>
    <row r="1053" spans="11:26">
      <c r="K1053" s="6"/>
      <c r="L1053" s="125"/>
      <c r="M1053" s="125"/>
      <c r="N1053" s="125"/>
      <c r="O1053" s="125"/>
      <c r="P1053" s="125"/>
      <c r="Q1053" s="3414"/>
      <c r="R1053" s="3414"/>
      <c r="S1053" s="3414"/>
      <c r="T1053" s="3414"/>
      <c r="U1053" s="3414"/>
      <c r="V1053" s="3414"/>
      <c r="W1053" s="3414"/>
      <c r="X1053" s="3414"/>
      <c r="Y1053" s="3414"/>
      <c r="Z1053" s="3414"/>
    </row>
    <row r="1054" spans="11:26">
      <c r="K1054" s="6"/>
      <c r="L1054" s="125"/>
      <c r="M1054" s="125"/>
      <c r="N1054" s="125"/>
      <c r="O1054" s="125"/>
      <c r="P1054" s="125"/>
      <c r="Q1054" s="3414"/>
      <c r="R1054" s="3414"/>
      <c r="S1054" s="3414"/>
      <c r="T1054" s="3414"/>
      <c r="U1054" s="3414"/>
      <c r="V1054" s="3414"/>
      <c r="W1054" s="3414"/>
      <c r="X1054" s="3414"/>
      <c r="Y1054" s="3414"/>
      <c r="Z1054" s="3414"/>
    </row>
    <row r="1055" spans="11:26">
      <c r="K1055" s="6"/>
      <c r="L1055" s="125"/>
      <c r="M1055" s="125"/>
      <c r="N1055" s="125"/>
      <c r="O1055" s="125"/>
      <c r="P1055" s="125"/>
      <c r="Q1055" s="3414"/>
      <c r="R1055" s="3414"/>
      <c r="S1055" s="3414"/>
      <c r="T1055" s="3414"/>
      <c r="U1055" s="3414"/>
      <c r="V1055" s="3414"/>
      <c r="W1055" s="3414"/>
      <c r="X1055" s="3414"/>
      <c r="Y1055" s="3414"/>
      <c r="Z1055" s="3414"/>
    </row>
    <row r="1056" spans="11:26">
      <c r="K1056" s="6"/>
      <c r="L1056" s="125"/>
      <c r="M1056" s="125"/>
      <c r="N1056" s="125"/>
      <c r="O1056" s="125"/>
      <c r="P1056" s="125"/>
      <c r="Q1056" s="3414"/>
      <c r="R1056" s="3414"/>
      <c r="S1056" s="3414"/>
      <c r="T1056" s="3414"/>
      <c r="U1056" s="3414"/>
      <c r="V1056" s="3414"/>
      <c r="W1056" s="3414"/>
      <c r="X1056" s="3414"/>
      <c r="Y1056" s="3414"/>
      <c r="Z1056" s="3414"/>
    </row>
    <row r="1057" spans="11:26">
      <c r="K1057" s="6"/>
      <c r="L1057" s="125"/>
      <c r="M1057" s="125"/>
      <c r="N1057" s="125"/>
      <c r="O1057" s="125"/>
      <c r="P1057" s="125"/>
      <c r="Q1057" s="3414"/>
      <c r="R1057" s="3414"/>
      <c r="S1057" s="3414"/>
      <c r="T1057" s="3414"/>
      <c r="U1057" s="3414"/>
      <c r="V1057" s="3414"/>
      <c r="W1057" s="3414"/>
      <c r="X1057" s="3414"/>
      <c r="Y1057" s="3414"/>
      <c r="Z1057" s="3414"/>
    </row>
    <row r="1058" spans="11:26">
      <c r="K1058" s="6"/>
      <c r="L1058" s="125"/>
      <c r="M1058" s="125"/>
      <c r="N1058" s="125"/>
      <c r="O1058" s="125"/>
      <c r="P1058" s="125"/>
      <c r="Q1058" s="3414"/>
      <c r="R1058" s="3414"/>
      <c r="S1058" s="3414"/>
      <c r="T1058" s="3414"/>
      <c r="U1058" s="3414"/>
      <c r="V1058" s="3414"/>
      <c r="W1058" s="3414"/>
      <c r="X1058" s="3414"/>
      <c r="Y1058" s="3414"/>
      <c r="Z1058" s="3414"/>
    </row>
    <row r="1059" spans="11:26">
      <c r="K1059" s="6"/>
      <c r="L1059" s="125"/>
      <c r="M1059" s="125"/>
      <c r="N1059" s="125"/>
      <c r="O1059" s="125"/>
      <c r="P1059" s="125"/>
      <c r="Q1059" s="3414"/>
      <c r="R1059" s="3414"/>
      <c r="S1059" s="3414"/>
      <c r="T1059" s="3414"/>
      <c r="U1059" s="3414"/>
      <c r="V1059" s="3414"/>
      <c r="W1059" s="3414"/>
      <c r="X1059" s="3414"/>
      <c r="Y1059" s="3414"/>
      <c r="Z1059" s="3414"/>
    </row>
    <row r="1060" spans="11:26">
      <c r="K1060" s="6"/>
      <c r="L1060" s="125"/>
      <c r="M1060" s="125"/>
      <c r="N1060" s="125"/>
      <c r="O1060" s="125"/>
      <c r="P1060" s="125"/>
      <c r="Q1060" s="3414"/>
      <c r="R1060" s="3414"/>
      <c r="S1060" s="3414"/>
      <c r="T1060" s="3414"/>
      <c r="U1060" s="3414"/>
      <c r="V1060" s="3414"/>
      <c r="W1060" s="3414"/>
      <c r="X1060" s="3414"/>
      <c r="Y1060" s="3414"/>
      <c r="Z1060" s="3414"/>
    </row>
    <row r="1061" spans="11:26">
      <c r="K1061" s="6"/>
      <c r="L1061" s="125"/>
      <c r="M1061" s="125"/>
      <c r="N1061" s="125"/>
      <c r="O1061" s="125"/>
      <c r="P1061" s="125"/>
      <c r="Q1061" s="3414"/>
      <c r="R1061" s="3414"/>
      <c r="S1061" s="3414"/>
      <c r="T1061" s="3414"/>
      <c r="U1061" s="3414"/>
      <c r="V1061" s="3414"/>
      <c r="W1061" s="3414"/>
      <c r="X1061" s="3414"/>
      <c r="Y1061" s="3414"/>
      <c r="Z1061" s="3414"/>
    </row>
    <row r="1062" spans="11:26">
      <c r="K1062" s="6"/>
      <c r="L1062" s="125"/>
      <c r="M1062" s="125"/>
      <c r="N1062" s="125"/>
      <c r="O1062" s="125"/>
      <c r="P1062" s="125"/>
      <c r="Q1062" s="3414"/>
      <c r="R1062" s="3414"/>
      <c r="S1062" s="3414"/>
      <c r="T1062" s="3414"/>
      <c r="U1062" s="3414"/>
      <c r="V1062" s="3414"/>
      <c r="W1062" s="3414"/>
      <c r="X1062" s="3414"/>
      <c r="Y1062" s="3414"/>
      <c r="Z1062" s="3414"/>
    </row>
    <row r="1063" spans="11:26">
      <c r="K1063" s="6"/>
      <c r="L1063" s="125"/>
      <c r="M1063" s="125"/>
      <c r="N1063" s="125"/>
      <c r="O1063" s="125"/>
      <c r="P1063" s="125"/>
      <c r="Q1063" s="3414"/>
      <c r="R1063" s="3414"/>
      <c r="S1063" s="3414"/>
      <c r="T1063" s="3414"/>
      <c r="U1063" s="3414"/>
      <c r="V1063" s="3414"/>
      <c r="W1063" s="3414"/>
      <c r="X1063" s="3414"/>
      <c r="Y1063" s="3414"/>
      <c r="Z1063" s="3414"/>
    </row>
    <row r="1064" spans="11:26">
      <c r="K1064" s="6"/>
      <c r="L1064" s="125"/>
      <c r="M1064" s="125"/>
      <c r="N1064" s="125"/>
      <c r="O1064" s="125"/>
      <c r="P1064" s="125"/>
      <c r="Q1064" s="3414"/>
      <c r="R1064" s="3414"/>
      <c r="S1064" s="3414"/>
      <c r="T1064" s="3414"/>
      <c r="U1064" s="3414"/>
      <c r="V1064" s="3414"/>
      <c r="W1064" s="3414"/>
      <c r="X1064" s="3414"/>
      <c r="Y1064" s="3414"/>
      <c r="Z1064" s="3414"/>
    </row>
    <row r="1065" spans="11:26">
      <c r="K1065" s="6"/>
      <c r="L1065" s="125"/>
      <c r="M1065" s="125"/>
      <c r="N1065" s="125"/>
      <c r="O1065" s="125"/>
      <c r="P1065" s="125"/>
      <c r="Q1065" s="3414"/>
      <c r="R1065" s="3414"/>
      <c r="S1065" s="3414"/>
      <c r="T1065" s="3414"/>
      <c r="U1065" s="3414"/>
      <c r="V1065" s="3414"/>
      <c r="W1065" s="3414"/>
      <c r="X1065" s="3414"/>
      <c r="Y1065" s="3414"/>
      <c r="Z1065" s="3414"/>
    </row>
    <row r="1066" spans="11:26">
      <c r="K1066" s="6"/>
      <c r="L1066" s="125"/>
      <c r="M1066" s="125"/>
      <c r="N1066" s="125"/>
      <c r="O1066" s="125"/>
      <c r="P1066" s="125"/>
      <c r="Q1066" s="3414"/>
      <c r="R1066" s="3414"/>
      <c r="S1066" s="3414"/>
      <c r="T1066" s="3414"/>
      <c r="U1066" s="3414"/>
      <c r="V1066" s="3414"/>
      <c r="W1066" s="3414"/>
      <c r="X1066" s="3414"/>
      <c r="Y1066" s="3414"/>
      <c r="Z1066" s="3414"/>
    </row>
    <row r="1067" spans="11:26">
      <c r="K1067" s="6"/>
      <c r="L1067" s="125"/>
      <c r="M1067" s="125"/>
      <c r="N1067" s="125"/>
      <c r="O1067" s="125"/>
      <c r="P1067" s="125"/>
      <c r="Q1067" s="3414"/>
      <c r="R1067" s="3414"/>
      <c r="S1067" s="3414"/>
      <c r="T1067" s="3414"/>
      <c r="U1067" s="3414"/>
      <c r="V1067" s="3414"/>
      <c r="W1067" s="3414"/>
      <c r="X1067" s="3414"/>
      <c r="Y1067" s="3414"/>
      <c r="Z1067" s="3414"/>
    </row>
    <row r="1068" spans="11:26">
      <c r="K1068" s="6"/>
      <c r="L1068" s="125"/>
      <c r="M1068" s="125"/>
      <c r="N1068" s="125"/>
      <c r="O1068" s="125"/>
      <c r="P1068" s="125"/>
      <c r="Q1068" s="3414"/>
      <c r="R1068" s="3414"/>
      <c r="S1068" s="3414"/>
      <c r="T1068" s="3414"/>
      <c r="U1068" s="3414"/>
      <c r="V1068" s="3414"/>
      <c r="W1068" s="3414"/>
      <c r="X1068" s="3414"/>
      <c r="Y1068" s="3414"/>
      <c r="Z1068" s="3414"/>
    </row>
    <row r="1069" spans="11:26">
      <c r="K1069" s="6"/>
      <c r="L1069" s="125"/>
      <c r="M1069" s="125"/>
      <c r="N1069" s="125"/>
      <c r="O1069" s="125"/>
      <c r="P1069" s="125"/>
      <c r="Q1069" s="3414"/>
      <c r="R1069" s="3414"/>
      <c r="S1069" s="3414"/>
      <c r="T1069" s="3414"/>
      <c r="U1069" s="3414"/>
      <c r="V1069" s="3414"/>
      <c r="W1069" s="3414"/>
      <c r="X1069" s="3414"/>
      <c r="Y1069" s="3414"/>
      <c r="Z1069" s="3414"/>
    </row>
    <row r="1070" spans="11:26">
      <c r="K1070" s="6"/>
      <c r="L1070" s="125"/>
      <c r="M1070" s="125"/>
      <c r="N1070" s="125"/>
      <c r="O1070" s="125"/>
      <c r="P1070" s="125"/>
      <c r="Q1070" s="3414"/>
      <c r="R1070" s="3414"/>
      <c r="S1070" s="3414"/>
      <c r="T1070" s="3414"/>
      <c r="U1070" s="3414"/>
      <c r="V1070" s="3414"/>
      <c r="W1070" s="3414"/>
      <c r="X1070" s="3414"/>
      <c r="Y1070" s="3414"/>
      <c r="Z1070" s="3414"/>
    </row>
    <row r="1071" spans="11:26">
      <c r="K1071" s="6"/>
      <c r="L1071" s="125"/>
      <c r="M1071" s="125"/>
      <c r="N1071" s="125"/>
      <c r="O1071" s="125"/>
      <c r="P1071" s="125"/>
      <c r="Q1071" s="3414"/>
      <c r="R1071" s="3414"/>
      <c r="S1071" s="3414"/>
      <c r="T1071" s="3414"/>
      <c r="U1071" s="3414"/>
      <c r="V1071" s="3414"/>
      <c r="W1071" s="3414"/>
      <c r="X1071" s="3414"/>
      <c r="Y1071" s="3414"/>
      <c r="Z1071" s="3414"/>
    </row>
    <row r="1072" spans="11:26">
      <c r="K1072" s="6"/>
      <c r="L1072" s="125"/>
      <c r="M1072" s="125"/>
      <c r="N1072" s="125"/>
      <c r="O1072" s="125"/>
      <c r="P1072" s="125"/>
      <c r="Q1072" s="3414"/>
      <c r="R1072" s="3414"/>
      <c r="S1072" s="3414"/>
      <c r="T1072" s="3414"/>
      <c r="U1072" s="3414"/>
      <c r="V1072" s="3414"/>
      <c r="W1072" s="3414"/>
      <c r="X1072" s="3414"/>
      <c r="Y1072" s="3414"/>
      <c r="Z1072" s="3414"/>
    </row>
    <row r="1073" spans="11:26">
      <c r="K1073" s="6"/>
      <c r="L1073" s="125"/>
      <c r="M1073" s="125"/>
      <c r="N1073" s="125"/>
      <c r="O1073" s="125"/>
      <c r="P1073" s="125"/>
      <c r="Q1073" s="3414"/>
      <c r="R1073" s="3414"/>
      <c r="S1073" s="3414"/>
      <c r="T1073" s="3414"/>
      <c r="U1073" s="3414"/>
      <c r="V1073" s="3414"/>
      <c r="W1073" s="3414"/>
      <c r="X1073" s="3414"/>
      <c r="Y1073" s="3414"/>
      <c r="Z1073" s="3414"/>
    </row>
    <row r="1074" spans="11:26">
      <c r="K1074" s="6"/>
      <c r="L1074" s="125"/>
      <c r="M1074" s="125"/>
      <c r="N1074" s="125"/>
      <c r="O1074" s="125"/>
      <c r="P1074" s="125"/>
      <c r="Q1074" s="3414"/>
      <c r="R1074" s="3414"/>
      <c r="S1074" s="3414"/>
      <c r="T1074" s="3414"/>
      <c r="U1074" s="3414"/>
      <c r="V1074" s="3414"/>
      <c r="W1074" s="3414"/>
      <c r="X1074" s="3414"/>
      <c r="Y1074" s="3414"/>
      <c r="Z1074" s="3414"/>
    </row>
    <row r="1075" spans="11:26">
      <c r="K1075" s="6"/>
      <c r="L1075" s="125"/>
      <c r="M1075" s="125"/>
      <c r="N1075" s="125"/>
      <c r="O1075" s="125"/>
      <c r="P1075" s="125"/>
      <c r="Q1075" s="3414"/>
      <c r="R1075" s="3414"/>
      <c r="S1075" s="3414"/>
      <c r="T1075" s="3414"/>
      <c r="U1075" s="3414"/>
      <c r="V1075" s="3414"/>
      <c r="W1075" s="3414"/>
      <c r="X1075" s="3414"/>
      <c r="Y1075" s="3414"/>
      <c r="Z1075" s="3414"/>
    </row>
    <row r="1076" spans="11:26">
      <c r="K1076" s="6"/>
      <c r="L1076" s="125"/>
      <c r="M1076" s="125"/>
      <c r="N1076" s="125"/>
      <c r="O1076" s="125"/>
      <c r="P1076" s="125"/>
      <c r="Q1076" s="3414"/>
      <c r="R1076" s="3414"/>
      <c r="S1076" s="3414"/>
      <c r="T1076" s="3414"/>
      <c r="U1076" s="3414"/>
      <c r="V1076" s="3414"/>
      <c r="W1076" s="3414"/>
      <c r="X1076" s="3414"/>
      <c r="Y1076" s="3414"/>
      <c r="Z1076" s="3414"/>
    </row>
    <row r="1077" spans="11:26">
      <c r="K1077" s="6"/>
      <c r="L1077" s="125"/>
      <c r="M1077" s="125"/>
      <c r="N1077" s="125"/>
      <c r="O1077" s="125"/>
      <c r="P1077" s="125"/>
      <c r="Q1077" s="3414"/>
      <c r="R1077" s="3414"/>
      <c r="S1077" s="3414"/>
      <c r="T1077" s="3414"/>
      <c r="U1077" s="3414"/>
      <c r="V1077" s="3414"/>
      <c r="W1077" s="3414"/>
      <c r="X1077" s="3414"/>
      <c r="Y1077" s="3414"/>
      <c r="Z1077" s="3414"/>
    </row>
    <row r="1078" spans="11:26">
      <c r="K1078" s="6"/>
      <c r="L1078" s="125"/>
      <c r="M1078" s="125"/>
      <c r="N1078" s="125"/>
      <c r="O1078" s="125"/>
      <c r="P1078" s="125"/>
      <c r="Q1078" s="3414"/>
      <c r="R1078" s="3414"/>
      <c r="S1078" s="3414"/>
      <c r="T1078" s="3414"/>
      <c r="U1078" s="3414"/>
      <c r="V1078" s="3414"/>
      <c r="W1078" s="3414"/>
      <c r="X1078" s="3414"/>
      <c r="Y1078" s="3414"/>
      <c r="Z1078" s="3414"/>
    </row>
    <row r="1079" spans="11:26">
      <c r="K1079" s="6"/>
      <c r="L1079" s="125"/>
      <c r="M1079" s="125"/>
      <c r="N1079" s="125"/>
      <c r="O1079" s="125"/>
      <c r="P1079" s="125"/>
      <c r="Q1079" s="3414"/>
      <c r="R1079" s="3414"/>
      <c r="S1079" s="3414"/>
      <c r="T1079" s="3414"/>
      <c r="U1079" s="3414"/>
      <c r="V1079" s="3414"/>
      <c r="W1079" s="3414"/>
      <c r="X1079" s="3414"/>
      <c r="Y1079" s="3414"/>
      <c r="Z1079" s="3414"/>
    </row>
    <row r="1080" spans="11:26">
      <c r="K1080" s="6"/>
      <c r="L1080" s="125"/>
      <c r="M1080" s="125"/>
      <c r="N1080" s="125"/>
      <c r="O1080" s="125"/>
      <c r="P1080" s="125"/>
      <c r="Q1080" s="3414"/>
      <c r="R1080" s="3414"/>
      <c r="S1080" s="3414"/>
      <c r="T1080" s="3414"/>
      <c r="U1080" s="3414"/>
      <c r="V1080" s="3414"/>
      <c r="W1080" s="3414"/>
      <c r="X1080" s="3414"/>
      <c r="Y1080" s="3414"/>
      <c r="Z1080" s="3414"/>
    </row>
    <row r="1081" spans="11:26">
      <c r="K1081" s="6"/>
      <c r="L1081" s="125"/>
      <c r="M1081" s="125"/>
      <c r="N1081" s="125"/>
      <c r="O1081" s="125"/>
      <c r="P1081" s="125"/>
      <c r="Q1081" s="3414"/>
      <c r="R1081" s="3414"/>
      <c r="S1081" s="3414"/>
      <c r="T1081" s="3414"/>
      <c r="U1081" s="3414"/>
      <c r="V1081" s="3414"/>
      <c r="W1081" s="3414"/>
      <c r="X1081" s="3414"/>
      <c r="Y1081" s="3414"/>
      <c r="Z1081" s="3414"/>
    </row>
    <row r="1082" spans="11:26">
      <c r="K1082" s="6"/>
      <c r="L1082" s="125"/>
      <c r="M1082" s="125"/>
      <c r="N1082" s="125"/>
      <c r="O1082" s="125"/>
      <c r="P1082" s="125"/>
      <c r="Q1082" s="3414"/>
      <c r="R1082" s="3414"/>
      <c r="S1082" s="3414"/>
      <c r="T1082" s="3414"/>
      <c r="U1082" s="3414"/>
      <c r="V1082" s="3414"/>
      <c r="W1082" s="3414"/>
      <c r="X1082" s="3414"/>
      <c r="Y1082" s="3414"/>
      <c r="Z1082" s="3414"/>
    </row>
    <row r="1083" spans="11:26">
      <c r="K1083" s="6"/>
      <c r="L1083" s="125"/>
      <c r="M1083" s="125"/>
      <c r="N1083" s="125"/>
      <c r="O1083" s="125"/>
      <c r="P1083" s="125"/>
      <c r="Q1083" s="3414"/>
      <c r="R1083" s="3414"/>
      <c r="S1083" s="3414"/>
      <c r="T1083" s="3414"/>
      <c r="U1083" s="3414"/>
      <c r="V1083" s="3414"/>
      <c r="W1083" s="3414"/>
      <c r="X1083" s="3414"/>
      <c r="Y1083" s="3414"/>
      <c r="Z1083" s="3414"/>
    </row>
    <row r="1084" spans="11:26">
      <c r="K1084" s="6"/>
      <c r="L1084" s="125"/>
      <c r="M1084" s="125"/>
      <c r="N1084" s="125"/>
      <c r="O1084" s="125"/>
      <c r="P1084" s="125"/>
      <c r="Q1084" s="3414"/>
      <c r="R1084" s="3414"/>
      <c r="S1084" s="3414"/>
      <c r="T1084" s="3414"/>
      <c r="U1084" s="3414"/>
      <c r="V1084" s="3414"/>
      <c r="W1084" s="3414"/>
      <c r="X1084" s="3414"/>
      <c r="Y1084" s="3414"/>
      <c r="Z1084" s="3414"/>
    </row>
    <row r="1085" spans="11:26">
      <c r="K1085" s="6"/>
      <c r="L1085" s="125"/>
      <c r="M1085" s="125"/>
      <c r="N1085" s="125"/>
      <c r="O1085" s="125"/>
      <c r="P1085" s="125"/>
      <c r="Q1085" s="3414"/>
      <c r="R1085" s="3414"/>
      <c r="S1085" s="3414"/>
      <c r="T1085" s="3414"/>
      <c r="U1085" s="3414"/>
      <c r="V1085" s="3414"/>
      <c r="W1085" s="3414"/>
      <c r="X1085" s="3414"/>
      <c r="Y1085" s="3414"/>
      <c r="Z1085" s="3414"/>
    </row>
    <row r="1086" spans="11:26">
      <c r="K1086" s="6"/>
      <c r="L1086" s="125"/>
      <c r="M1086" s="125"/>
      <c r="N1086" s="125"/>
      <c r="O1086" s="125"/>
      <c r="P1086" s="125"/>
      <c r="Q1086" s="3414"/>
      <c r="R1086" s="3414"/>
      <c r="S1086" s="3414"/>
      <c r="T1086" s="3414"/>
      <c r="U1086" s="3414"/>
      <c r="V1086" s="3414"/>
      <c r="W1086" s="3414"/>
      <c r="X1086" s="3414"/>
      <c r="Y1086" s="3414"/>
      <c r="Z1086" s="3414"/>
    </row>
    <row r="1087" spans="11:26">
      <c r="K1087" s="6"/>
      <c r="L1087" s="125"/>
      <c r="M1087" s="125"/>
      <c r="N1087" s="125"/>
      <c r="O1087" s="125"/>
      <c r="P1087" s="125"/>
      <c r="Q1087" s="3414"/>
      <c r="R1087" s="3414"/>
      <c r="S1087" s="3414"/>
      <c r="T1087" s="3414"/>
      <c r="U1087" s="3414"/>
      <c r="V1087" s="3414"/>
      <c r="W1087" s="3414"/>
      <c r="X1087" s="3414"/>
      <c r="Y1087" s="3414"/>
      <c r="Z1087" s="3414"/>
    </row>
    <row r="1088" spans="11:26">
      <c r="K1088" s="6"/>
      <c r="L1088" s="125"/>
      <c r="M1088" s="125"/>
      <c r="N1088" s="125"/>
      <c r="O1088" s="125"/>
      <c r="P1088" s="125"/>
      <c r="Q1088" s="3414"/>
      <c r="R1088" s="3414"/>
      <c r="S1088" s="3414"/>
      <c r="T1088" s="3414"/>
      <c r="U1088" s="3414"/>
      <c r="V1088" s="3414"/>
      <c r="W1088" s="3414"/>
      <c r="X1088" s="3414"/>
      <c r="Y1088" s="3414"/>
      <c r="Z1088" s="3414"/>
    </row>
    <row r="1089" spans="11:26">
      <c r="K1089" s="6"/>
      <c r="L1089" s="125"/>
      <c r="M1089" s="125"/>
      <c r="N1089" s="125"/>
      <c r="O1089" s="125"/>
      <c r="P1089" s="125"/>
      <c r="Q1089" s="3414"/>
      <c r="R1089" s="3414"/>
      <c r="S1089" s="3414"/>
      <c r="T1089" s="3414"/>
      <c r="U1089" s="3414"/>
      <c r="V1089" s="3414"/>
      <c r="W1089" s="3414"/>
      <c r="X1089" s="3414"/>
      <c r="Y1089" s="3414"/>
      <c r="Z1089" s="3414"/>
    </row>
    <row r="1090" spans="11:26">
      <c r="K1090" s="6"/>
      <c r="L1090" s="125"/>
      <c r="M1090" s="125"/>
      <c r="N1090" s="125"/>
      <c r="O1090" s="125"/>
      <c r="P1090" s="125"/>
      <c r="Q1090" s="3414"/>
      <c r="R1090" s="3414"/>
      <c r="S1090" s="3414"/>
      <c r="T1090" s="3414"/>
      <c r="U1090" s="3414"/>
      <c r="V1090" s="3414"/>
      <c r="W1090" s="3414"/>
      <c r="X1090" s="3414"/>
      <c r="Y1090" s="3414"/>
      <c r="Z1090" s="3414"/>
    </row>
    <row r="1091" spans="11:26">
      <c r="K1091" s="6"/>
      <c r="L1091" s="125"/>
      <c r="M1091" s="125"/>
      <c r="N1091" s="125"/>
      <c r="O1091" s="125"/>
      <c r="P1091" s="125"/>
      <c r="Q1091" s="3414"/>
      <c r="R1091" s="3414"/>
      <c r="S1091" s="3414"/>
      <c r="T1091" s="3414"/>
      <c r="U1091" s="3414"/>
      <c r="V1091" s="3414"/>
      <c r="W1091" s="3414"/>
      <c r="X1091" s="3414"/>
      <c r="Y1091" s="3414"/>
      <c r="Z1091" s="3414"/>
    </row>
    <row r="1092" spans="11:26">
      <c r="K1092" s="6"/>
      <c r="L1092" s="125"/>
      <c r="M1092" s="125"/>
      <c r="N1092" s="125"/>
      <c r="O1092" s="125"/>
      <c r="P1092" s="125"/>
      <c r="Q1092" s="3414"/>
      <c r="R1092" s="3414"/>
      <c r="S1092" s="3414"/>
      <c r="T1092" s="3414"/>
      <c r="U1092" s="3414"/>
      <c r="V1092" s="3414"/>
      <c r="W1092" s="3414"/>
      <c r="X1092" s="3414"/>
      <c r="Y1092" s="3414"/>
      <c r="Z1092" s="3414"/>
    </row>
    <row r="1093" spans="11:26">
      <c r="K1093" s="6"/>
      <c r="L1093" s="125"/>
      <c r="M1093" s="125"/>
      <c r="N1093" s="125"/>
      <c r="O1093" s="125"/>
      <c r="P1093" s="125"/>
      <c r="Q1093" s="3414"/>
      <c r="R1093" s="3414"/>
      <c r="S1093" s="3414"/>
      <c r="T1093" s="3414"/>
      <c r="U1093" s="3414"/>
      <c r="V1093" s="3414"/>
      <c r="W1093" s="3414"/>
      <c r="X1093" s="3414"/>
      <c r="Y1093" s="3414"/>
      <c r="Z1093" s="3414"/>
    </row>
    <row r="1094" spans="11:26">
      <c r="K1094" s="6"/>
      <c r="L1094" s="125"/>
      <c r="M1094" s="125"/>
      <c r="N1094" s="125"/>
      <c r="O1094" s="125"/>
      <c r="P1094" s="125"/>
      <c r="Q1094" s="3414"/>
      <c r="R1094" s="3414"/>
      <c r="S1094" s="3414"/>
      <c r="T1094" s="3414"/>
      <c r="U1094" s="3414"/>
      <c r="V1094" s="3414"/>
      <c r="W1094" s="3414"/>
      <c r="X1094" s="3414"/>
      <c r="Y1094" s="3414"/>
      <c r="Z1094" s="3414"/>
    </row>
    <row r="1095" spans="11:26">
      <c r="K1095" s="6"/>
      <c r="L1095" s="125"/>
      <c r="M1095" s="125"/>
      <c r="N1095" s="125"/>
      <c r="O1095" s="125"/>
      <c r="P1095" s="125"/>
      <c r="Q1095" s="3414"/>
      <c r="R1095" s="3414"/>
      <c r="S1095" s="3414"/>
      <c r="T1095" s="3414"/>
      <c r="U1095" s="3414"/>
      <c r="V1095" s="3414"/>
      <c r="W1095" s="3414"/>
      <c r="X1095" s="3414"/>
      <c r="Y1095" s="3414"/>
      <c r="Z1095" s="3414"/>
    </row>
    <row r="1096" spans="11:26">
      <c r="K1096" s="6"/>
      <c r="L1096" s="125"/>
      <c r="M1096" s="125"/>
      <c r="N1096" s="125"/>
      <c r="O1096" s="125"/>
      <c r="P1096" s="125"/>
      <c r="Q1096" s="3414"/>
      <c r="R1096" s="3414"/>
      <c r="S1096" s="3414"/>
      <c r="T1096" s="3414"/>
      <c r="U1096" s="3414"/>
      <c r="V1096" s="3414"/>
      <c r="W1096" s="3414"/>
      <c r="X1096" s="3414"/>
      <c r="Y1096" s="3414"/>
      <c r="Z1096" s="3414"/>
    </row>
    <row r="1097" spans="11:26">
      <c r="K1097" s="6"/>
      <c r="L1097" s="125"/>
      <c r="M1097" s="125"/>
      <c r="N1097" s="125"/>
      <c r="O1097" s="125"/>
      <c r="P1097" s="125"/>
      <c r="Q1097" s="3414"/>
      <c r="R1097" s="3414"/>
      <c r="S1097" s="3414"/>
      <c r="T1097" s="3414"/>
      <c r="U1097" s="3414"/>
      <c r="V1097" s="3414"/>
      <c r="W1097" s="3414"/>
      <c r="X1097" s="3414"/>
      <c r="Y1097" s="3414"/>
      <c r="Z1097" s="3414"/>
    </row>
    <row r="1098" spans="11:26">
      <c r="K1098" s="6"/>
      <c r="L1098" s="125"/>
      <c r="M1098" s="125"/>
      <c r="N1098" s="125"/>
      <c r="O1098" s="125"/>
      <c r="P1098" s="125"/>
      <c r="Q1098" s="3414"/>
      <c r="R1098" s="3414"/>
      <c r="S1098" s="3414"/>
      <c r="T1098" s="3414"/>
      <c r="U1098" s="3414"/>
      <c r="V1098" s="3414"/>
      <c r="W1098" s="3414"/>
      <c r="X1098" s="3414"/>
      <c r="Y1098" s="3414"/>
      <c r="Z1098" s="3414"/>
    </row>
    <row r="1099" spans="11:26">
      <c r="K1099" s="6"/>
      <c r="L1099" s="125"/>
      <c r="M1099" s="125"/>
      <c r="N1099" s="125"/>
      <c r="O1099" s="125"/>
      <c r="P1099" s="125"/>
      <c r="Q1099" s="3414"/>
      <c r="R1099" s="3414"/>
      <c r="S1099" s="3414"/>
      <c r="T1099" s="3414"/>
      <c r="U1099" s="3414"/>
      <c r="V1099" s="3414"/>
      <c r="W1099" s="3414"/>
      <c r="X1099" s="3414"/>
      <c r="Y1099" s="3414"/>
      <c r="Z1099" s="3414"/>
    </row>
    <row r="1100" spans="11:26">
      <c r="K1100" s="6"/>
      <c r="L1100" s="125"/>
      <c r="M1100" s="125"/>
      <c r="N1100" s="125"/>
      <c r="O1100" s="125"/>
      <c r="P1100" s="125"/>
      <c r="Q1100" s="3414"/>
      <c r="R1100" s="3414"/>
      <c r="S1100" s="3414"/>
      <c r="T1100" s="3414"/>
      <c r="U1100" s="3414"/>
      <c r="V1100" s="3414"/>
      <c r="W1100" s="3414"/>
      <c r="X1100" s="3414"/>
      <c r="Y1100" s="3414"/>
      <c r="Z1100" s="3414"/>
    </row>
    <row r="1101" spans="11:26">
      <c r="K1101" s="6"/>
      <c r="L1101" s="125"/>
      <c r="M1101" s="125"/>
      <c r="N1101" s="125"/>
      <c r="O1101" s="125"/>
      <c r="P1101" s="125"/>
      <c r="Q1101" s="3414"/>
      <c r="R1101" s="3414"/>
      <c r="S1101" s="3414"/>
      <c r="T1101" s="3414"/>
      <c r="U1101" s="3414"/>
      <c r="V1101" s="3414"/>
      <c r="W1101" s="3414"/>
      <c r="X1101" s="3414"/>
      <c r="Y1101" s="3414"/>
      <c r="Z1101" s="3414"/>
    </row>
    <row r="1102" spans="11:26">
      <c r="K1102" s="6"/>
      <c r="L1102" s="125"/>
      <c r="M1102" s="125"/>
      <c r="N1102" s="125"/>
      <c r="O1102" s="125"/>
      <c r="P1102" s="125"/>
      <c r="Q1102" s="3414"/>
      <c r="R1102" s="3414"/>
      <c r="S1102" s="3414"/>
      <c r="T1102" s="3414"/>
      <c r="U1102" s="3414"/>
      <c r="V1102" s="3414"/>
      <c r="W1102" s="3414"/>
      <c r="X1102" s="3414"/>
      <c r="Y1102" s="3414"/>
      <c r="Z1102" s="3414"/>
    </row>
    <row r="1103" spans="11:26">
      <c r="K1103" s="6"/>
      <c r="L1103" s="125"/>
      <c r="M1103" s="125"/>
      <c r="N1103" s="125"/>
      <c r="O1103" s="125"/>
      <c r="P1103" s="125"/>
      <c r="Q1103" s="3414"/>
      <c r="R1103" s="3414"/>
      <c r="S1103" s="3414"/>
      <c r="T1103" s="3414"/>
      <c r="U1103" s="3414"/>
      <c r="V1103" s="3414"/>
      <c r="W1103" s="3414"/>
      <c r="X1103" s="3414"/>
      <c r="Y1103" s="3414"/>
      <c r="Z1103" s="3414"/>
    </row>
    <row r="1104" spans="11:26">
      <c r="K1104" s="6"/>
      <c r="L1104" s="125"/>
      <c r="M1104" s="125"/>
      <c r="N1104" s="125"/>
      <c r="O1104" s="125"/>
      <c r="P1104" s="125"/>
      <c r="Q1104" s="3414"/>
      <c r="R1104" s="3414"/>
      <c r="S1104" s="3414"/>
      <c r="T1104" s="3414"/>
      <c r="U1104" s="3414"/>
      <c r="V1104" s="3414"/>
      <c r="W1104" s="3414"/>
      <c r="X1104" s="3414"/>
      <c r="Y1104" s="3414"/>
      <c r="Z1104" s="3414"/>
    </row>
    <row r="1105" spans="11:26">
      <c r="K1105" s="6"/>
      <c r="L1105" s="125"/>
      <c r="M1105" s="125"/>
      <c r="N1105" s="125"/>
      <c r="O1105" s="125"/>
      <c r="P1105" s="125"/>
      <c r="Q1105" s="3414"/>
      <c r="R1105" s="3414"/>
      <c r="S1105" s="3414"/>
      <c r="T1105" s="3414"/>
      <c r="U1105" s="3414"/>
      <c r="V1105" s="3414"/>
      <c r="W1105" s="3414"/>
      <c r="X1105" s="3414"/>
      <c r="Y1105" s="3414"/>
      <c r="Z1105" s="3414"/>
    </row>
    <row r="1106" spans="11:26">
      <c r="K1106" s="6"/>
      <c r="L1106" s="125"/>
      <c r="M1106" s="125"/>
      <c r="N1106" s="125"/>
      <c r="O1106" s="125"/>
      <c r="P1106" s="125"/>
      <c r="Q1106" s="3414"/>
      <c r="R1106" s="3414"/>
      <c r="S1106" s="3414"/>
      <c r="T1106" s="3414"/>
      <c r="U1106" s="3414"/>
      <c r="V1106" s="3414"/>
      <c r="W1106" s="3414"/>
      <c r="X1106" s="3414"/>
      <c r="Y1106" s="3414"/>
      <c r="Z1106" s="3414"/>
    </row>
    <row r="1107" spans="11:26">
      <c r="K1107" s="6"/>
      <c r="L1107" s="125"/>
      <c r="M1107" s="125"/>
      <c r="N1107" s="125"/>
      <c r="O1107" s="125"/>
      <c r="P1107" s="125"/>
      <c r="Q1107" s="3414"/>
      <c r="R1107" s="3414"/>
      <c r="S1107" s="3414"/>
      <c r="T1107" s="3414"/>
      <c r="U1107" s="3414"/>
      <c r="V1107" s="3414"/>
      <c r="W1107" s="3414"/>
      <c r="X1107" s="3414"/>
      <c r="Y1107" s="3414"/>
      <c r="Z1107" s="3414"/>
    </row>
    <row r="1108" spans="11:26">
      <c r="K1108" s="6"/>
      <c r="L1108" s="125"/>
      <c r="M1108" s="125"/>
      <c r="N1108" s="125"/>
      <c r="O1108" s="125"/>
      <c r="P1108" s="125"/>
      <c r="Q1108" s="3414"/>
      <c r="R1108" s="3414"/>
      <c r="S1108" s="3414"/>
      <c r="T1108" s="3414"/>
      <c r="U1108" s="3414"/>
      <c r="V1108" s="3414"/>
      <c r="W1108" s="3414"/>
      <c r="X1108" s="3414"/>
      <c r="Y1108" s="3414"/>
      <c r="Z1108" s="3414"/>
    </row>
    <row r="1109" spans="11:26">
      <c r="K1109" s="6"/>
      <c r="L1109" s="125"/>
      <c r="M1109" s="125"/>
      <c r="N1109" s="125"/>
      <c r="O1109" s="125"/>
      <c r="P1109" s="125"/>
      <c r="Q1109" s="3414"/>
      <c r="R1109" s="3414"/>
      <c r="S1109" s="3414"/>
      <c r="T1109" s="3414"/>
      <c r="U1109" s="3414"/>
      <c r="V1109" s="3414"/>
      <c r="W1109" s="3414"/>
      <c r="X1109" s="3414"/>
      <c r="Y1109" s="3414"/>
      <c r="Z1109" s="3414"/>
    </row>
    <row r="1110" spans="11:26">
      <c r="K1110" s="6"/>
      <c r="L1110" s="125"/>
      <c r="M1110" s="125"/>
      <c r="N1110" s="125"/>
      <c r="O1110" s="125"/>
      <c r="P1110" s="125"/>
      <c r="Q1110" s="3414"/>
      <c r="R1110" s="3414"/>
      <c r="S1110" s="3414"/>
      <c r="T1110" s="3414"/>
      <c r="U1110" s="3414"/>
      <c r="V1110" s="3414"/>
      <c r="W1110" s="3414"/>
      <c r="X1110" s="3414"/>
      <c r="Y1110" s="3414"/>
      <c r="Z1110" s="3414"/>
    </row>
    <row r="1111" spans="11:26">
      <c r="K1111" s="6"/>
      <c r="L1111" s="125"/>
      <c r="M1111" s="125"/>
      <c r="N1111" s="125"/>
      <c r="O1111" s="125"/>
      <c r="P1111" s="125"/>
      <c r="Q1111" s="3414"/>
      <c r="R1111" s="3414"/>
      <c r="S1111" s="3414"/>
      <c r="T1111" s="3414"/>
      <c r="U1111" s="3414"/>
      <c r="V1111" s="3414"/>
      <c r="W1111" s="3414"/>
      <c r="X1111" s="3414"/>
      <c r="Y1111" s="3414"/>
      <c r="Z1111" s="3414"/>
    </row>
    <row r="1112" spans="11:26">
      <c r="K1112" s="6"/>
      <c r="L1112" s="125"/>
      <c r="M1112" s="125"/>
      <c r="N1112" s="125"/>
      <c r="O1112" s="125"/>
      <c r="P1112" s="125"/>
      <c r="Q1112" s="3414"/>
      <c r="R1112" s="3414"/>
      <c r="S1112" s="3414"/>
      <c r="T1112" s="3414"/>
      <c r="U1112" s="3414"/>
      <c r="V1112" s="3414"/>
      <c r="W1112" s="3414"/>
      <c r="X1112" s="3414"/>
      <c r="Y1112" s="3414"/>
      <c r="Z1112" s="3414"/>
    </row>
    <row r="1113" spans="11:26">
      <c r="K1113" s="6"/>
      <c r="L1113" s="125"/>
      <c r="M1113" s="125"/>
      <c r="N1113" s="125"/>
      <c r="O1113" s="125"/>
      <c r="P1113" s="125"/>
      <c r="Q1113" s="3414"/>
      <c r="R1113" s="3414"/>
      <c r="S1113" s="3414"/>
      <c r="T1113" s="3414"/>
      <c r="U1113" s="3414"/>
      <c r="V1113" s="3414"/>
      <c r="W1113" s="3414"/>
      <c r="X1113" s="3414"/>
      <c r="Y1113" s="3414"/>
      <c r="Z1113" s="3414"/>
    </row>
    <row r="1114" spans="11:26">
      <c r="K1114" s="6"/>
      <c r="L1114" s="125"/>
      <c r="M1114" s="125"/>
      <c r="N1114" s="125"/>
      <c r="O1114" s="125"/>
      <c r="P1114" s="125"/>
      <c r="Q1114" s="3414"/>
      <c r="R1114" s="3414"/>
      <c r="S1114" s="3414"/>
      <c r="T1114" s="3414"/>
      <c r="U1114" s="3414"/>
      <c r="V1114" s="3414"/>
      <c r="W1114" s="3414"/>
      <c r="X1114" s="3414"/>
      <c r="Y1114" s="3414"/>
      <c r="Z1114" s="3414"/>
    </row>
    <row r="1115" spans="11:26">
      <c r="K1115" s="6"/>
      <c r="L1115" s="125"/>
      <c r="M1115" s="125"/>
      <c r="N1115" s="125"/>
      <c r="O1115" s="125"/>
      <c r="P1115" s="125"/>
      <c r="Q1115" s="3414"/>
      <c r="R1115" s="3414"/>
      <c r="S1115" s="3414"/>
      <c r="T1115" s="3414"/>
      <c r="U1115" s="3414"/>
      <c r="V1115" s="3414"/>
      <c r="W1115" s="3414"/>
      <c r="X1115" s="3414"/>
      <c r="Y1115" s="3414"/>
      <c r="Z1115" s="3414"/>
    </row>
    <row r="1116" spans="11:26">
      <c r="K1116" s="6"/>
      <c r="L1116" s="125"/>
      <c r="M1116" s="125"/>
      <c r="N1116" s="125"/>
      <c r="O1116" s="125"/>
      <c r="P1116" s="125"/>
      <c r="Q1116" s="3414"/>
      <c r="R1116" s="3414"/>
      <c r="S1116" s="3414"/>
      <c r="T1116" s="3414"/>
      <c r="U1116" s="3414"/>
      <c r="V1116" s="3414"/>
      <c r="W1116" s="3414"/>
      <c r="X1116" s="3414"/>
      <c r="Y1116" s="3414"/>
      <c r="Z1116" s="3414"/>
    </row>
    <row r="1117" spans="11:26">
      <c r="K1117" s="6"/>
      <c r="L1117" s="125"/>
      <c r="M1117" s="125"/>
      <c r="N1117" s="125"/>
      <c r="O1117" s="125"/>
      <c r="P1117" s="125"/>
      <c r="Q1117" s="3414"/>
      <c r="R1117" s="3414"/>
      <c r="S1117" s="3414"/>
      <c r="T1117" s="3414"/>
      <c r="U1117" s="3414"/>
      <c r="V1117" s="3414"/>
      <c r="W1117" s="3414"/>
      <c r="X1117" s="3414"/>
      <c r="Y1117" s="3414"/>
      <c r="Z1117" s="3414"/>
    </row>
    <row r="1118" spans="11:26">
      <c r="K1118" s="6"/>
      <c r="L1118" s="125"/>
      <c r="M1118" s="125"/>
      <c r="N1118" s="125"/>
      <c r="O1118" s="125"/>
      <c r="P1118" s="125"/>
      <c r="Q1118" s="3414"/>
      <c r="R1118" s="3414"/>
      <c r="S1118" s="3414"/>
      <c r="T1118" s="3414"/>
      <c r="U1118" s="3414"/>
      <c r="V1118" s="3414"/>
      <c r="W1118" s="3414"/>
      <c r="X1118" s="3414"/>
      <c r="Y1118" s="3414"/>
      <c r="Z1118" s="3414"/>
    </row>
    <row r="1119" spans="11:26">
      <c r="K1119" s="6"/>
      <c r="L1119" s="125"/>
      <c r="M1119" s="125"/>
      <c r="N1119" s="125"/>
      <c r="O1119" s="125"/>
      <c r="P1119" s="125"/>
      <c r="Q1119" s="3414"/>
      <c r="R1119" s="3414"/>
      <c r="S1119" s="3414"/>
      <c r="T1119" s="3414"/>
      <c r="U1119" s="3414"/>
      <c r="V1119" s="3414"/>
      <c r="W1119" s="3414"/>
      <c r="X1119" s="3414"/>
      <c r="Y1119" s="3414"/>
      <c r="Z1119" s="3414"/>
    </row>
    <row r="1120" spans="11:26">
      <c r="K1120" s="6"/>
      <c r="L1120" s="125"/>
      <c r="M1120" s="125"/>
      <c r="N1120" s="125"/>
      <c r="O1120" s="125"/>
      <c r="P1120" s="125"/>
      <c r="Q1120" s="3414"/>
      <c r="R1120" s="3414"/>
      <c r="S1120" s="3414"/>
      <c r="T1120" s="3414"/>
      <c r="U1120" s="3414"/>
      <c r="V1120" s="3414"/>
      <c r="W1120" s="3414"/>
      <c r="X1120" s="3414"/>
      <c r="Y1120" s="3414"/>
      <c r="Z1120" s="3414"/>
    </row>
    <row r="1121" spans="11:26">
      <c r="K1121" s="6"/>
      <c r="L1121" s="125"/>
      <c r="M1121" s="125"/>
      <c r="N1121" s="125"/>
      <c r="O1121" s="125"/>
      <c r="P1121" s="125"/>
      <c r="Q1121" s="3414"/>
      <c r="R1121" s="3414"/>
      <c r="S1121" s="3414"/>
      <c r="T1121" s="3414"/>
      <c r="U1121" s="3414"/>
      <c r="V1121" s="3414"/>
      <c r="W1121" s="3414"/>
      <c r="X1121" s="3414"/>
      <c r="Y1121" s="3414"/>
      <c r="Z1121" s="3414"/>
    </row>
    <row r="1122" spans="11:26">
      <c r="K1122" s="6"/>
      <c r="L1122" s="125"/>
      <c r="M1122" s="125"/>
      <c r="N1122" s="125"/>
      <c r="O1122" s="125"/>
      <c r="P1122" s="125"/>
      <c r="Q1122" s="3414"/>
      <c r="R1122" s="3414"/>
      <c r="S1122" s="3414"/>
      <c r="T1122" s="3414"/>
      <c r="U1122" s="3414"/>
      <c r="V1122" s="3414"/>
      <c r="W1122" s="3414"/>
      <c r="X1122" s="3414"/>
      <c r="Y1122" s="3414"/>
      <c r="Z1122" s="3414"/>
    </row>
    <row r="1123" spans="11:26">
      <c r="K1123" s="6"/>
      <c r="L1123" s="125"/>
      <c r="M1123" s="125"/>
      <c r="N1123" s="125"/>
      <c r="O1123" s="125"/>
      <c r="P1123" s="125"/>
      <c r="Q1123" s="3414"/>
      <c r="R1123" s="3414"/>
      <c r="S1123" s="3414"/>
      <c r="T1123" s="3414"/>
      <c r="U1123" s="3414"/>
      <c r="V1123" s="3414"/>
      <c r="W1123" s="3414"/>
      <c r="X1123" s="3414"/>
      <c r="Y1123" s="3414"/>
      <c r="Z1123" s="3414"/>
    </row>
    <row r="1124" spans="11:26">
      <c r="K1124" s="6"/>
      <c r="L1124" s="125"/>
      <c r="M1124" s="125"/>
      <c r="N1124" s="125"/>
      <c r="O1124" s="125"/>
      <c r="P1124" s="125"/>
      <c r="Q1124" s="3414"/>
      <c r="R1124" s="3414"/>
      <c r="S1124" s="3414"/>
      <c r="T1124" s="3414"/>
      <c r="U1124" s="3414"/>
      <c r="V1124" s="3414"/>
      <c r="W1124" s="3414"/>
      <c r="X1124" s="3414"/>
      <c r="Y1124" s="3414"/>
      <c r="Z1124" s="3414"/>
    </row>
    <row r="1125" spans="11:26">
      <c r="K1125" s="6"/>
      <c r="L1125" s="125"/>
      <c r="M1125" s="125"/>
      <c r="N1125" s="125"/>
      <c r="O1125" s="125"/>
      <c r="P1125" s="125"/>
      <c r="Q1125" s="3414"/>
      <c r="R1125" s="3414"/>
      <c r="S1125" s="3414"/>
      <c r="T1125" s="3414"/>
      <c r="U1125" s="3414"/>
      <c r="V1125" s="3414"/>
      <c r="W1125" s="3414"/>
      <c r="X1125" s="3414"/>
      <c r="Y1125" s="3414"/>
      <c r="Z1125" s="3414"/>
    </row>
    <row r="1126" spans="11:26">
      <c r="K1126" s="6"/>
      <c r="L1126" s="125"/>
      <c r="M1126" s="125"/>
      <c r="N1126" s="125"/>
      <c r="O1126" s="125"/>
      <c r="P1126" s="125"/>
      <c r="Q1126" s="3414"/>
      <c r="R1126" s="3414"/>
      <c r="S1126" s="3414"/>
      <c r="T1126" s="3414"/>
      <c r="U1126" s="3414"/>
      <c r="V1126" s="3414"/>
      <c r="W1126" s="3414"/>
      <c r="X1126" s="3414"/>
      <c r="Y1126" s="3414"/>
      <c r="Z1126" s="3414"/>
    </row>
    <row r="1127" spans="11:26">
      <c r="K1127" s="6"/>
      <c r="L1127" s="125"/>
      <c r="M1127" s="125"/>
      <c r="N1127" s="125"/>
      <c r="O1127" s="125"/>
      <c r="P1127" s="125"/>
      <c r="Q1127" s="3414"/>
      <c r="R1127" s="3414"/>
      <c r="S1127" s="3414"/>
      <c r="T1127" s="3414"/>
      <c r="U1127" s="3414"/>
      <c r="V1127" s="3414"/>
      <c r="W1127" s="3414"/>
      <c r="X1127" s="3414"/>
      <c r="Y1127" s="3414"/>
      <c r="Z1127" s="3414"/>
    </row>
    <row r="1128" spans="11:26">
      <c r="K1128" s="6"/>
      <c r="L1128" s="125"/>
      <c r="M1128" s="125"/>
      <c r="N1128" s="125"/>
      <c r="O1128" s="125"/>
      <c r="P1128" s="125"/>
      <c r="Q1128" s="3414"/>
      <c r="R1128" s="3414"/>
      <c r="S1128" s="3414"/>
      <c r="T1128" s="3414"/>
      <c r="U1128" s="3414"/>
      <c r="V1128" s="3414"/>
      <c r="W1128" s="3414"/>
      <c r="X1128" s="3414"/>
      <c r="Y1128" s="3414"/>
      <c r="Z1128" s="3414"/>
    </row>
    <row r="1129" spans="11:26">
      <c r="K1129" s="6"/>
      <c r="L1129" s="125"/>
      <c r="M1129" s="125"/>
      <c r="N1129" s="125"/>
      <c r="O1129" s="125"/>
      <c r="P1129" s="125"/>
      <c r="Q1129" s="3414"/>
      <c r="R1129" s="3414"/>
      <c r="S1129" s="3414"/>
      <c r="T1129" s="3414"/>
      <c r="U1129" s="3414"/>
      <c r="V1129" s="3414"/>
      <c r="W1129" s="3414"/>
      <c r="X1129" s="3414"/>
      <c r="Y1129" s="3414"/>
      <c r="Z1129" s="3414"/>
    </row>
    <row r="1130" spans="11:26">
      <c r="K1130" s="6"/>
      <c r="L1130" s="125"/>
      <c r="M1130" s="125"/>
      <c r="N1130" s="125"/>
      <c r="O1130" s="125"/>
      <c r="P1130" s="125"/>
      <c r="Q1130" s="3414"/>
      <c r="R1130" s="3414"/>
      <c r="S1130" s="3414"/>
      <c r="T1130" s="3414"/>
      <c r="U1130" s="3414"/>
      <c r="V1130" s="3414"/>
      <c r="W1130" s="3414"/>
      <c r="X1130" s="3414"/>
      <c r="Y1130" s="3414"/>
      <c r="Z1130" s="3414"/>
    </row>
    <row r="1131" spans="11:26">
      <c r="K1131" s="6"/>
      <c r="L1131" s="125"/>
      <c r="M1131" s="125"/>
      <c r="N1131" s="125"/>
      <c r="O1131" s="125"/>
      <c r="P1131" s="125"/>
      <c r="Q1131" s="3414"/>
      <c r="R1131" s="3414"/>
      <c r="S1131" s="3414"/>
      <c r="T1131" s="3414"/>
      <c r="U1131" s="3414"/>
      <c r="V1131" s="3414"/>
      <c r="W1131" s="3414"/>
      <c r="X1131" s="3414"/>
      <c r="Y1131" s="3414"/>
      <c r="Z1131" s="3414"/>
    </row>
    <row r="1132" spans="11:26">
      <c r="K1132" s="6"/>
      <c r="L1132" s="125"/>
      <c r="M1132" s="125"/>
      <c r="N1132" s="125"/>
      <c r="O1132" s="125"/>
      <c r="P1132" s="125"/>
      <c r="Q1132" s="3414"/>
      <c r="R1132" s="3414"/>
      <c r="S1132" s="3414"/>
      <c r="T1132" s="3414"/>
      <c r="U1132" s="3414"/>
      <c r="V1132" s="3414"/>
      <c r="W1132" s="3414"/>
      <c r="X1132" s="3414"/>
      <c r="Y1132" s="3414"/>
      <c r="Z1132" s="3414"/>
    </row>
    <row r="1133" spans="11:26">
      <c r="K1133" s="6"/>
      <c r="L1133" s="125"/>
      <c r="M1133" s="125"/>
      <c r="N1133" s="125"/>
      <c r="O1133" s="125"/>
      <c r="P1133" s="125"/>
      <c r="Q1133" s="3414"/>
      <c r="R1133" s="3414"/>
      <c r="S1133" s="3414"/>
      <c r="T1133" s="3414"/>
      <c r="U1133" s="3414"/>
      <c r="V1133" s="3414"/>
      <c r="W1133" s="3414"/>
      <c r="X1133" s="3414"/>
      <c r="Y1133" s="3414"/>
      <c r="Z1133" s="3414"/>
    </row>
    <row r="1134" spans="11:26">
      <c r="K1134" s="6"/>
      <c r="L1134" s="125"/>
      <c r="M1134" s="125"/>
      <c r="N1134" s="125"/>
      <c r="O1134" s="125"/>
      <c r="P1134" s="125"/>
      <c r="Q1134" s="3414"/>
      <c r="R1134" s="3414"/>
      <c r="S1134" s="3414"/>
      <c r="T1134" s="3414"/>
      <c r="U1134" s="3414"/>
      <c r="V1134" s="3414"/>
      <c r="W1134" s="3414"/>
      <c r="X1134" s="3414"/>
      <c r="Y1134" s="3414"/>
      <c r="Z1134" s="3414"/>
    </row>
    <row r="1135" spans="11:26">
      <c r="K1135" s="6"/>
      <c r="L1135" s="125"/>
      <c r="M1135" s="125"/>
      <c r="N1135" s="125"/>
      <c r="O1135" s="125"/>
      <c r="P1135" s="125"/>
      <c r="Q1135" s="3414"/>
      <c r="R1135" s="3414"/>
      <c r="S1135" s="3414"/>
      <c r="T1135" s="3414"/>
      <c r="U1135" s="3414"/>
      <c r="V1135" s="3414"/>
      <c r="W1135" s="3414"/>
      <c r="X1135" s="3414"/>
      <c r="Y1135" s="3414"/>
      <c r="Z1135" s="3414"/>
    </row>
    <row r="1136" spans="11:26">
      <c r="K1136" s="6"/>
      <c r="L1136" s="125"/>
      <c r="M1136" s="125"/>
      <c r="N1136" s="125"/>
      <c r="O1136" s="125"/>
      <c r="P1136" s="125"/>
      <c r="Q1136" s="3414"/>
      <c r="R1136" s="3414"/>
      <c r="S1136" s="3414"/>
      <c r="T1136" s="3414"/>
      <c r="U1136" s="3414"/>
      <c r="V1136" s="3414"/>
      <c r="W1136" s="3414"/>
      <c r="X1136" s="3414"/>
      <c r="Y1136" s="3414"/>
      <c r="Z1136" s="3414"/>
    </row>
    <row r="1137" spans="11:26">
      <c r="K1137" s="6"/>
      <c r="L1137" s="125"/>
      <c r="M1137" s="125"/>
      <c r="N1137" s="125"/>
      <c r="O1137" s="125"/>
      <c r="P1137" s="125"/>
      <c r="Q1137" s="3414"/>
      <c r="R1137" s="3414"/>
      <c r="S1137" s="3414"/>
      <c r="T1137" s="3414"/>
      <c r="U1137" s="3414"/>
      <c r="V1137" s="3414"/>
      <c r="W1137" s="3414"/>
      <c r="X1137" s="3414"/>
      <c r="Y1137" s="3414"/>
      <c r="Z1137" s="3414"/>
    </row>
    <row r="1138" spans="11:26">
      <c r="K1138" s="6"/>
      <c r="L1138" s="125"/>
      <c r="M1138" s="125"/>
      <c r="N1138" s="125"/>
      <c r="O1138" s="125"/>
      <c r="P1138" s="125"/>
      <c r="Q1138" s="3414"/>
      <c r="R1138" s="3414"/>
      <c r="S1138" s="3414"/>
      <c r="T1138" s="3414"/>
      <c r="U1138" s="3414"/>
      <c r="V1138" s="3414"/>
      <c r="W1138" s="3414"/>
      <c r="X1138" s="3414"/>
      <c r="Y1138" s="3414"/>
      <c r="Z1138" s="3414"/>
    </row>
    <row r="1139" spans="11:26">
      <c r="K1139" s="6"/>
      <c r="L1139" s="125"/>
      <c r="M1139" s="125"/>
      <c r="N1139" s="125"/>
      <c r="O1139" s="125"/>
      <c r="P1139" s="125"/>
      <c r="Q1139" s="3414"/>
      <c r="R1139" s="3414"/>
      <c r="S1139" s="3414"/>
      <c r="T1139" s="3414"/>
      <c r="U1139" s="3414"/>
      <c r="V1139" s="3414"/>
      <c r="W1139" s="3414"/>
      <c r="X1139" s="3414"/>
      <c r="Y1139" s="3414"/>
      <c r="Z1139" s="3414"/>
    </row>
    <row r="1140" spans="11:26">
      <c r="K1140" s="6"/>
      <c r="L1140" s="125"/>
      <c r="M1140" s="125"/>
      <c r="N1140" s="125"/>
      <c r="O1140" s="125"/>
      <c r="P1140" s="125"/>
      <c r="Q1140" s="3414"/>
      <c r="R1140" s="3414"/>
      <c r="S1140" s="3414"/>
      <c r="T1140" s="3414"/>
      <c r="U1140" s="3414"/>
      <c r="V1140" s="3414"/>
      <c r="W1140" s="3414"/>
      <c r="X1140" s="3414"/>
      <c r="Y1140" s="3414"/>
      <c r="Z1140" s="3414"/>
    </row>
    <row r="1141" spans="11:26">
      <c r="K1141" s="6"/>
      <c r="L1141" s="125"/>
      <c r="M1141" s="125"/>
      <c r="N1141" s="125"/>
      <c r="O1141" s="125"/>
      <c r="P1141" s="125"/>
      <c r="Q1141" s="3414"/>
      <c r="R1141" s="3414"/>
      <c r="S1141" s="3414"/>
      <c r="T1141" s="3414"/>
      <c r="U1141" s="3414"/>
      <c r="V1141" s="3414"/>
      <c r="W1141" s="3414"/>
      <c r="X1141" s="3414"/>
      <c r="Y1141" s="3414"/>
      <c r="Z1141" s="3414"/>
    </row>
    <row r="1142" spans="11:26">
      <c r="K1142" s="6"/>
      <c r="L1142" s="125"/>
      <c r="M1142" s="125"/>
      <c r="N1142" s="125"/>
      <c r="O1142" s="125"/>
      <c r="P1142" s="125"/>
      <c r="Q1142" s="3414"/>
      <c r="R1142" s="3414"/>
      <c r="S1142" s="3414"/>
      <c r="T1142" s="3414"/>
      <c r="U1142" s="3414"/>
      <c r="V1142" s="3414"/>
      <c r="W1142" s="3414"/>
      <c r="X1142" s="3414"/>
      <c r="Y1142" s="3414"/>
      <c r="Z1142" s="3414"/>
    </row>
    <row r="1143" spans="11:26">
      <c r="K1143" s="6"/>
      <c r="L1143" s="125"/>
      <c r="M1143" s="125"/>
      <c r="N1143" s="125"/>
      <c r="O1143" s="125"/>
      <c r="P1143" s="125"/>
      <c r="Q1143" s="3414"/>
      <c r="R1143" s="3414"/>
      <c r="S1143" s="3414"/>
      <c r="T1143" s="3414"/>
      <c r="U1143" s="3414"/>
      <c r="V1143" s="3414"/>
      <c r="W1143" s="3414"/>
      <c r="X1143" s="3414"/>
      <c r="Y1143" s="3414"/>
      <c r="Z1143" s="3414"/>
    </row>
    <row r="1144" spans="11:26">
      <c r="K1144" s="6"/>
      <c r="L1144" s="125"/>
      <c r="M1144" s="125"/>
      <c r="N1144" s="125"/>
      <c r="O1144" s="125"/>
      <c r="P1144" s="125"/>
      <c r="Q1144" s="3414"/>
      <c r="R1144" s="3414"/>
      <c r="S1144" s="3414"/>
      <c r="T1144" s="3414"/>
      <c r="U1144" s="3414"/>
      <c r="V1144" s="3414"/>
      <c r="W1144" s="3414"/>
      <c r="X1144" s="3414"/>
      <c r="Y1144" s="3414"/>
      <c r="Z1144" s="3414"/>
    </row>
    <row r="1145" spans="11:26">
      <c r="K1145" s="6"/>
      <c r="L1145" s="125"/>
      <c r="M1145" s="125"/>
      <c r="N1145" s="125"/>
      <c r="O1145" s="125"/>
      <c r="P1145" s="125"/>
      <c r="Q1145" s="3414"/>
      <c r="R1145" s="3414"/>
      <c r="S1145" s="3414"/>
      <c r="T1145" s="3414"/>
      <c r="U1145" s="3414"/>
      <c r="V1145" s="3414"/>
      <c r="W1145" s="3414"/>
      <c r="X1145" s="3414"/>
      <c r="Y1145" s="3414"/>
      <c r="Z1145" s="3414"/>
    </row>
    <row r="1146" spans="11:26">
      <c r="K1146" s="6"/>
      <c r="L1146" s="125"/>
      <c r="M1146" s="125"/>
      <c r="N1146" s="125"/>
      <c r="O1146" s="125"/>
      <c r="P1146" s="125"/>
      <c r="Q1146" s="3414"/>
      <c r="R1146" s="3414"/>
      <c r="S1146" s="3414"/>
      <c r="T1146" s="3414"/>
      <c r="U1146" s="3414"/>
      <c r="V1146" s="3414"/>
      <c r="W1146" s="3414"/>
      <c r="X1146" s="3414"/>
      <c r="Y1146" s="3414"/>
      <c r="Z1146" s="3414"/>
    </row>
    <row r="1147" spans="11:26">
      <c r="K1147" s="6"/>
      <c r="L1147" s="125"/>
      <c r="M1147" s="125"/>
      <c r="N1147" s="125"/>
      <c r="O1147" s="125"/>
      <c r="P1147" s="125"/>
      <c r="Q1147" s="3414"/>
      <c r="R1147" s="3414"/>
      <c r="S1147" s="3414"/>
      <c r="T1147" s="3414"/>
      <c r="U1147" s="3414"/>
      <c r="V1147" s="3414"/>
      <c r="W1147" s="3414"/>
      <c r="X1147" s="3414"/>
      <c r="Y1147" s="3414"/>
      <c r="Z1147" s="3414"/>
    </row>
    <row r="1148" spans="11:26">
      <c r="K1148" s="6"/>
      <c r="L1148" s="125"/>
      <c r="M1148" s="125"/>
      <c r="N1148" s="125"/>
      <c r="O1148" s="125"/>
      <c r="P1148" s="125"/>
      <c r="Q1148" s="3414"/>
      <c r="R1148" s="3414"/>
      <c r="S1148" s="3414"/>
      <c r="T1148" s="3414"/>
      <c r="U1148" s="3414"/>
      <c r="V1148" s="3414"/>
      <c r="W1148" s="3414"/>
      <c r="X1148" s="3414"/>
      <c r="Y1148" s="3414"/>
      <c r="Z1148" s="3414"/>
    </row>
    <row r="1149" spans="11:26">
      <c r="K1149" s="6"/>
      <c r="L1149" s="125"/>
      <c r="M1149" s="125"/>
      <c r="N1149" s="125"/>
      <c r="O1149" s="125"/>
      <c r="P1149" s="125"/>
      <c r="Q1149" s="3414"/>
      <c r="R1149" s="3414"/>
      <c r="S1149" s="3414"/>
      <c r="T1149" s="3414"/>
      <c r="U1149" s="3414"/>
      <c r="V1149" s="3414"/>
      <c r="W1149" s="3414"/>
      <c r="X1149" s="3414"/>
      <c r="Y1149" s="3414"/>
      <c r="Z1149" s="3414"/>
    </row>
    <row r="1150" spans="11:26">
      <c r="K1150" s="6"/>
      <c r="L1150" s="125"/>
      <c r="M1150" s="125"/>
      <c r="N1150" s="125"/>
      <c r="O1150" s="125"/>
      <c r="P1150" s="125"/>
      <c r="Q1150" s="3414"/>
      <c r="R1150" s="3414"/>
      <c r="S1150" s="3414"/>
      <c r="T1150" s="3414"/>
      <c r="U1150" s="3414"/>
      <c r="V1150" s="3414"/>
      <c r="W1150" s="3414"/>
      <c r="X1150" s="3414"/>
      <c r="Y1150" s="3414"/>
      <c r="Z1150" s="3414"/>
    </row>
    <row r="1151" spans="11:26">
      <c r="K1151" s="6"/>
      <c r="L1151" s="125"/>
      <c r="M1151" s="125"/>
      <c r="N1151" s="125"/>
      <c r="O1151" s="125"/>
      <c r="P1151" s="125"/>
      <c r="Q1151" s="3414"/>
      <c r="R1151" s="3414"/>
      <c r="S1151" s="3414"/>
      <c r="T1151" s="3414"/>
      <c r="U1151" s="3414"/>
      <c r="V1151" s="3414"/>
      <c r="W1151" s="3414"/>
      <c r="X1151" s="3414"/>
      <c r="Y1151" s="3414"/>
      <c r="Z1151" s="3414"/>
    </row>
    <row r="1152" spans="11:26">
      <c r="K1152" s="6"/>
      <c r="L1152" s="125"/>
      <c r="M1152" s="125"/>
      <c r="N1152" s="125"/>
      <c r="O1152" s="125"/>
      <c r="P1152" s="125"/>
      <c r="Q1152" s="3414"/>
      <c r="R1152" s="3414"/>
      <c r="S1152" s="3414"/>
      <c r="T1152" s="3414"/>
      <c r="U1152" s="3414"/>
      <c r="V1152" s="3414"/>
      <c r="W1152" s="3414"/>
      <c r="X1152" s="3414"/>
      <c r="Y1152" s="3414"/>
      <c r="Z1152" s="3414"/>
    </row>
    <row r="1153" spans="11:26">
      <c r="K1153" s="6"/>
      <c r="L1153" s="125"/>
      <c r="M1153" s="125"/>
      <c r="N1153" s="125"/>
      <c r="O1153" s="125"/>
      <c r="P1153" s="125"/>
      <c r="Q1153" s="3414"/>
      <c r="R1153" s="3414"/>
      <c r="S1153" s="3414"/>
      <c r="T1153" s="3414"/>
      <c r="U1153" s="3414"/>
      <c r="V1153" s="3414"/>
      <c r="W1153" s="3414"/>
      <c r="X1153" s="3414"/>
      <c r="Y1153" s="3414"/>
      <c r="Z1153" s="3414"/>
    </row>
    <row r="1154" spans="11:26">
      <c r="K1154" s="6"/>
      <c r="L1154" s="125"/>
      <c r="M1154" s="125"/>
      <c r="N1154" s="125"/>
      <c r="O1154" s="125"/>
      <c r="P1154" s="125"/>
      <c r="Q1154" s="3414"/>
      <c r="R1154" s="3414"/>
      <c r="S1154" s="3414"/>
      <c r="T1154" s="3414"/>
      <c r="U1154" s="3414"/>
      <c r="V1154" s="3414"/>
      <c r="W1154" s="3414"/>
      <c r="X1154" s="3414"/>
      <c r="Y1154" s="3414"/>
      <c r="Z1154" s="3414"/>
    </row>
    <row r="1155" spans="11:26">
      <c r="K1155" s="6"/>
      <c r="L1155" s="125"/>
      <c r="M1155" s="125"/>
      <c r="N1155" s="125"/>
      <c r="O1155" s="125"/>
      <c r="P1155" s="125"/>
      <c r="Q1155" s="3414"/>
      <c r="R1155" s="3414"/>
      <c r="S1155" s="3414"/>
      <c r="T1155" s="3414"/>
      <c r="U1155" s="3414"/>
      <c r="V1155" s="3414"/>
      <c r="W1155" s="3414"/>
      <c r="X1155" s="3414"/>
      <c r="Y1155" s="3414"/>
      <c r="Z1155" s="3414"/>
    </row>
    <row r="1156" spans="11:26">
      <c r="K1156" s="6"/>
      <c r="L1156" s="125"/>
      <c r="M1156" s="125"/>
      <c r="N1156" s="125"/>
      <c r="O1156" s="125"/>
      <c r="P1156" s="125"/>
      <c r="Q1156" s="3414"/>
      <c r="R1156" s="3414"/>
      <c r="S1156" s="3414"/>
      <c r="T1156" s="3414"/>
      <c r="U1156" s="3414"/>
      <c r="V1156" s="3414"/>
      <c r="W1156" s="3414"/>
      <c r="X1156" s="3414"/>
      <c r="Y1156" s="3414"/>
      <c r="Z1156" s="3414"/>
    </row>
    <row r="1157" spans="11:26">
      <c r="K1157" s="6"/>
      <c r="L1157" s="125"/>
      <c r="M1157" s="125"/>
      <c r="N1157" s="125"/>
      <c r="O1157" s="125"/>
      <c r="P1157" s="125"/>
      <c r="Q1157" s="3414"/>
      <c r="R1157" s="3414"/>
      <c r="S1157" s="3414"/>
      <c r="T1157" s="3414"/>
      <c r="U1157" s="3414"/>
      <c r="V1157" s="3414"/>
      <c r="W1157" s="3414"/>
      <c r="X1157" s="3414"/>
      <c r="Y1157" s="3414"/>
      <c r="Z1157" s="3414"/>
    </row>
    <row r="1158" spans="11:26">
      <c r="K1158" s="6"/>
      <c r="L1158" s="125"/>
      <c r="M1158" s="125"/>
      <c r="N1158" s="125"/>
      <c r="O1158" s="125"/>
      <c r="P1158" s="125"/>
      <c r="Q1158" s="3414"/>
      <c r="R1158" s="3414"/>
      <c r="S1158" s="3414"/>
      <c r="T1158" s="3414"/>
      <c r="U1158" s="3414"/>
      <c r="V1158" s="3414"/>
      <c r="W1158" s="3414"/>
      <c r="X1158" s="3414"/>
      <c r="Y1158" s="3414"/>
      <c r="Z1158" s="3414"/>
    </row>
    <row r="1159" spans="11:26">
      <c r="K1159" s="6"/>
      <c r="L1159" s="125"/>
      <c r="M1159" s="125"/>
      <c r="N1159" s="125"/>
      <c r="O1159" s="125"/>
      <c r="P1159" s="125"/>
      <c r="Q1159" s="3414"/>
      <c r="R1159" s="3414"/>
      <c r="S1159" s="3414"/>
      <c r="T1159" s="3414"/>
      <c r="U1159" s="3414"/>
      <c r="V1159" s="3414"/>
      <c r="W1159" s="3414"/>
      <c r="X1159" s="3414"/>
      <c r="Y1159" s="3414"/>
      <c r="Z1159" s="3414"/>
    </row>
    <row r="1160" spans="11:26">
      <c r="K1160" s="6"/>
      <c r="L1160" s="125"/>
      <c r="M1160" s="125"/>
      <c r="N1160" s="125"/>
      <c r="O1160" s="125"/>
      <c r="P1160" s="125"/>
      <c r="Q1160" s="3414"/>
      <c r="R1160" s="3414"/>
      <c r="S1160" s="3414"/>
      <c r="T1160" s="3414"/>
      <c r="U1160" s="3414"/>
      <c r="V1160" s="3414"/>
      <c r="W1160" s="3414"/>
      <c r="X1160" s="3414"/>
      <c r="Y1160" s="3414"/>
      <c r="Z1160" s="3414"/>
    </row>
    <row r="1161" spans="11:26">
      <c r="K1161" s="6"/>
      <c r="L1161" s="125"/>
      <c r="M1161" s="125"/>
      <c r="N1161" s="125"/>
      <c r="O1161" s="125"/>
      <c r="P1161" s="125"/>
      <c r="Q1161" s="3414"/>
      <c r="R1161" s="3414"/>
      <c r="S1161" s="3414"/>
      <c r="T1161" s="3414"/>
      <c r="U1161" s="3414"/>
      <c r="V1161" s="3414"/>
      <c r="W1161" s="3414"/>
      <c r="X1161" s="3414"/>
      <c r="Y1161" s="3414"/>
      <c r="Z1161" s="3414"/>
    </row>
    <row r="1162" spans="11:26">
      <c r="K1162" s="6"/>
      <c r="L1162" s="125"/>
      <c r="M1162" s="125"/>
      <c r="N1162" s="125"/>
      <c r="O1162" s="125"/>
      <c r="P1162" s="125"/>
      <c r="Q1162" s="3414"/>
      <c r="R1162" s="3414"/>
      <c r="S1162" s="3414"/>
      <c r="T1162" s="3414"/>
      <c r="U1162" s="3414"/>
      <c r="V1162" s="3414"/>
      <c r="W1162" s="3414"/>
      <c r="X1162" s="3414"/>
      <c r="Y1162" s="3414"/>
      <c r="Z1162" s="3414"/>
    </row>
    <row r="1163" spans="11:26">
      <c r="K1163" s="6"/>
      <c r="L1163" s="125"/>
      <c r="M1163" s="125"/>
      <c r="N1163" s="125"/>
      <c r="O1163" s="125"/>
      <c r="P1163" s="125"/>
      <c r="Q1163" s="3414"/>
      <c r="R1163" s="3414"/>
      <c r="S1163" s="3414"/>
      <c r="T1163" s="3414"/>
      <c r="U1163" s="3414"/>
      <c r="V1163" s="3414"/>
      <c r="W1163" s="3414"/>
      <c r="X1163" s="3414"/>
      <c r="Y1163" s="3414"/>
      <c r="Z1163" s="3414"/>
    </row>
    <row r="1164" spans="11:26">
      <c r="K1164" s="6"/>
      <c r="L1164" s="125"/>
      <c r="M1164" s="125"/>
      <c r="N1164" s="125"/>
      <c r="O1164" s="125"/>
      <c r="P1164" s="125"/>
      <c r="Q1164" s="3414"/>
      <c r="R1164" s="3414"/>
      <c r="S1164" s="3414"/>
      <c r="T1164" s="3414"/>
      <c r="U1164" s="3414"/>
      <c r="V1164" s="3414"/>
      <c r="W1164" s="3414"/>
      <c r="X1164" s="3414"/>
      <c r="Y1164" s="3414"/>
      <c r="Z1164" s="3414"/>
    </row>
    <row r="1165" spans="11:26">
      <c r="K1165" s="6"/>
      <c r="L1165" s="125"/>
      <c r="M1165" s="125"/>
      <c r="N1165" s="125"/>
      <c r="O1165" s="125"/>
      <c r="P1165" s="125"/>
      <c r="Q1165" s="3414"/>
      <c r="R1165" s="3414"/>
      <c r="S1165" s="3414"/>
      <c r="T1165" s="3414"/>
      <c r="U1165" s="3414"/>
      <c r="V1165" s="3414"/>
      <c r="W1165" s="3414"/>
      <c r="X1165" s="3414"/>
      <c r="Y1165" s="3414"/>
      <c r="Z1165" s="3414"/>
    </row>
    <row r="1166" spans="11:26">
      <c r="K1166" s="6"/>
      <c r="L1166" s="125"/>
      <c r="M1166" s="125"/>
      <c r="N1166" s="125"/>
      <c r="O1166" s="125"/>
      <c r="P1166" s="125"/>
      <c r="Q1166" s="3414"/>
      <c r="R1166" s="3414"/>
      <c r="S1166" s="3414"/>
      <c r="T1166" s="3414"/>
      <c r="U1166" s="3414"/>
      <c r="V1166" s="3414"/>
      <c r="W1166" s="3414"/>
      <c r="X1166" s="3414"/>
      <c r="Y1166" s="3414"/>
      <c r="Z1166" s="3414"/>
    </row>
    <row r="1167" spans="11:26">
      <c r="K1167" s="6"/>
      <c r="L1167" s="125"/>
      <c r="M1167" s="125"/>
      <c r="N1167" s="125"/>
      <c r="O1167" s="125"/>
      <c r="P1167" s="125"/>
      <c r="Q1167" s="3414"/>
      <c r="R1167" s="3414"/>
      <c r="S1167" s="3414"/>
      <c r="T1167" s="3414"/>
      <c r="U1167" s="3414"/>
      <c r="V1167" s="3414"/>
      <c r="W1167" s="3414"/>
      <c r="X1167" s="3414"/>
      <c r="Y1167" s="3414"/>
      <c r="Z1167" s="3414"/>
    </row>
    <row r="1168" spans="11:26">
      <c r="K1168" s="6"/>
      <c r="L1168" s="125"/>
      <c r="M1168" s="125"/>
      <c r="N1168" s="125"/>
      <c r="O1168" s="125"/>
      <c r="P1168" s="125"/>
      <c r="Q1168" s="3414"/>
      <c r="R1168" s="3414"/>
      <c r="S1168" s="3414"/>
      <c r="T1168" s="3414"/>
      <c r="U1168" s="3414"/>
      <c r="V1168" s="3414"/>
      <c r="W1168" s="3414"/>
      <c r="X1168" s="3414"/>
      <c r="Y1168" s="3414"/>
      <c r="Z1168" s="3414"/>
    </row>
    <row r="1169" spans="11:26">
      <c r="K1169" s="6"/>
      <c r="L1169" s="125"/>
      <c r="M1169" s="125"/>
      <c r="N1169" s="125"/>
      <c r="O1169" s="125"/>
      <c r="P1169" s="125"/>
      <c r="Q1169" s="3414"/>
      <c r="R1169" s="3414"/>
      <c r="S1169" s="3414"/>
      <c r="T1169" s="3414"/>
      <c r="U1169" s="3414"/>
      <c r="V1169" s="3414"/>
      <c r="W1169" s="3414"/>
      <c r="X1169" s="3414"/>
      <c r="Y1169" s="3414"/>
      <c r="Z1169" s="3414"/>
    </row>
    <row r="1170" spans="11:26">
      <c r="K1170" s="6"/>
      <c r="L1170" s="125"/>
      <c r="M1170" s="125"/>
      <c r="N1170" s="125"/>
      <c r="O1170" s="125"/>
      <c r="P1170" s="125"/>
      <c r="Q1170" s="3414"/>
      <c r="R1170" s="3414"/>
      <c r="S1170" s="3414"/>
      <c r="T1170" s="3414"/>
      <c r="U1170" s="3414"/>
      <c r="V1170" s="3414"/>
      <c r="W1170" s="3414"/>
      <c r="X1170" s="3414"/>
      <c r="Y1170" s="3414"/>
      <c r="Z1170" s="3414"/>
    </row>
    <row r="1171" spans="11:26">
      <c r="K1171" s="6"/>
      <c r="L1171" s="125"/>
      <c r="M1171" s="125"/>
      <c r="N1171" s="125"/>
      <c r="O1171" s="125"/>
      <c r="P1171" s="125"/>
      <c r="Q1171" s="3414"/>
      <c r="R1171" s="3414"/>
      <c r="S1171" s="3414"/>
      <c r="T1171" s="3414"/>
      <c r="U1171" s="3414"/>
      <c r="V1171" s="3414"/>
      <c r="W1171" s="3414"/>
      <c r="X1171" s="3414"/>
      <c r="Y1171" s="3414"/>
      <c r="Z1171" s="3414"/>
    </row>
    <row r="1172" spans="11:26">
      <c r="K1172" s="6"/>
      <c r="L1172" s="125"/>
      <c r="M1172" s="125"/>
      <c r="N1172" s="125"/>
      <c r="O1172" s="125"/>
      <c r="P1172" s="125"/>
      <c r="Q1172" s="3414"/>
      <c r="R1172" s="3414"/>
      <c r="S1172" s="3414"/>
      <c r="T1172" s="3414"/>
      <c r="U1172" s="3414"/>
      <c r="V1172" s="3414"/>
      <c r="W1172" s="3414"/>
      <c r="X1172" s="3414"/>
      <c r="Y1172" s="3414"/>
      <c r="Z1172" s="3414"/>
    </row>
    <row r="1173" spans="11:26">
      <c r="K1173" s="6"/>
      <c r="L1173" s="125"/>
      <c r="M1173" s="125"/>
      <c r="N1173" s="125"/>
      <c r="O1173" s="125"/>
      <c r="P1173" s="125"/>
      <c r="Q1173" s="3414"/>
      <c r="R1173" s="3414"/>
      <c r="S1173" s="3414"/>
      <c r="T1173" s="3414"/>
      <c r="U1173" s="3414"/>
      <c r="V1173" s="3414"/>
      <c r="W1173" s="3414"/>
      <c r="X1173" s="3414"/>
      <c r="Y1173" s="3414"/>
      <c r="Z1173" s="3414"/>
    </row>
    <row r="1174" spans="11:26">
      <c r="K1174" s="6"/>
      <c r="L1174" s="125"/>
      <c r="M1174" s="125"/>
      <c r="N1174" s="125"/>
      <c r="O1174" s="125"/>
      <c r="P1174" s="125"/>
      <c r="Q1174" s="3414"/>
      <c r="R1174" s="3414"/>
      <c r="S1174" s="3414"/>
      <c r="T1174" s="3414"/>
      <c r="U1174" s="3414"/>
      <c r="V1174" s="3414"/>
      <c r="W1174" s="3414"/>
      <c r="X1174" s="3414"/>
      <c r="Y1174" s="3414"/>
      <c r="Z1174" s="3414"/>
    </row>
    <row r="1175" spans="11:26">
      <c r="K1175" s="6"/>
      <c r="L1175" s="125"/>
      <c r="M1175" s="125"/>
      <c r="N1175" s="125"/>
      <c r="O1175" s="125"/>
      <c r="P1175" s="125"/>
      <c r="Q1175" s="3414"/>
      <c r="R1175" s="3414"/>
      <c r="S1175" s="3414"/>
      <c r="T1175" s="3414"/>
      <c r="U1175" s="3414"/>
      <c r="V1175" s="3414"/>
      <c r="W1175" s="3414"/>
      <c r="X1175" s="3414"/>
      <c r="Y1175" s="3414"/>
      <c r="Z1175" s="3414"/>
    </row>
    <row r="1176" spans="11:26">
      <c r="K1176" s="6"/>
      <c r="L1176" s="125"/>
      <c r="M1176" s="125"/>
      <c r="N1176" s="125"/>
      <c r="O1176" s="125"/>
      <c r="P1176" s="125"/>
      <c r="Q1176" s="3414"/>
      <c r="R1176" s="3414"/>
      <c r="S1176" s="3414"/>
      <c r="T1176" s="3414"/>
      <c r="U1176" s="3414"/>
      <c r="V1176" s="3414"/>
      <c r="W1176" s="3414"/>
      <c r="X1176" s="3414"/>
      <c r="Y1176" s="3414"/>
      <c r="Z1176" s="3414"/>
    </row>
    <row r="1177" spans="11:26">
      <c r="K1177" s="6"/>
      <c r="L1177" s="125"/>
      <c r="M1177" s="125"/>
      <c r="N1177" s="125"/>
      <c r="O1177" s="125"/>
      <c r="P1177" s="125"/>
      <c r="Q1177" s="3414"/>
      <c r="R1177" s="3414"/>
      <c r="S1177" s="3414"/>
      <c r="T1177" s="3414"/>
      <c r="U1177" s="3414"/>
      <c r="V1177" s="3414"/>
      <c r="W1177" s="3414"/>
      <c r="X1177" s="3414"/>
      <c r="Y1177" s="3414"/>
      <c r="Z1177" s="3414"/>
    </row>
    <row r="1178" spans="11:26">
      <c r="K1178" s="6"/>
      <c r="L1178" s="125"/>
      <c r="M1178" s="125"/>
      <c r="N1178" s="125"/>
      <c r="O1178" s="125"/>
      <c r="P1178" s="125"/>
      <c r="Q1178" s="3414"/>
      <c r="R1178" s="3414"/>
      <c r="S1178" s="3414"/>
      <c r="T1178" s="3414"/>
      <c r="U1178" s="3414"/>
      <c r="V1178" s="3414"/>
      <c r="W1178" s="3414"/>
      <c r="X1178" s="3414"/>
      <c r="Y1178" s="3414"/>
      <c r="Z1178" s="3414"/>
    </row>
    <row r="1179" spans="11:26">
      <c r="K1179" s="6"/>
      <c r="L1179" s="125"/>
      <c r="M1179" s="125"/>
      <c r="N1179" s="125"/>
      <c r="O1179" s="125"/>
      <c r="P1179" s="125"/>
      <c r="Q1179" s="3414"/>
      <c r="R1179" s="3414"/>
      <c r="S1179" s="3414"/>
      <c r="T1179" s="3414"/>
      <c r="U1179" s="3414"/>
      <c r="V1179" s="3414"/>
      <c r="W1179" s="3414"/>
      <c r="X1179" s="3414"/>
      <c r="Y1179" s="3414"/>
      <c r="Z1179" s="3414"/>
    </row>
    <row r="1180" spans="11:26">
      <c r="K1180" s="6"/>
      <c r="L1180" s="125"/>
      <c r="M1180" s="125"/>
      <c r="N1180" s="125"/>
      <c r="O1180" s="125"/>
      <c r="P1180" s="125"/>
      <c r="Q1180" s="3414"/>
      <c r="R1180" s="3414"/>
      <c r="S1180" s="3414"/>
      <c r="T1180" s="3414"/>
      <c r="U1180" s="3414"/>
      <c r="V1180" s="3414"/>
      <c r="W1180" s="3414"/>
      <c r="X1180" s="3414"/>
      <c r="Y1180" s="3414"/>
      <c r="Z1180" s="3414"/>
    </row>
    <row r="1181" spans="11:26">
      <c r="K1181" s="6"/>
      <c r="L1181" s="125"/>
      <c r="M1181" s="125"/>
      <c r="N1181" s="125"/>
      <c r="O1181" s="125"/>
      <c r="P1181" s="125"/>
      <c r="Q1181" s="3414"/>
      <c r="R1181" s="3414"/>
      <c r="S1181" s="3414"/>
      <c r="T1181" s="3414"/>
      <c r="U1181" s="3414"/>
      <c r="V1181" s="3414"/>
      <c r="W1181" s="3414"/>
      <c r="X1181" s="3414"/>
      <c r="Y1181" s="3414"/>
      <c r="Z1181" s="3414"/>
    </row>
    <row r="1182" spans="11:26">
      <c r="K1182" s="6"/>
      <c r="L1182" s="125"/>
      <c r="M1182" s="125"/>
      <c r="N1182" s="125"/>
      <c r="O1182" s="125"/>
      <c r="P1182" s="125"/>
      <c r="Q1182" s="3414"/>
      <c r="R1182" s="3414"/>
      <c r="S1182" s="3414"/>
      <c r="T1182" s="3414"/>
      <c r="U1182" s="3414"/>
      <c r="V1182" s="3414"/>
      <c r="W1182" s="3414"/>
      <c r="X1182" s="3414"/>
      <c r="Y1182" s="3414"/>
      <c r="Z1182" s="3414"/>
    </row>
    <row r="1183" spans="11:26">
      <c r="K1183" s="6"/>
      <c r="L1183" s="125"/>
      <c r="M1183" s="125"/>
      <c r="N1183" s="125"/>
      <c r="O1183" s="125"/>
      <c r="P1183" s="125"/>
      <c r="Q1183" s="3414"/>
      <c r="R1183" s="3414"/>
      <c r="S1183" s="3414"/>
      <c r="T1183" s="3414"/>
      <c r="U1183" s="3414"/>
      <c r="V1183" s="3414"/>
      <c r="W1183" s="3414"/>
      <c r="X1183" s="3414"/>
      <c r="Y1183" s="3414"/>
      <c r="Z1183" s="3414"/>
    </row>
    <row r="1184" spans="11:26">
      <c r="K1184" s="6"/>
      <c r="L1184" s="125"/>
      <c r="M1184" s="125"/>
      <c r="N1184" s="125"/>
      <c r="O1184" s="125"/>
      <c r="P1184" s="125"/>
      <c r="Q1184" s="3414"/>
      <c r="R1184" s="3414"/>
      <c r="S1184" s="3414"/>
      <c r="T1184" s="3414"/>
      <c r="U1184" s="3414"/>
      <c r="V1184" s="3414"/>
      <c r="W1184" s="3414"/>
      <c r="X1184" s="3414"/>
      <c r="Y1184" s="3414"/>
      <c r="Z1184" s="3414"/>
    </row>
    <row r="1185" spans="11:26">
      <c r="K1185" s="6"/>
      <c r="L1185" s="125"/>
      <c r="M1185" s="125"/>
      <c r="N1185" s="125"/>
      <c r="O1185" s="125"/>
      <c r="P1185" s="125"/>
      <c r="Q1185" s="3414"/>
      <c r="R1185" s="3414"/>
      <c r="S1185" s="3414"/>
      <c r="T1185" s="3414"/>
      <c r="U1185" s="3414"/>
      <c r="V1185" s="3414"/>
      <c r="W1185" s="3414"/>
      <c r="X1185" s="3414"/>
      <c r="Y1185" s="3414"/>
      <c r="Z1185" s="3414"/>
    </row>
    <row r="1186" spans="11:26">
      <c r="K1186" s="6"/>
      <c r="L1186" s="125"/>
      <c r="M1186" s="125"/>
      <c r="N1186" s="125"/>
      <c r="O1186" s="125"/>
      <c r="P1186" s="125"/>
      <c r="Q1186" s="3414"/>
      <c r="R1186" s="3414"/>
      <c r="S1186" s="3414"/>
      <c r="T1186" s="3414"/>
      <c r="U1186" s="3414"/>
      <c r="V1186" s="3414"/>
      <c r="W1186" s="3414"/>
      <c r="X1186" s="3414"/>
      <c r="Y1186" s="3414"/>
      <c r="Z1186" s="3414"/>
    </row>
    <row r="1187" spans="11:26">
      <c r="K1187" s="6"/>
      <c r="L1187" s="125"/>
      <c r="M1187" s="125"/>
      <c r="N1187" s="125"/>
      <c r="O1187" s="125"/>
      <c r="P1187" s="125"/>
      <c r="Q1187" s="3414"/>
      <c r="R1187" s="3414"/>
      <c r="S1187" s="3414"/>
      <c r="T1187" s="3414"/>
      <c r="U1187" s="3414"/>
      <c r="V1187" s="3414"/>
      <c r="W1187" s="3414"/>
      <c r="X1187" s="3414"/>
      <c r="Y1187" s="3414"/>
      <c r="Z1187" s="3414"/>
    </row>
    <row r="1188" spans="11:26">
      <c r="K1188" s="6"/>
      <c r="L1188" s="125"/>
      <c r="M1188" s="125"/>
      <c r="N1188" s="125"/>
      <c r="O1188" s="125"/>
      <c r="P1188" s="125"/>
      <c r="Q1188" s="3414"/>
      <c r="R1188" s="3414"/>
      <c r="S1188" s="3414"/>
      <c r="T1188" s="3414"/>
      <c r="U1188" s="3414"/>
      <c r="V1188" s="3414"/>
      <c r="W1188" s="3414"/>
      <c r="X1188" s="3414"/>
      <c r="Y1188" s="3414"/>
      <c r="Z1188" s="3414"/>
    </row>
    <row r="1189" spans="11:26">
      <c r="K1189" s="6"/>
      <c r="L1189" s="125"/>
      <c r="M1189" s="125"/>
      <c r="N1189" s="125"/>
      <c r="O1189" s="125"/>
      <c r="P1189" s="125"/>
      <c r="Q1189" s="3414"/>
      <c r="R1189" s="3414"/>
      <c r="S1189" s="3414"/>
      <c r="T1189" s="3414"/>
      <c r="U1189" s="3414"/>
      <c r="V1189" s="3414"/>
      <c r="W1189" s="3414"/>
      <c r="X1189" s="3414"/>
      <c r="Y1189" s="3414"/>
      <c r="Z1189" s="3414"/>
    </row>
    <row r="1190" spans="11:26">
      <c r="K1190" s="6"/>
      <c r="L1190" s="125"/>
      <c r="M1190" s="125"/>
      <c r="N1190" s="125"/>
      <c r="O1190" s="125"/>
      <c r="P1190" s="125"/>
      <c r="Q1190" s="3414"/>
      <c r="R1190" s="3414"/>
      <c r="S1190" s="3414"/>
      <c r="T1190" s="3414"/>
      <c r="U1190" s="3414"/>
      <c r="V1190" s="3414"/>
      <c r="W1190" s="3414"/>
      <c r="X1190" s="3414"/>
      <c r="Y1190" s="3414"/>
      <c r="Z1190" s="3414"/>
    </row>
    <row r="1191" spans="11:26">
      <c r="K1191" s="6"/>
      <c r="L1191" s="125"/>
      <c r="M1191" s="125"/>
      <c r="N1191" s="125"/>
      <c r="O1191" s="125"/>
      <c r="P1191" s="125"/>
      <c r="Q1191" s="3414"/>
      <c r="R1191" s="3414"/>
      <c r="S1191" s="3414"/>
      <c r="T1191" s="3414"/>
      <c r="U1191" s="3414"/>
      <c r="V1191" s="3414"/>
      <c r="W1191" s="3414"/>
      <c r="X1191" s="3414"/>
      <c r="Y1191" s="3414"/>
      <c r="Z1191" s="3414"/>
    </row>
    <row r="1192" spans="11:26">
      <c r="K1192" s="6"/>
      <c r="L1192" s="125"/>
      <c r="M1192" s="125"/>
      <c r="N1192" s="125"/>
      <c r="O1192" s="125"/>
      <c r="P1192" s="125"/>
      <c r="Q1192" s="3414"/>
      <c r="R1192" s="3414"/>
      <c r="S1192" s="3414"/>
      <c r="T1192" s="3414"/>
      <c r="U1192" s="3414"/>
      <c r="V1192" s="3414"/>
      <c r="W1192" s="3414"/>
      <c r="X1192" s="3414"/>
      <c r="Y1192" s="3414"/>
      <c r="Z1192" s="3414"/>
    </row>
    <row r="1193" spans="11:26">
      <c r="K1193" s="6"/>
      <c r="L1193" s="125"/>
      <c r="M1193" s="125"/>
      <c r="N1193" s="125"/>
      <c r="O1193" s="125"/>
      <c r="P1193" s="125"/>
      <c r="Q1193" s="3414"/>
      <c r="R1193" s="3414"/>
      <c r="S1193" s="3414"/>
      <c r="T1193" s="3414"/>
      <c r="U1193" s="3414"/>
      <c r="V1193" s="3414"/>
      <c r="W1193" s="3414"/>
      <c r="X1193" s="3414"/>
      <c r="Y1193" s="3414"/>
      <c r="Z1193" s="3414"/>
    </row>
    <row r="1194" spans="11:26">
      <c r="K1194" s="6"/>
      <c r="L1194" s="125"/>
      <c r="M1194" s="125"/>
      <c r="N1194" s="125"/>
      <c r="O1194" s="125"/>
      <c r="P1194" s="125"/>
      <c r="Q1194" s="3414"/>
      <c r="R1194" s="3414"/>
      <c r="S1194" s="3414"/>
      <c r="T1194" s="3414"/>
      <c r="U1194" s="3414"/>
      <c r="V1194" s="3414"/>
      <c r="W1194" s="3414"/>
      <c r="X1194" s="3414"/>
      <c r="Y1194" s="3414"/>
      <c r="Z1194" s="3414"/>
    </row>
    <row r="1195" spans="11:26">
      <c r="K1195" s="6"/>
      <c r="L1195" s="125"/>
      <c r="M1195" s="125"/>
      <c r="N1195" s="125"/>
      <c r="O1195" s="125"/>
      <c r="P1195" s="125"/>
      <c r="Q1195" s="3414"/>
      <c r="R1195" s="3414"/>
      <c r="S1195" s="3414"/>
      <c r="T1195" s="3414"/>
      <c r="U1195" s="3414"/>
      <c r="V1195" s="3414"/>
      <c r="W1195" s="3414"/>
      <c r="X1195" s="3414"/>
      <c r="Y1195" s="3414"/>
      <c r="Z1195" s="3414"/>
    </row>
    <row r="1196" spans="11:26">
      <c r="K1196" s="6"/>
      <c r="L1196" s="125"/>
      <c r="M1196" s="125"/>
      <c r="N1196" s="125"/>
      <c r="O1196" s="125"/>
      <c r="P1196" s="125"/>
      <c r="Q1196" s="3414"/>
      <c r="R1196" s="3414"/>
      <c r="S1196" s="3414"/>
      <c r="T1196" s="3414"/>
      <c r="U1196" s="3414"/>
      <c r="V1196" s="3414"/>
      <c r="W1196" s="3414"/>
      <c r="X1196" s="3414"/>
      <c r="Y1196" s="3414"/>
      <c r="Z1196" s="3414"/>
    </row>
    <row r="1197" spans="11:26">
      <c r="K1197" s="6"/>
      <c r="L1197" s="125"/>
      <c r="M1197" s="125"/>
      <c r="N1197" s="125"/>
      <c r="O1197" s="125"/>
      <c r="P1197" s="125"/>
      <c r="Q1197" s="3414"/>
      <c r="R1197" s="3414"/>
      <c r="S1197" s="3414"/>
      <c r="T1197" s="3414"/>
      <c r="U1197" s="3414"/>
      <c r="V1197" s="3414"/>
      <c r="W1197" s="3414"/>
      <c r="X1197" s="3414"/>
      <c r="Y1197" s="3414"/>
      <c r="Z1197" s="3414"/>
    </row>
    <row r="1198" spans="11:26">
      <c r="K1198" s="6"/>
      <c r="L1198" s="125"/>
      <c r="M1198" s="125"/>
      <c r="N1198" s="125"/>
      <c r="O1198" s="125"/>
      <c r="P1198" s="125"/>
      <c r="Q1198" s="3414"/>
      <c r="R1198" s="3414"/>
      <c r="S1198" s="3414"/>
      <c r="T1198" s="3414"/>
      <c r="U1198" s="3414"/>
      <c r="V1198" s="3414"/>
      <c r="W1198" s="3414"/>
      <c r="X1198" s="3414"/>
      <c r="Y1198" s="3414"/>
      <c r="Z1198" s="3414"/>
    </row>
    <row r="1199" spans="11:26">
      <c r="K1199" s="6"/>
      <c r="L1199" s="125"/>
      <c r="M1199" s="125"/>
      <c r="N1199" s="125"/>
      <c r="O1199" s="125"/>
      <c r="P1199" s="125"/>
      <c r="Q1199" s="3414"/>
      <c r="R1199" s="3414"/>
      <c r="S1199" s="3414"/>
      <c r="T1199" s="3414"/>
      <c r="U1199" s="3414"/>
      <c r="V1199" s="3414"/>
      <c r="W1199" s="3414"/>
      <c r="X1199" s="3414"/>
      <c r="Y1199" s="3414"/>
      <c r="Z1199" s="3414"/>
    </row>
    <row r="1200" spans="11:26">
      <c r="K1200" s="6"/>
      <c r="L1200" s="125"/>
      <c r="M1200" s="125"/>
      <c r="N1200" s="125"/>
      <c r="O1200" s="125"/>
      <c r="P1200" s="125"/>
      <c r="Q1200" s="3414"/>
      <c r="R1200" s="3414"/>
      <c r="S1200" s="3414"/>
      <c r="T1200" s="3414"/>
      <c r="U1200" s="3414"/>
      <c r="V1200" s="3414"/>
      <c r="W1200" s="3414"/>
      <c r="X1200" s="3414"/>
      <c r="Y1200" s="3414"/>
      <c r="Z1200" s="3414"/>
    </row>
    <row r="1201" spans="11:26">
      <c r="K1201" s="6"/>
      <c r="L1201" s="125"/>
      <c r="M1201" s="125"/>
      <c r="N1201" s="125"/>
      <c r="O1201" s="125"/>
      <c r="P1201" s="125"/>
      <c r="Q1201" s="3414"/>
      <c r="R1201" s="3414"/>
      <c r="S1201" s="3414"/>
      <c r="T1201" s="3414"/>
      <c r="U1201" s="3414"/>
      <c r="V1201" s="3414"/>
      <c r="W1201" s="3414"/>
      <c r="X1201" s="3414"/>
      <c r="Y1201" s="3414"/>
      <c r="Z1201" s="3414"/>
    </row>
    <row r="1202" spans="11:26">
      <c r="K1202" s="6"/>
      <c r="L1202" s="125"/>
      <c r="M1202" s="125"/>
      <c r="N1202" s="125"/>
      <c r="O1202" s="125"/>
      <c r="P1202" s="125"/>
      <c r="Q1202" s="3414"/>
      <c r="R1202" s="3414"/>
      <c r="S1202" s="3414"/>
      <c r="T1202" s="3414"/>
      <c r="U1202" s="3414"/>
      <c r="V1202" s="3414"/>
      <c r="W1202" s="3414"/>
      <c r="X1202" s="3414"/>
      <c r="Y1202" s="3414"/>
      <c r="Z1202" s="3414"/>
    </row>
    <row r="1203" spans="11:26">
      <c r="K1203" s="6"/>
      <c r="L1203" s="125"/>
      <c r="M1203" s="125"/>
      <c r="N1203" s="125"/>
      <c r="O1203" s="125"/>
      <c r="P1203" s="125"/>
      <c r="Q1203" s="3414"/>
      <c r="R1203" s="3414"/>
      <c r="S1203" s="3414"/>
      <c r="T1203" s="3414"/>
      <c r="U1203" s="3414"/>
      <c r="V1203" s="3414"/>
      <c r="W1203" s="3414"/>
      <c r="X1203" s="3414"/>
      <c r="Y1203" s="3414"/>
      <c r="Z1203" s="3414"/>
    </row>
    <row r="1204" spans="11:26">
      <c r="K1204" s="6"/>
      <c r="L1204" s="125"/>
      <c r="M1204" s="125"/>
      <c r="N1204" s="125"/>
      <c r="O1204" s="125"/>
      <c r="P1204" s="125"/>
      <c r="Q1204" s="3414"/>
      <c r="R1204" s="3414"/>
      <c r="S1204" s="3414"/>
      <c r="T1204" s="3414"/>
      <c r="U1204" s="3414"/>
      <c r="V1204" s="3414"/>
      <c r="W1204" s="3414"/>
      <c r="X1204" s="3414"/>
      <c r="Y1204" s="3414"/>
      <c r="Z1204" s="3414"/>
    </row>
    <row r="1205" spans="11:26">
      <c r="K1205" s="6"/>
      <c r="L1205" s="125"/>
      <c r="M1205" s="125"/>
      <c r="N1205" s="125"/>
      <c r="O1205" s="125"/>
      <c r="P1205" s="125"/>
      <c r="Q1205" s="3414"/>
      <c r="R1205" s="3414"/>
      <c r="S1205" s="3414"/>
      <c r="T1205" s="3414"/>
      <c r="U1205" s="3414"/>
      <c r="V1205" s="3414"/>
      <c r="W1205" s="3414"/>
      <c r="X1205" s="3414"/>
      <c r="Y1205" s="3414"/>
      <c r="Z1205" s="3414"/>
    </row>
    <row r="1206" spans="11:26">
      <c r="K1206" s="6"/>
      <c r="L1206" s="125"/>
      <c r="M1206" s="125"/>
      <c r="N1206" s="125"/>
      <c r="O1206" s="125"/>
      <c r="P1206" s="125"/>
      <c r="Q1206" s="3414"/>
      <c r="R1206" s="3414"/>
      <c r="S1206" s="3414"/>
      <c r="T1206" s="3414"/>
      <c r="U1206" s="3414"/>
      <c r="V1206" s="3414"/>
      <c r="W1206" s="3414"/>
      <c r="X1206" s="3414"/>
      <c r="Y1206" s="3414"/>
      <c r="Z1206" s="3414"/>
    </row>
    <row r="1207" spans="11:26">
      <c r="K1207" s="6"/>
      <c r="L1207" s="125"/>
      <c r="M1207" s="125"/>
      <c r="N1207" s="125"/>
      <c r="O1207" s="125"/>
      <c r="P1207" s="125"/>
      <c r="Q1207" s="3414"/>
      <c r="R1207" s="3414"/>
      <c r="S1207" s="3414"/>
      <c r="T1207" s="3414"/>
      <c r="U1207" s="3414"/>
      <c r="V1207" s="3414"/>
      <c r="W1207" s="3414"/>
      <c r="X1207" s="3414"/>
      <c r="Y1207" s="3414"/>
      <c r="Z1207" s="3414"/>
    </row>
    <row r="1208" spans="11:26">
      <c r="K1208" s="6"/>
      <c r="L1208" s="125"/>
      <c r="M1208" s="125"/>
      <c r="N1208" s="125"/>
      <c r="O1208" s="125"/>
      <c r="P1208" s="125"/>
      <c r="Q1208" s="3414"/>
      <c r="R1208" s="3414"/>
      <c r="S1208" s="3414"/>
      <c r="T1208" s="3414"/>
      <c r="U1208" s="3414"/>
      <c r="V1208" s="3414"/>
      <c r="W1208" s="3414"/>
      <c r="X1208" s="3414"/>
      <c r="Y1208" s="3414"/>
      <c r="Z1208" s="3414"/>
    </row>
    <row r="1209" spans="11:26">
      <c r="K1209" s="6"/>
      <c r="L1209" s="125"/>
      <c r="M1209" s="125"/>
      <c r="N1209" s="125"/>
      <c r="O1209" s="125"/>
      <c r="P1209" s="125"/>
      <c r="Q1209" s="3414"/>
      <c r="R1209" s="3414"/>
      <c r="S1209" s="3414"/>
      <c r="T1209" s="3414"/>
      <c r="U1209" s="3414"/>
      <c r="V1209" s="3414"/>
      <c r="W1209" s="3414"/>
      <c r="X1209" s="3414"/>
      <c r="Y1209" s="3414"/>
      <c r="Z1209" s="3414"/>
    </row>
    <row r="1210" spans="11:26">
      <c r="K1210" s="6"/>
      <c r="L1210" s="125"/>
      <c r="M1210" s="125"/>
      <c r="N1210" s="125"/>
      <c r="O1210" s="125"/>
      <c r="P1210" s="125"/>
      <c r="Q1210" s="3414"/>
      <c r="R1210" s="3414"/>
      <c r="S1210" s="3414"/>
      <c r="T1210" s="3414"/>
      <c r="U1210" s="3414"/>
      <c r="V1210" s="3414"/>
      <c r="W1210" s="3414"/>
      <c r="X1210" s="3414"/>
      <c r="Y1210" s="3414"/>
      <c r="Z1210" s="3414"/>
    </row>
    <row r="1211" spans="11:26">
      <c r="K1211" s="6"/>
      <c r="L1211" s="125"/>
      <c r="M1211" s="125"/>
      <c r="N1211" s="125"/>
      <c r="O1211" s="125"/>
      <c r="P1211" s="125"/>
      <c r="Q1211" s="3414"/>
      <c r="R1211" s="3414"/>
      <c r="S1211" s="3414"/>
      <c r="T1211" s="3414"/>
      <c r="U1211" s="3414"/>
      <c r="V1211" s="3414"/>
      <c r="W1211" s="3414"/>
      <c r="X1211" s="3414"/>
      <c r="Y1211" s="3414"/>
      <c r="Z1211" s="3414"/>
    </row>
    <row r="1212" spans="11:26">
      <c r="K1212" s="6"/>
      <c r="L1212" s="125"/>
      <c r="M1212" s="125"/>
      <c r="N1212" s="125"/>
      <c r="O1212" s="125"/>
      <c r="P1212" s="125"/>
      <c r="Q1212" s="3414"/>
      <c r="R1212" s="3414"/>
      <c r="S1212" s="3414"/>
      <c r="T1212" s="3414"/>
      <c r="U1212" s="3414"/>
      <c r="V1212" s="3414"/>
      <c r="W1212" s="3414"/>
      <c r="X1212" s="3414"/>
      <c r="Y1212" s="3414"/>
      <c r="Z1212" s="3414"/>
    </row>
    <row r="1213" spans="11:26">
      <c r="K1213" s="6"/>
      <c r="L1213" s="125"/>
      <c r="M1213" s="125"/>
      <c r="N1213" s="125"/>
      <c r="O1213" s="125"/>
      <c r="P1213" s="125"/>
      <c r="Q1213" s="3414"/>
      <c r="R1213" s="3414"/>
      <c r="S1213" s="3414"/>
      <c r="T1213" s="3414"/>
      <c r="U1213" s="3414"/>
      <c r="V1213" s="3414"/>
      <c r="W1213" s="3414"/>
      <c r="X1213" s="3414"/>
      <c r="Y1213" s="3414"/>
      <c r="Z1213" s="3414"/>
    </row>
    <row r="1214" spans="11:26">
      <c r="K1214" s="6"/>
      <c r="L1214" s="125"/>
      <c r="M1214" s="125"/>
      <c r="N1214" s="125"/>
      <c r="O1214" s="125"/>
      <c r="P1214" s="125"/>
      <c r="Q1214" s="3414"/>
      <c r="R1214" s="3414"/>
      <c r="S1214" s="3414"/>
      <c r="T1214" s="3414"/>
      <c r="U1214" s="3414"/>
      <c r="V1214" s="3414"/>
      <c r="W1214" s="3414"/>
      <c r="X1214" s="3414"/>
      <c r="Y1214" s="3414"/>
      <c r="Z1214" s="3414"/>
    </row>
    <row r="1215" spans="11:26">
      <c r="K1215" s="6"/>
      <c r="L1215" s="125"/>
      <c r="M1215" s="125"/>
      <c r="N1215" s="125"/>
      <c r="O1215" s="125"/>
      <c r="P1215" s="125"/>
      <c r="Q1215" s="3414"/>
      <c r="R1215" s="3414"/>
      <c r="S1215" s="3414"/>
      <c r="T1215" s="3414"/>
      <c r="U1215" s="3414"/>
      <c r="V1215" s="3414"/>
      <c r="W1215" s="3414"/>
      <c r="X1215" s="3414"/>
      <c r="Y1215" s="3414"/>
      <c r="Z1215" s="3414"/>
    </row>
    <row r="1216" spans="11:26">
      <c r="K1216" s="6"/>
      <c r="L1216" s="125"/>
      <c r="M1216" s="125"/>
      <c r="N1216" s="125"/>
      <c r="O1216" s="125"/>
      <c r="P1216" s="125"/>
      <c r="Q1216" s="3414"/>
      <c r="R1216" s="3414"/>
      <c r="S1216" s="3414"/>
      <c r="T1216" s="3414"/>
      <c r="U1216" s="3414"/>
      <c r="V1216" s="3414"/>
      <c r="W1216" s="3414"/>
      <c r="X1216" s="3414"/>
      <c r="Y1216" s="3414"/>
      <c r="Z1216" s="3414"/>
    </row>
    <row r="1217" spans="11:26">
      <c r="K1217" s="6"/>
      <c r="L1217" s="125"/>
      <c r="M1217" s="125"/>
      <c r="N1217" s="125"/>
      <c r="O1217" s="125"/>
      <c r="P1217" s="125"/>
      <c r="Q1217" s="3414"/>
      <c r="R1217" s="3414"/>
      <c r="S1217" s="3414"/>
      <c r="T1217" s="3414"/>
      <c r="U1217" s="3414"/>
      <c r="V1217" s="3414"/>
      <c r="W1217" s="3414"/>
      <c r="X1217" s="3414"/>
      <c r="Y1217" s="3414"/>
      <c r="Z1217" s="3414"/>
    </row>
    <row r="1218" spans="11:26">
      <c r="K1218" s="6"/>
      <c r="L1218" s="125"/>
      <c r="M1218" s="125"/>
      <c r="N1218" s="125"/>
      <c r="O1218" s="125"/>
      <c r="P1218" s="125"/>
      <c r="Q1218" s="3414"/>
      <c r="R1218" s="3414"/>
      <c r="S1218" s="3414"/>
      <c r="T1218" s="3414"/>
      <c r="U1218" s="3414"/>
      <c r="V1218" s="3414"/>
      <c r="W1218" s="3414"/>
      <c r="X1218" s="3414"/>
      <c r="Y1218" s="3414"/>
      <c r="Z1218" s="3414"/>
    </row>
    <row r="1219" spans="11:26">
      <c r="K1219" s="6"/>
      <c r="L1219" s="125"/>
      <c r="M1219" s="125"/>
      <c r="N1219" s="125"/>
      <c r="O1219" s="125"/>
      <c r="P1219" s="125"/>
      <c r="Q1219" s="3414"/>
      <c r="R1219" s="3414"/>
      <c r="S1219" s="3414"/>
      <c r="T1219" s="3414"/>
      <c r="U1219" s="3414"/>
      <c r="V1219" s="3414"/>
      <c r="W1219" s="3414"/>
      <c r="X1219" s="3414"/>
      <c r="Y1219" s="3414"/>
      <c r="Z1219" s="3414"/>
    </row>
    <row r="1220" spans="11:26">
      <c r="K1220" s="6"/>
      <c r="L1220" s="125"/>
      <c r="M1220" s="125"/>
      <c r="N1220" s="125"/>
      <c r="O1220" s="125"/>
      <c r="P1220" s="125"/>
      <c r="Q1220" s="3414"/>
      <c r="R1220" s="3414"/>
      <c r="S1220" s="3414"/>
      <c r="T1220" s="3414"/>
      <c r="U1220" s="3414"/>
      <c r="V1220" s="3414"/>
      <c r="W1220" s="3414"/>
      <c r="X1220" s="3414"/>
      <c r="Y1220" s="3414"/>
      <c r="Z1220" s="3414"/>
    </row>
    <row r="1221" spans="11:26">
      <c r="K1221" s="6"/>
      <c r="L1221" s="125"/>
      <c r="M1221" s="125"/>
      <c r="N1221" s="125"/>
      <c r="O1221" s="125"/>
      <c r="P1221" s="125"/>
      <c r="Q1221" s="3414"/>
      <c r="R1221" s="3414"/>
      <c r="S1221" s="3414"/>
      <c r="T1221" s="3414"/>
      <c r="U1221" s="3414"/>
      <c r="V1221" s="3414"/>
      <c r="W1221" s="3414"/>
      <c r="X1221" s="3414"/>
      <c r="Y1221" s="3414"/>
      <c r="Z1221" s="3414"/>
    </row>
    <row r="1222" spans="11:26">
      <c r="K1222" s="6"/>
      <c r="L1222" s="125"/>
      <c r="M1222" s="125"/>
      <c r="N1222" s="125"/>
      <c r="O1222" s="125"/>
      <c r="P1222" s="125"/>
      <c r="Q1222" s="3414"/>
      <c r="R1222" s="3414"/>
      <c r="S1222" s="3414"/>
      <c r="T1222" s="3414"/>
      <c r="U1222" s="3414"/>
      <c r="V1222" s="3414"/>
      <c r="W1222" s="3414"/>
      <c r="X1222" s="3414"/>
      <c r="Y1222" s="3414"/>
      <c r="Z1222" s="3414"/>
    </row>
    <row r="1223" spans="11:26">
      <c r="K1223" s="6"/>
      <c r="L1223" s="125"/>
      <c r="M1223" s="125"/>
      <c r="N1223" s="125"/>
      <c r="O1223" s="125"/>
      <c r="P1223" s="125"/>
      <c r="Q1223" s="3414"/>
      <c r="R1223" s="3414"/>
      <c r="S1223" s="3414"/>
      <c r="T1223" s="3414"/>
      <c r="U1223" s="3414"/>
      <c r="V1223" s="3414"/>
      <c r="W1223" s="3414"/>
      <c r="X1223" s="3414"/>
      <c r="Y1223" s="3414"/>
      <c r="Z1223" s="3414"/>
    </row>
    <row r="1224" spans="11:26">
      <c r="K1224" s="6"/>
      <c r="L1224" s="125"/>
      <c r="M1224" s="125"/>
      <c r="N1224" s="125"/>
      <c r="O1224" s="125"/>
      <c r="P1224" s="125"/>
      <c r="Q1224" s="3414"/>
      <c r="R1224" s="3414"/>
      <c r="S1224" s="3414"/>
      <c r="T1224" s="3414"/>
      <c r="U1224" s="3414"/>
      <c r="V1224" s="3414"/>
      <c r="W1224" s="3414"/>
      <c r="X1224" s="3414"/>
      <c r="Y1224" s="3414"/>
      <c r="Z1224" s="3414"/>
    </row>
    <row r="1225" spans="11:26">
      <c r="K1225" s="6"/>
      <c r="L1225" s="125"/>
      <c r="M1225" s="125"/>
      <c r="N1225" s="125"/>
      <c r="O1225" s="125"/>
      <c r="P1225" s="125"/>
      <c r="Q1225" s="3414"/>
      <c r="R1225" s="3414"/>
      <c r="S1225" s="3414"/>
      <c r="T1225" s="3414"/>
      <c r="U1225" s="3414"/>
      <c r="V1225" s="3414"/>
      <c r="W1225" s="3414"/>
      <c r="X1225" s="3414"/>
      <c r="Y1225" s="3414"/>
      <c r="Z1225" s="3414"/>
    </row>
    <row r="1226" spans="11:26">
      <c r="K1226" s="6"/>
      <c r="L1226" s="125"/>
      <c r="M1226" s="125"/>
      <c r="N1226" s="125"/>
      <c r="O1226" s="125"/>
      <c r="P1226" s="125"/>
      <c r="Q1226" s="3414"/>
      <c r="R1226" s="3414"/>
      <c r="S1226" s="3414"/>
      <c r="T1226" s="3414"/>
      <c r="U1226" s="3414"/>
      <c r="V1226" s="3414"/>
      <c r="W1226" s="3414"/>
      <c r="X1226" s="3414"/>
      <c r="Y1226" s="3414"/>
      <c r="Z1226" s="3414"/>
    </row>
    <row r="1227" spans="11:26">
      <c r="K1227" s="6"/>
      <c r="L1227" s="125"/>
      <c r="M1227" s="125"/>
      <c r="N1227" s="125"/>
      <c r="O1227" s="125"/>
      <c r="P1227" s="125"/>
      <c r="Q1227" s="3414"/>
      <c r="R1227" s="3414"/>
      <c r="S1227" s="3414"/>
      <c r="T1227" s="3414"/>
      <c r="U1227" s="3414"/>
      <c r="V1227" s="3414"/>
      <c r="W1227" s="3414"/>
      <c r="X1227" s="3414"/>
      <c r="Y1227" s="3414"/>
      <c r="Z1227" s="3414"/>
    </row>
    <row r="1228" spans="11:26">
      <c r="K1228" s="6"/>
      <c r="L1228" s="125"/>
      <c r="M1228" s="125"/>
      <c r="N1228" s="125"/>
      <c r="O1228" s="125"/>
      <c r="P1228" s="125"/>
      <c r="Q1228" s="3414"/>
      <c r="R1228" s="3414"/>
      <c r="S1228" s="3414"/>
      <c r="T1228" s="3414"/>
      <c r="U1228" s="3414"/>
      <c r="V1228" s="3414"/>
      <c r="W1228" s="3414"/>
      <c r="X1228" s="3414"/>
      <c r="Y1228" s="3414"/>
      <c r="Z1228" s="3414"/>
    </row>
    <row r="1229" spans="11:26">
      <c r="K1229" s="6"/>
      <c r="L1229" s="125"/>
      <c r="M1229" s="125"/>
      <c r="N1229" s="125"/>
      <c r="O1229" s="125"/>
      <c r="P1229" s="125"/>
      <c r="Q1229" s="3414"/>
      <c r="R1229" s="3414"/>
      <c r="S1229" s="3414"/>
      <c r="T1229" s="3414"/>
      <c r="U1229" s="3414"/>
      <c r="V1229" s="3414"/>
      <c r="W1229" s="3414"/>
      <c r="X1229" s="3414"/>
      <c r="Y1229" s="3414"/>
      <c r="Z1229" s="3414"/>
    </row>
    <row r="1230" spans="11:26">
      <c r="K1230" s="6"/>
      <c r="L1230" s="125"/>
      <c r="M1230" s="125"/>
      <c r="N1230" s="125"/>
      <c r="O1230" s="125"/>
      <c r="P1230" s="125"/>
      <c r="Q1230" s="3414"/>
      <c r="R1230" s="3414"/>
      <c r="S1230" s="3414"/>
      <c r="T1230" s="3414"/>
      <c r="U1230" s="3414"/>
      <c r="V1230" s="3414"/>
      <c r="W1230" s="3414"/>
      <c r="X1230" s="3414"/>
      <c r="Y1230" s="3414"/>
      <c r="Z1230" s="3414"/>
    </row>
    <row r="1231" spans="11:26">
      <c r="K1231" s="6"/>
      <c r="L1231" s="125"/>
      <c r="M1231" s="125"/>
      <c r="N1231" s="125"/>
      <c r="O1231" s="125"/>
      <c r="P1231" s="125"/>
      <c r="Q1231" s="3414"/>
      <c r="R1231" s="3414"/>
      <c r="S1231" s="3414"/>
      <c r="T1231" s="3414"/>
      <c r="U1231" s="3414"/>
      <c r="V1231" s="3414"/>
      <c r="W1231" s="3414"/>
      <c r="X1231" s="3414"/>
      <c r="Y1231" s="3414"/>
      <c r="Z1231" s="3414"/>
    </row>
    <row r="1232" spans="11:26">
      <c r="K1232" s="6"/>
      <c r="L1232" s="125"/>
      <c r="M1232" s="125"/>
      <c r="N1232" s="125"/>
      <c r="O1232" s="125"/>
      <c r="P1232" s="125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</row>
    <row r="1233" spans="11:26">
      <c r="K1233" s="6"/>
      <c r="L1233" s="125"/>
      <c r="M1233" s="125"/>
      <c r="N1233" s="125"/>
      <c r="O1233" s="125"/>
      <c r="P1233" s="125"/>
      <c r="Q1233" s="110"/>
      <c r="R1233" s="110"/>
      <c r="S1233" s="110"/>
      <c r="T1233" s="110"/>
      <c r="U1233" s="110"/>
      <c r="V1233" s="110"/>
      <c r="W1233" s="110"/>
      <c r="X1233" s="110"/>
      <c r="Y1233" s="110"/>
      <c r="Z1233" s="110"/>
    </row>
    <row r="1234" spans="11:26">
      <c r="K1234" s="6"/>
      <c r="L1234" s="125"/>
      <c r="M1234" s="125"/>
      <c r="N1234" s="125"/>
      <c r="O1234" s="125"/>
      <c r="P1234" s="125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</row>
    <row r="1235" spans="11:26">
      <c r="K1235" s="6"/>
      <c r="L1235" s="125"/>
      <c r="M1235" s="125"/>
      <c r="N1235" s="125"/>
      <c r="O1235" s="125"/>
      <c r="P1235" s="125"/>
      <c r="Q1235" s="110"/>
      <c r="R1235" s="110"/>
      <c r="S1235" s="110"/>
      <c r="T1235" s="110"/>
      <c r="U1235" s="110"/>
      <c r="V1235" s="110"/>
      <c r="W1235" s="110"/>
      <c r="X1235" s="110"/>
      <c r="Y1235" s="110"/>
      <c r="Z1235" s="110"/>
    </row>
    <row r="1236" spans="11:26">
      <c r="K1236" s="6"/>
      <c r="L1236" s="125"/>
      <c r="M1236" s="125"/>
      <c r="N1236" s="125"/>
      <c r="O1236" s="125"/>
      <c r="P1236" s="125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</row>
    <row r="1237" spans="11:26">
      <c r="K1237" s="6"/>
      <c r="L1237" s="125"/>
      <c r="M1237" s="125"/>
      <c r="N1237" s="125"/>
      <c r="O1237" s="125"/>
      <c r="P1237" s="125"/>
      <c r="Q1237" s="110"/>
      <c r="R1237" s="110"/>
      <c r="S1237" s="110"/>
      <c r="T1237" s="110"/>
      <c r="U1237" s="110"/>
      <c r="V1237" s="110"/>
      <c r="W1237" s="110"/>
      <c r="X1237" s="110"/>
      <c r="Y1237" s="110"/>
      <c r="Z1237" s="110"/>
    </row>
    <row r="1238" spans="11:26">
      <c r="K1238" s="6"/>
    </row>
    <row r="1239" spans="11:26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7B25-8547-485A-918C-5EE1F391AE60}">
  <dimension ref="A1:BN630"/>
  <sheetViews>
    <sheetView zoomScale="106" zoomScaleNormal="106" workbookViewId="0">
      <selection activeCell="D264" sqref="C264:D264"/>
    </sheetView>
  </sheetViews>
  <sheetFormatPr defaultRowHeight="15"/>
  <cols>
    <col min="1" max="1" width="0.7109375" customWidth="1"/>
    <col min="2" max="2" width="6.140625" customWidth="1"/>
    <col min="3" max="3" width="20" style="81" customWidth="1"/>
    <col min="4" max="4" width="6.28515625" customWidth="1"/>
    <col min="5" max="5" width="10.5703125" customWidth="1"/>
    <col min="6" max="6" width="6" customWidth="1"/>
    <col min="7" max="7" width="6.2851562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8.7109375" customWidth="1"/>
    <col min="17" max="17" width="7.85546875" customWidth="1"/>
    <col min="18" max="18" width="8.28515625" customWidth="1"/>
    <col min="19" max="19" width="7.28515625" customWidth="1"/>
    <col min="20" max="20" width="7.7109375" customWidth="1"/>
    <col min="21" max="21" width="7" customWidth="1"/>
    <col min="22" max="22" width="7.5703125" customWidth="1"/>
    <col min="23" max="23" width="6.7109375" customWidth="1"/>
    <col min="24" max="24" width="7.28515625" customWidth="1"/>
    <col min="25" max="26" width="7.140625" customWidth="1"/>
    <col min="27" max="27" width="6.42578125" customWidth="1"/>
    <col min="28" max="28" width="0.5703125" customWidth="1"/>
    <col min="29" max="29" width="13.28515625" customWidth="1"/>
    <col min="30" max="30" width="7.85546875" customWidth="1"/>
    <col min="31" max="31" width="8.7109375" customWidth="1"/>
    <col min="32" max="32" width="7.5703125" customWidth="1"/>
    <col min="33" max="33" width="9" customWidth="1"/>
    <col min="34" max="34" width="8.28515625" customWidth="1"/>
    <col min="35" max="35" width="8.140625" customWidth="1"/>
    <col min="36" max="36" width="7" customWidth="1"/>
    <col min="37" max="37" width="9" customWidth="1"/>
    <col min="38" max="38" width="7.5703125" customWidth="1"/>
    <col min="39" max="39" width="9.140625" customWidth="1"/>
    <col min="40" max="40" width="9.85546875" customWidth="1"/>
    <col min="41" max="41" width="11.42578125" customWidth="1"/>
    <col min="42" max="42" width="12.42578125" customWidth="1"/>
    <col min="43" max="43" width="10.85546875" customWidth="1"/>
    <col min="44" max="44" width="12.140625" customWidth="1"/>
  </cols>
  <sheetData>
    <row r="1" spans="2:49" ht="12" customHeight="1">
      <c r="H1" s="3508"/>
      <c r="I1" s="3022"/>
      <c r="J1" s="148"/>
      <c r="K1" s="613"/>
      <c r="L1" s="110"/>
      <c r="M1" s="110"/>
      <c r="N1" s="110"/>
      <c r="AV1" s="11"/>
      <c r="AW1" s="11"/>
    </row>
    <row r="2" spans="2:49" ht="14.25" customHeight="1">
      <c r="B2" s="2982"/>
      <c r="C2" s="1687" t="s">
        <v>193</v>
      </c>
      <c r="D2" s="2982"/>
      <c r="E2" s="2982"/>
      <c r="F2" s="2982"/>
      <c r="G2" s="1688"/>
      <c r="H2" s="1688"/>
      <c r="I2" s="1688"/>
      <c r="J2" s="2982"/>
      <c r="K2" s="2982"/>
      <c r="L2" s="1688"/>
      <c r="M2" s="2982"/>
      <c r="O2" s="2505"/>
      <c r="P2" s="391"/>
      <c r="Q2" s="2505"/>
      <c r="S2" s="391"/>
      <c r="AC2" t="s">
        <v>283</v>
      </c>
    </row>
    <row r="3" spans="2:49">
      <c r="B3" s="2982"/>
      <c r="C3" s="2982"/>
      <c r="D3" s="2983" t="str">
        <f>D233</f>
        <v xml:space="preserve"> З А В Т Р А К О В   -   О Б Е Д О В  -  П О Л Д Н И К О В</v>
      </c>
      <c r="E3" s="2982"/>
      <c r="F3" s="2984"/>
      <c r="G3" s="2982"/>
      <c r="H3" s="2982"/>
      <c r="I3" s="2982"/>
      <c r="J3" s="2982"/>
      <c r="K3" s="2982"/>
      <c r="L3" s="2985" t="s">
        <v>102</v>
      </c>
      <c r="M3" s="2982"/>
      <c r="O3" s="2505"/>
      <c r="Q3" s="2612"/>
      <c r="R3" s="391"/>
      <c r="AC3" s="103" t="str">
        <f>O5</f>
        <v xml:space="preserve"> 1 - й день</v>
      </c>
      <c r="AD3" s="2" t="str">
        <f>P5</f>
        <v xml:space="preserve">   Возрастная категория:      с   7  до 11 лет                   </v>
      </c>
      <c r="AI3" s="137" t="str">
        <f>U5</f>
        <v>1 - я   неделя</v>
      </c>
      <c r="AK3" s="306"/>
      <c r="AL3" s="68"/>
      <c r="AO3" s="110"/>
      <c r="AV3" s="54"/>
      <c r="AW3" s="605"/>
    </row>
    <row r="4" spans="2:49" ht="13.5" customHeight="1" thickBot="1">
      <c r="B4" s="2" t="s">
        <v>700</v>
      </c>
      <c r="C4" s="1688"/>
      <c r="D4" s="1692"/>
      <c r="E4" s="2982"/>
      <c r="F4" s="2681"/>
      <c r="G4" s="1693" t="s">
        <v>122</v>
      </c>
      <c r="H4" s="2982"/>
      <c r="I4" s="2986" t="s">
        <v>701</v>
      </c>
      <c r="J4" s="2987"/>
      <c r="K4" s="1694"/>
      <c r="L4" s="2982"/>
      <c r="M4" s="2982"/>
      <c r="O4" t="s">
        <v>283</v>
      </c>
      <c r="AC4" s="1687" t="str">
        <f>O6</f>
        <v xml:space="preserve">               10 - ТИДНЕВКА</v>
      </c>
      <c r="AF4" s="2760" t="str">
        <f>T6</f>
        <v xml:space="preserve">      Сезон:    ЗИМА  -  ВЕСНА  2025 -____г.г.</v>
      </c>
      <c r="AO4" s="207"/>
      <c r="AQ4" s="11"/>
      <c r="AR4" s="110"/>
      <c r="AS4" s="11"/>
      <c r="AT4" s="11"/>
      <c r="AV4" s="331"/>
      <c r="AW4" s="331"/>
    </row>
    <row r="5" spans="2:49" ht="13.5" customHeight="1" thickBot="1">
      <c r="B5" s="1695" t="s">
        <v>322</v>
      </c>
      <c r="C5" s="1696" t="s">
        <v>2</v>
      </c>
      <c r="D5" s="1697" t="s">
        <v>3</v>
      </c>
      <c r="E5" s="1698" t="s">
        <v>57</v>
      </c>
      <c r="F5" s="116"/>
      <c r="G5" s="116"/>
      <c r="H5" s="116"/>
      <c r="I5" s="116"/>
      <c r="J5" s="116"/>
      <c r="K5" s="116"/>
      <c r="L5" s="116"/>
      <c r="M5" s="236"/>
      <c r="O5" s="103" t="str">
        <f>B7</f>
        <v xml:space="preserve"> 1 - й день</v>
      </c>
      <c r="P5" s="2" t="str">
        <f>B4</f>
        <v xml:space="preserve">   Возрастная категория:      с   7  до 11 лет                   </v>
      </c>
      <c r="U5" s="137" t="str">
        <f>G4</f>
        <v>1 - я   неделя</v>
      </c>
      <c r="W5" s="306"/>
      <c r="X5" s="68"/>
      <c r="Y5" s="1054"/>
      <c r="AC5" s="862" t="s">
        <v>235</v>
      </c>
      <c r="AD5" s="863" t="s">
        <v>284</v>
      </c>
      <c r="AE5" s="864"/>
      <c r="AF5" s="863" t="s">
        <v>285</v>
      </c>
      <c r="AG5" s="864"/>
      <c r="AH5" s="863" t="s">
        <v>286</v>
      </c>
      <c r="AI5" s="864"/>
      <c r="AJ5" s="863" t="s">
        <v>288</v>
      </c>
      <c r="AK5" s="864"/>
      <c r="AL5" s="909" t="s">
        <v>289</v>
      </c>
      <c r="AM5" s="864"/>
      <c r="AN5" s="932" t="s">
        <v>290</v>
      </c>
      <c r="AO5" s="933"/>
      <c r="AR5" s="1791"/>
      <c r="AV5" s="331"/>
      <c r="AW5" s="331"/>
    </row>
    <row r="6" spans="2:49" ht="13.5" customHeight="1" thickBot="1">
      <c r="B6" s="1699" t="s">
        <v>323</v>
      </c>
      <c r="C6" s="110"/>
      <c r="D6" s="1700" t="s">
        <v>58</v>
      </c>
      <c r="E6" s="107"/>
      <c r="F6" s="110"/>
      <c r="G6" s="110"/>
      <c r="K6" s="110"/>
      <c r="L6" s="110"/>
      <c r="M6" s="106"/>
      <c r="N6" s="95"/>
      <c r="O6" s="1687" t="s">
        <v>407</v>
      </c>
      <c r="P6" s="202"/>
      <c r="Q6" s="203"/>
      <c r="T6" s="2760" t="str">
        <f>I4</f>
        <v xml:space="preserve">      Сезон:    ЗИМА  -  ВЕСНА  2025 -____г.г.</v>
      </c>
      <c r="AC6" s="1112" t="s">
        <v>311</v>
      </c>
      <c r="AD6" s="865" t="s">
        <v>87</v>
      </c>
      <c r="AE6" s="867" t="s">
        <v>88</v>
      </c>
      <c r="AF6" s="910" t="s">
        <v>87</v>
      </c>
      <c r="AG6" s="911" t="s">
        <v>88</v>
      </c>
      <c r="AH6" s="910" t="s">
        <v>87</v>
      </c>
      <c r="AI6" s="911" t="s">
        <v>88</v>
      </c>
      <c r="AJ6" s="865" t="s">
        <v>87</v>
      </c>
      <c r="AK6" s="866" t="s">
        <v>88</v>
      </c>
      <c r="AL6" s="912" t="s">
        <v>87</v>
      </c>
      <c r="AM6" s="866" t="s">
        <v>88</v>
      </c>
      <c r="AN6" s="1115" t="s">
        <v>87</v>
      </c>
      <c r="AO6" s="1116" t="s">
        <v>88</v>
      </c>
      <c r="AR6" s="110"/>
      <c r="AV6" s="14"/>
      <c r="AW6" s="14"/>
    </row>
    <row r="7" spans="2:49" ht="16.5" thickBot="1">
      <c r="B7" s="1711" t="s">
        <v>437</v>
      </c>
      <c r="C7" s="116"/>
      <c r="D7" s="116"/>
      <c r="E7" s="2664" t="s">
        <v>559</v>
      </c>
      <c r="F7" s="2369"/>
      <c r="G7" s="3460"/>
      <c r="H7" s="3461" t="s">
        <v>882</v>
      </c>
      <c r="I7" s="1240"/>
      <c r="J7" s="1240"/>
      <c r="K7" s="45"/>
      <c r="L7" s="45"/>
      <c r="M7" s="57"/>
      <c r="N7" s="95"/>
      <c r="O7" s="1127" t="s">
        <v>314</v>
      </c>
      <c r="P7" s="193"/>
      <c r="Q7" s="193"/>
      <c r="R7" s="193"/>
      <c r="S7" s="193"/>
      <c r="T7" s="193"/>
      <c r="U7" s="193"/>
      <c r="V7" s="193"/>
      <c r="W7" s="193"/>
      <c r="X7" s="193"/>
      <c r="Y7" s="860"/>
      <c r="AC7" s="955" t="s">
        <v>63</v>
      </c>
      <c r="AD7" s="991"/>
      <c r="AE7" s="1021"/>
      <c r="AF7" s="991"/>
      <c r="AG7" s="1022"/>
      <c r="AH7" s="991"/>
      <c r="AI7" s="1023"/>
      <c r="AJ7" s="905">
        <f t="shared" ref="AJ7:AJ15" si="0">AD7+AF7</f>
        <v>0</v>
      </c>
      <c r="AK7" s="1024">
        <f t="shared" ref="AK7:AK15" si="1">AE7+AG7</f>
        <v>0</v>
      </c>
      <c r="AL7" s="905">
        <f t="shared" ref="AL7:AL16" si="2">AF7+AH7</f>
        <v>0</v>
      </c>
      <c r="AM7" s="1025">
        <f t="shared" ref="AM7:AM15" si="3">AG7+AI7</f>
        <v>0</v>
      </c>
      <c r="AN7" s="938">
        <f t="shared" ref="AN7:AN15" si="4">AD7+AF7+AH7</f>
        <v>0</v>
      </c>
      <c r="AO7" s="945">
        <f t="shared" ref="AO7:AO15" si="5">AE7+AG7+AI7</f>
        <v>0</v>
      </c>
      <c r="AR7" s="105"/>
      <c r="AV7" s="14"/>
      <c r="AW7" s="14"/>
    </row>
    <row r="8" spans="2:49" ht="15.75" thickBot="1">
      <c r="B8" s="1712"/>
      <c r="C8" s="3444" t="s">
        <v>129</v>
      </c>
      <c r="D8" s="1713"/>
      <c r="E8" s="1194" t="s">
        <v>86</v>
      </c>
      <c r="F8" s="677" t="s">
        <v>87</v>
      </c>
      <c r="G8" s="1265" t="s">
        <v>88</v>
      </c>
      <c r="H8" s="1264" t="s">
        <v>86</v>
      </c>
      <c r="I8" s="677" t="s">
        <v>87</v>
      </c>
      <c r="J8" s="1265" t="s">
        <v>88</v>
      </c>
      <c r="K8" s="1264" t="s">
        <v>86</v>
      </c>
      <c r="L8" s="677" t="s">
        <v>87</v>
      </c>
      <c r="M8" s="1265" t="s">
        <v>88</v>
      </c>
      <c r="N8" s="95"/>
      <c r="O8" s="682"/>
      <c r="P8" s="17" t="s">
        <v>315</v>
      </c>
      <c r="Q8" s="17"/>
      <c r="R8" s="17"/>
      <c r="S8" s="17"/>
      <c r="T8" s="17"/>
      <c r="U8" s="17"/>
      <c r="V8" s="17"/>
      <c r="W8" s="17"/>
      <c r="X8" s="17"/>
      <c r="Y8" s="861"/>
      <c r="AC8" s="955" t="s">
        <v>408</v>
      </c>
      <c r="AD8" s="1203"/>
      <c r="AE8" s="1086"/>
      <c r="AF8" s="970"/>
      <c r="AG8" s="1027"/>
      <c r="AH8" s="970"/>
      <c r="AI8" s="1028"/>
      <c r="AJ8" s="906">
        <f t="shared" si="0"/>
        <v>0</v>
      </c>
      <c r="AK8" s="1029">
        <f t="shared" si="1"/>
        <v>0</v>
      </c>
      <c r="AL8" s="906">
        <f t="shared" si="2"/>
        <v>0</v>
      </c>
      <c r="AM8" s="961">
        <f t="shared" si="3"/>
        <v>0</v>
      </c>
      <c r="AN8" s="918">
        <f t="shared" si="4"/>
        <v>0</v>
      </c>
      <c r="AO8" s="940">
        <f t="shared" si="5"/>
        <v>0</v>
      </c>
      <c r="AR8" s="105"/>
      <c r="AV8" s="11"/>
      <c r="AW8" s="11"/>
    </row>
    <row r="9" spans="2:49" ht="15.75" customHeight="1" thickBot="1">
      <c r="B9" s="3597" t="s">
        <v>556</v>
      </c>
      <c r="C9" s="2564" t="s">
        <v>555</v>
      </c>
      <c r="D9" s="2707">
        <v>90</v>
      </c>
      <c r="E9" s="135" t="s">
        <v>438</v>
      </c>
      <c r="F9" s="1560">
        <v>87.036000000000001</v>
      </c>
      <c r="G9" s="1744">
        <v>77</v>
      </c>
      <c r="H9" s="2761" t="s">
        <v>361</v>
      </c>
      <c r="I9" s="2884">
        <v>40</v>
      </c>
      <c r="J9" s="2381">
        <v>40</v>
      </c>
      <c r="K9" s="3432" t="s">
        <v>347</v>
      </c>
      <c r="L9" s="237">
        <v>84</v>
      </c>
      <c r="M9" s="239">
        <v>84</v>
      </c>
      <c r="N9" s="95"/>
      <c r="Z9" s="1794" t="s">
        <v>991</v>
      </c>
      <c r="AA9" s="3730"/>
      <c r="AC9" s="955" t="s">
        <v>65</v>
      </c>
      <c r="AD9" s="1030"/>
      <c r="AE9" s="1086"/>
      <c r="AF9" s="1030"/>
      <c r="AG9" s="1032"/>
      <c r="AH9" s="1030"/>
      <c r="AI9" s="1033"/>
      <c r="AJ9" s="906">
        <f t="shared" si="0"/>
        <v>0</v>
      </c>
      <c r="AK9" s="1029">
        <f t="shared" si="1"/>
        <v>0</v>
      </c>
      <c r="AL9" s="906">
        <f t="shared" si="2"/>
        <v>0</v>
      </c>
      <c r="AM9" s="961">
        <f t="shared" si="3"/>
        <v>0</v>
      </c>
      <c r="AN9" s="918">
        <f t="shared" si="4"/>
        <v>0</v>
      </c>
      <c r="AO9" s="940">
        <f t="shared" si="5"/>
        <v>0</v>
      </c>
      <c r="AR9" s="105"/>
      <c r="AV9" s="11"/>
      <c r="AW9" s="11"/>
    </row>
    <row r="10" spans="2:49" ht="13.5" customHeight="1" thickBot="1">
      <c r="B10" s="3597" t="s">
        <v>560</v>
      </c>
      <c r="C10" s="2564" t="s">
        <v>561</v>
      </c>
      <c r="D10" s="338">
        <v>150</v>
      </c>
      <c r="E10" s="2883" t="s">
        <v>557</v>
      </c>
      <c r="F10" s="1727" t="s">
        <v>900</v>
      </c>
      <c r="G10" s="2504">
        <v>4.5</v>
      </c>
      <c r="H10" s="3462" t="s">
        <v>904</v>
      </c>
      <c r="I10" s="1740"/>
      <c r="J10" s="2848"/>
      <c r="K10" s="3432" t="s">
        <v>79</v>
      </c>
      <c r="L10" s="238">
        <v>1.48</v>
      </c>
      <c r="M10" s="1268">
        <v>1.48</v>
      </c>
      <c r="N10" s="95"/>
      <c r="O10" s="862" t="s">
        <v>235</v>
      </c>
      <c r="P10" s="863" t="s">
        <v>284</v>
      </c>
      <c r="Q10" s="864"/>
      <c r="R10" s="863" t="s">
        <v>285</v>
      </c>
      <c r="S10" s="864"/>
      <c r="T10" s="863" t="s">
        <v>286</v>
      </c>
      <c r="U10" s="864"/>
      <c r="V10" s="863" t="s">
        <v>992</v>
      </c>
      <c r="W10" s="864"/>
      <c r="X10" s="909" t="s">
        <v>289</v>
      </c>
      <c r="Y10" s="864"/>
      <c r="Z10" s="3728" t="s">
        <v>990</v>
      </c>
      <c r="AA10" s="3729"/>
      <c r="AC10" s="955" t="s">
        <v>66</v>
      </c>
      <c r="AD10" s="970"/>
      <c r="AE10" s="1031"/>
      <c r="AF10" s="970"/>
      <c r="AG10" s="1032"/>
      <c r="AH10" s="970"/>
      <c r="AI10" s="1033"/>
      <c r="AJ10" s="906">
        <f t="shared" si="0"/>
        <v>0</v>
      </c>
      <c r="AK10" s="1029">
        <f t="shared" si="1"/>
        <v>0</v>
      </c>
      <c r="AL10" s="906">
        <f t="shared" si="2"/>
        <v>0</v>
      </c>
      <c r="AM10" s="961">
        <f t="shared" si="3"/>
        <v>0</v>
      </c>
      <c r="AN10" s="918">
        <f t="shared" si="4"/>
        <v>0</v>
      </c>
      <c r="AO10" s="940">
        <f t="shared" si="5"/>
        <v>0</v>
      </c>
      <c r="AR10" s="105"/>
      <c r="AV10" s="11"/>
      <c r="AW10" s="11"/>
    </row>
    <row r="11" spans="2:49" ht="13.5" customHeight="1" thickBot="1">
      <c r="B11" s="3438" t="s">
        <v>345</v>
      </c>
      <c r="C11" s="3432" t="s">
        <v>708</v>
      </c>
      <c r="D11" s="2707">
        <v>200</v>
      </c>
      <c r="E11" s="194" t="s">
        <v>348</v>
      </c>
      <c r="F11" s="237">
        <v>0.27</v>
      </c>
      <c r="G11" s="1254">
        <v>0.27</v>
      </c>
      <c r="H11" s="194" t="s">
        <v>131</v>
      </c>
      <c r="I11" s="238">
        <v>7.95</v>
      </c>
      <c r="J11" s="1736">
        <v>6.6</v>
      </c>
      <c r="K11" s="3432" t="s">
        <v>75</v>
      </c>
      <c r="L11" s="237">
        <v>7.76</v>
      </c>
      <c r="M11" s="239">
        <v>7.76</v>
      </c>
      <c r="N11" s="95"/>
      <c r="O11" s="690"/>
      <c r="P11" s="865" t="s">
        <v>87</v>
      </c>
      <c r="Q11" s="866" t="s">
        <v>88</v>
      </c>
      <c r="R11" s="865" t="s">
        <v>87</v>
      </c>
      <c r="S11" s="866" t="s">
        <v>88</v>
      </c>
      <c r="T11" s="865" t="s">
        <v>87</v>
      </c>
      <c r="U11" s="866" t="s">
        <v>88</v>
      </c>
      <c r="V11" s="865" t="s">
        <v>87</v>
      </c>
      <c r="W11" s="866" t="s">
        <v>88</v>
      </c>
      <c r="X11" s="865" t="s">
        <v>87</v>
      </c>
      <c r="Y11" s="867" t="s">
        <v>88</v>
      </c>
      <c r="Z11" s="913" t="s">
        <v>87</v>
      </c>
      <c r="AA11" s="914" t="s">
        <v>88</v>
      </c>
      <c r="AC11" s="955" t="s">
        <v>68</v>
      </c>
      <c r="AD11" s="970"/>
      <c r="AE11" s="1026"/>
      <c r="AF11" s="970"/>
      <c r="AG11" s="1027"/>
      <c r="AH11" s="970"/>
      <c r="AI11" s="1028"/>
      <c r="AJ11" s="906">
        <f t="shared" si="0"/>
        <v>0</v>
      </c>
      <c r="AK11" s="1029">
        <f t="shared" si="1"/>
        <v>0</v>
      </c>
      <c r="AL11" s="906">
        <f t="shared" si="2"/>
        <v>0</v>
      </c>
      <c r="AM11" s="961">
        <f t="shared" si="3"/>
        <v>0</v>
      </c>
      <c r="AN11" s="918">
        <f t="shared" si="4"/>
        <v>0</v>
      </c>
      <c r="AO11" s="940">
        <f t="shared" si="5"/>
        <v>0</v>
      </c>
      <c r="AR11" s="105"/>
      <c r="AV11" s="11"/>
      <c r="AW11" s="11"/>
    </row>
    <row r="12" spans="2:49">
      <c r="B12" s="3447" t="s">
        <v>8</v>
      </c>
      <c r="C12" s="2181" t="s">
        <v>9</v>
      </c>
      <c r="D12" s="2707">
        <v>30</v>
      </c>
      <c r="E12" s="2595" t="s">
        <v>558</v>
      </c>
      <c r="F12" s="2773"/>
      <c r="G12" s="2776">
        <v>19.13</v>
      </c>
      <c r="H12" s="194" t="s">
        <v>221</v>
      </c>
      <c r="I12" s="238">
        <v>16.574549999999999</v>
      </c>
      <c r="J12" s="1736">
        <v>10.832000000000001</v>
      </c>
      <c r="K12" s="3432" t="s">
        <v>348</v>
      </c>
      <c r="L12" s="237">
        <v>0.4</v>
      </c>
      <c r="M12" s="239">
        <v>0.4</v>
      </c>
      <c r="N12" s="95"/>
      <c r="O12" s="1128" t="s">
        <v>115</v>
      </c>
      <c r="P12" s="2941">
        <f>D13</f>
        <v>20</v>
      </c>
      <c r="Q12" s="1055">
        <f>D13</f>
        <v>20</v>
      </c>
      <c r="R12" s="895">
        <f>D25</f>
        <v>30</v>
      </c>
      <c r="S12" s="1047">
        <f>D25</f>
        <v>30</v>
      </c>
      <c r="T12" s="895">
        <f>D36</f>
        <v>20</v>
      </c>
      <c r="U12" s="1056">
        <f>D36</f>
        <v>20</v>
      </c>
      <c r="V12" s="895">
        <f t="shared" ref="V12:V49" si="6">P12+R12</f>
        <v>50</v>
      </c>
      <c r="W12" s="1046">
        <f t="shared" ref="W12:W49" si="7">Q12+S12</f>
        <v>50</v>
      </c>
      <c r="X12" s="895">
        <f t="shared" ref="X12:X49" si="8">R12+T12</f>
        <v>50</v>
      </c>
      <c r="Y12" s="1047">
        <f t="shared" ref="Y12:Y49" si="9">S12+U12</f>
        <v>50</v>
      </c>
      <c r="Z12" s="915">
        <f t="shared" ref="Z12:Z49" si="10">P12+R12+T12</f>
        <v>70</v>
      </c>
      <c r="AA12" s="916">
        <f t="shared" ref="AA12:AA49" si="11">Q12+S12+U12</f>
        <v>70</v>
      </c>
      <c r="AC12" s="955" t="s">
        <v>69</v>
      </c>
      <c r="AD12" s="970"/>
      <c r="AE12" s="1034"/>
      <c r="AF12" s="970"/>
      <c r="AG12" s="1027"/>
      <c r="AH12" s="970"/>
      <c r="AI12" s="1028"/>
      <c r="AJ12" s="906">
        <f t="shared" si="0"/>
        <v>0</v>
      </c>
      <c r="AK12" s="1029">
        <f t="shared" si="1"/>
        <v>0</v>
      </c>
      <c r="AL12" s="906">
        <f t="shared" si="2"/>
        <v>0</v>
      </c>
      <c r="AM12" s="961">
        <f t="shared" si="3"/>
        <v>0</v>
      </c>
      <c r="AN12" s="918">
        <f t="shared" si="4"/>
        <v>0</v>
      </c>
      <c r="AO12" s="940">
        <f t="shared" si="5"/>
        <v>0</v>
      </c>
      <c r="AR12" s="105"/>
    </row>
    <row r="13" spans="2:49" ht="15.75" thickBot="1">
      <c r="B13" s="3390" t="s">
        <v>8</v>
      </c>
      <c r="C13" s="2181" t="s">
        <v>305</v>
      </c>
      <c r="D13" s="2707">
        <v>20</v>
      </c>
      <c r="E13" s="2152" t="s">
        <v>901</v>
      </c>
      <c r="F13" s="1740"/>
      <c r="G13" s="2848"/>
      <c r="H13" s="249" t="s">
        <v>441</v>
      </c>
      <c r="I13" s="679">
        <v>18.75</v>
      </c>
      <c r="J13" s="3563">
        <v>15</v>
      </c>
      <c r="K13" s="1333" t="s">
        <v>478</v>
      </c>
      <c r="L13" s="2777"/>
      <c r="M13" s="2818">
        <v>1</v>
      </c>
      <c r="N13" s="95"/>
      <c r="O13" s="917" t="s">
        <v>114</v>
      </c>
      <c r="P13" s="2942">
        <f>D12</f>
        <v>30</v>
      </c>
      <c r="Q13" s="1057">
        <f>D12</f>
        <v>30</v>
      </c>
      <c r="R13" s="882">
        <f>D24</f>
        <v>50</v>
      </c>
      <c r="S13" s="1058">
        <f>D24</f>
        <v>50</v>
      </c>
      <c r="T13" s="882">
        <f>F35</f>
        <v>14.6</v>
      </c>
      <c r="U13" s="1057">
        <f>G35</f>
        <v>14.6</v>
      </c>
      <c r="V13" s="882">
        <f t="shared" si="6"/>
        <v>80</v>
      </c>
      <c r="W13" s="1049">
        <f t="shared" si="7"/>
        <v>80</v>
      </c>
      <c r="X13" s="882">
        <f t="shared" si="8"/>
        <v>64.599999999999994</v>
      </c>
      <c r="Y13" s="961">
        <f t="shared" si="9"/>
        <v>64.599999999999994</v>
      </c>
      <c r="Z13" s="918">
        <f t="shared" si="10"/>
        <v>94.6</v>
      </c>
      <c r="AA13" s="919">
        <f t="shared" si="11"/>
        <v>94.6</v>
      </c>
      <c r="AC13" s="956" t="s">
        <v>313</v>
      </c>
      <c r="AD13" s="1203">
        <f>I9</f>
        <v>40</v>
      </c>
      <c r="AE13" s="1086">
        <f>J9</f>
        <v>40</v>
      </c>
      <c r="AF13" s="970"/>
      <c r="AG13" s="1027"/>
      <c r="AH13" s="970"/>
      <c r="AI13" s="1028"/>
      <c r="AJ13" s="906">
        <f t="shared" si="0"/>
        <v>40</v>
      </c>
      <c r="AK13" s="1029">
        <f t="shared" si="1"/>
        <v>40</v>
      </c>
      <c r="AL13" s="906">
        <f t="shared" si="2"/>
        <v>0</v>
      </c>
      <c r="AM13" s="961">
        <f t="shared" si="3"/>
        <v>0</v>
      </c>
      <c r="AN13" s="918">
        <f t="shared" si="4"/>
        <v>40</v>
      </c>
      <c r="AO13" s="940">
        <f t="shared" si="5"/>
        <v>40</v>
      </c>
      <c r="AR13" s="105"/>
    </row>
    <row r="14" spans="2:49" ht="14.25" customHeight="1" thickBot="1">
      <c r="B14" s="3598" t="s">
        <v>822</v>
      </c>
      <c r="C14" s="3432" t="s">
        <v>801</v>
      </c>
      <c r="D14" s="2707">
        <v>100</v>
      </c>
      <c r="E14" s="194" t="s">
        <v>79</v>
      </c>
      <c r="F14" s="238">
        <v>3.6</v>
      </c>
      <c r="G14" s="1268">
        <v>3.6</v>
      </c>
      <c r="H14" s="195" t="s">
        <v>562</v>
      </c>
      <c r="I14" s="238">
        <v>8.85</v>
      </c>
      <c r="J14" s="1268">
        <v>6.6</v>
      </c>
      <c r="K14" s="3480" t="s">
        <v>801</v>
      </c>
      <c r="L14" s="1262"/>
      <c r="M14" s="2778"/>
      <c r="N14" s="95"/>
      <c r="O14" s="917" t="s">
        <v>72</v>
      </c>
      <c r="P14" s="2942"/>
      <c r="Q14" s="1059"/>
      <c r="R14" s="882"/>
      <c r="S14" s="1049"/>
      <c r="T14" s="1150">
        <f>I38</f>
        <v>2.1800000000000002</v>
      </c>
      <c r="U14" s="1068">
        <f>J38</f>
        <v>2.1800000000000002</v>
      </c>
      <c r="V14" s="882">
        <f t="shared" si="6"/>
        <v>0</v>
      </c>
      <c r="W14" s="1049">
        <f t="shared" si="7"/>
        <v>0</v>
      </c>
      <c r="X14" s="882">
        <f t="shared" si="8"/>
        <v>2.1800000000000002</v>
      </c>
      <c r="Y14" s="961">
        <f t="shared" si="9"/>
        <v>2.1800000000000002</v>
      </c>
      <c r="Z14" s="918">
        <f t="shared" si="10"/>
        <v>2.1800000000000002</v>
      </c>
      <c r="AA14" s="919">
        <f t="shared" si="11"/>
        <v>2.1800000000000002</v>
      </c>
      <c r="AC14" s="1113" t="s">
        <v>312</v>
      </c>
      <c r="AD14" s="977"/>
      <c r="AE14" s="1035"/>
      <c r="AF14" s="977"/>
      <c r="AG14" s="1036"/>
      <c r="AH14" s="977"/>
      <c r="AI14" s="1037"/>
      <c r="AJ14" s="907">
        <f t="shared" si="0"/>
        <v>0</v>
      </c>
      <c r="AK14" s="1038">
        <f t="shared" si="1"/>
        <v>0</v>
      </c>
      <c r="AL14" s="907">
        <f t="shared" si="2"/>
        <v>0</v>
      </c>
      <c r="AM14" s="871">
        <f t="shared" si="3"/>
        <v>0</v>
      </c>
      <c r="AN14" s="927">
        <f t="shared" si="4"/>
        <v>0</v>
      </c>
      <c r="AO14" s="941">
        <f t="shared" si="5"/>
        <v>0</v>
      </c>
      <c r="AR14" s="105"/>
    </row>
    <row r="15" spans="2:49" ht="15" customHeight="1" thickBot="1">
      <c r="B15" s="1272" t="s">
        <v>280</v>
      </c>
      <c r="C15" s="3443"/>
      <c r="D15" s="3476">
        <f>SUM(D9:D14)</f>
        <v>590</v>
      </c>
      <c r="E15" s="1260"/>
      <c r="F15" s="1262"/>
      <c r="G15" s="2778"/>
      <c r="H15" s="1262"/>
      <c r="I15" s="1262"/>
      <c r="J15" s="1262"/>
      <c r="K15" s="1707" t="s">
        <v>445</v>
      </c>
      <c r="L15" s="2819">
        <v>113.5</v>
      </c>
      <c r="M15" s="2204">
        <v>100</v>
      </c>
      <c r="N15" s="95"/>
      <c r="O15" s="920" t="s">
        <v>291</v>
      </c>
      <c r="P15" s="2943">
        <f t="shared" ref="P15:U15" si="12">AD15</f>
        <v>40</v>
      </c>
      <c r="Q15" s="1087">
        <f t="shared" si="12"/>
        <v>40</v>
      </c>
      <c r="R15" s="883">
        <f t="shared" si="12"/>
        <v>0</v>
      </c>
      <c r="S15" s="1061">
        <f t="shared" si="12"/>
        <v>0</v>
      </c>
      <c r="T15" s="883">
        <f t="shared" si="12"/>
        <v>0</v>
      </c>
      <c r="U15" s="1062">
        <f t="shared" si="12"/>
        <v>0</v>
      </c>
      <c r="V15" s="883">
        <f t="shared" si="6"/>
        <v>40</v>
      </c>
      <c r="W15" s="922">
        <f t="shared" si="7"/>
        <v>40</v>
      </c>
      <c r="X15" s="883">
        <f t="shared" si="8"/>
        <v>0</v>
      </c>
      <c r="Y15" s="1061">
        <f t="shared" si="9"/>
        <v>0</v>
      </c>
      <c r="Z15" s="921">
        <f t="shared" si="10"/>
        <v>40</v>
      </c>
      <c r="AA15" s="922">
        <f t="shared" si="11"/>
        <v>40</v>
      </c>
      <c r="AC15" s="957" t="s">
        <v>300</v>
      </c>
      <c r="AD15" s="1039">
        <f t="shared" ref="AD15:AH15" si="13">SUM(AD7:AD14)</f>
        <v>40</v>
      </c>
      <c r="AE15" s="1040">
        <f t="shared" si="13"/>
        <v>40</v>
      </c>
      <c r="AF15" s="1041">
        <f t="shared" si="13"/>
        <v>0</v>
      </c>
      <c r="AG15" s="959">
        <f>SUM(AG7:AG14)</f>
        <v>0</v>
      </c>
      <c r="AH15" s="1039">
        <f t="shared" si="13"/>
        <v>0</v>
      </c>
      <c r="AI15" s="1042">
        <f>SUM(AI7:AI14)</f>
        <v>0</v>
      </c>
      <c r="AJ15" s="958">
        <f t="shared" si="0"/>
        <v>40</v>
      </c>
      <c r="AK15" s="1043">
        <f t="shared" si="1"/>
        <v>40</v>
      </c>
      <c r="AL15" s="958">
        <f t="shared" si="2"/>
        <v>0</v>
      </c>
      <c r="AM15" s="1044">
        <f t="shared" si="3"/>
        <v>0</v>
      </c>
      <c r="AN15" s="958">
        <f t="shared" si="4"/>
        <v>40</v>
      </c>
      <c r="AO15" s="959">
        <f t="shared" si="5"/>
        <v>40</v>
      </c>
      <c r="AR15" s="131"/>
    </row>
    <row r="16" spans="2:49" ht="16.5" thickBot="1">
      <c r="B16" s="610"/>
      <c r="C16" s="3444" t="s">
        <v>106</v>
      </c>
      <c r="D16" s="3433"/>
      <c r="E16" s="2605" t="s">
        <v>739</v>
      </c>
      <c r="F16" s="1253"/>
      <c r="G16" s="1708"/>
      <c r="H16" s="1240"/>
      <c r="I16" s="1240"/>
      <c r="J16" s="1240"/>
      <c r="K16" s="3599" t="s">
        <v>917</v>
      </c>
      <c r="L16" s="2765"/>
      <c r="M16" s="2766"/>
      <c r="N16" s="95"/>
      <c r="O16" s="917" t="s">
        <v>91</v>
      </c>
      <c r="P16" s="2942"/>
      <c r="Q16" s="875"/>
      <c r="R16" s="1150"/>
      <c r="S16" s="1072"/>
      <c r="T16" s="882"/>
      <c r="U16" s="1063"/>
      <c r="V16" s="882">
        <f t="shared" si="6"/>
        <v>0</v>
      </c>
      <c r="W16" s="1049">
        <f t="shared" si="7"/>
        <v>0</v>
      </c>
      <c r="X16" s="882">
        <f t="shared" si="8"/>
        <v>0</v>
      </c>
      <c r="Y16" s="961">
        <f t="shared" si="9"/>
        <v>0</v>
      </c>
      <c r="Z16" s="918">
        <f t="shared" si="10"/>
        <v>0</v>
      </c>
      <c r="AA16" s="919">
        <f t="shared" si="11"/>
        <v>0</v>
      </c>
      <c r="AC16" s="1390" t="s">
        <v>388</v>
      </c>
      <c r="AD16" s="1387"/>
      <c r="AE16" s="1391"/>
      <c r="AF16" s="1392"/>
      <c r="AG16" s="1393"/>
      <c r="AH16" s="1395"/>
      <c r="AI16" s="1396"/>
      <c r="AJ16" s="908">
        <f>AD16+AF16</f>
        <v>0</v>
      </c>
      <c r="AK16" s="1046">
        <f>AE16+AG16</f>
        <v>0</v>
      </c>
      <c r="AL16" s="908">
        <f t="shared" si="2"/>
        <v>0</v>
      </c>
      <c r="AM16" s="1047">
        <f>AG16+AI16</f>
        <v>0</v>
      </c>
      <c r="AN16" s="1114"/>
      <c r="AO16" s="1125"/>
      <c r="AR16" s="110"/>
    </row>
    <row r="17" spans="2:44" ht="15.75" thickBot="1">
      <c r="B17" s="3447" t="s">
        <v>687</v>
      </c>
      <c r="C17" s="2561" t="s">
        <v>798</v>
      </c>
      <c r="D17" s="3437">
        <v>60</v>
      </c>
      <c r="E17" s="2767" t="s">
        <v>86</v>
      </c>
      <c r="F17" s="2768" t="s">
        <v>87</v>
      </c>
      <c r="G17" s="2769" t="s">
        <v>88</v>
      </c>
      <c r="H17" s="2767" t="s">
        <v>86</v>
      </c>
      <c r="I17" s="2768" t="s">
        <v>87</v>
      </c>
      <c r="J17" s="2770" t="s">
        <v>88</v>
      </c>
      <c r="K17" s="2771" t="s">
        <v>86</v>
      </c>
      <c r="L17" s="167" t="s">
        <v>87</v>
      </c>
      <c r="M17" s="2658" t="s">
        <v>88</v>
      </c>
      <c r="N17" s="95"/>
      <c r="O17" s="421" t="s">
        <v>42</v>
      </c>
      <c r="P17" s="2942"/>
      <c r="Q17" s="875"/>
      <c r="R17" s="1150"/>
      <c r="S17" s="1072"/>
      <c r="T17" s="882"/>
      <c r="U17" s="1063"/>
      <c r="V17" s="882">
        <f t="shared" si="6"/>
        <v>0</v>
      </c>
      <c r="W17" s="1049">
        <f t="shared" si="7"/>
        <v>0</v>
      </c>
      <c r="X17" s="882">
        <f t="shared" si="8"/>
        <v>0</v>
      </c>
      <c r="Y17" s="961">
        <f t="shared" si="9"/>
        <v>0</v>
      </c>
      <c r="Z17" s="918">
        <f t="shared" si="10"/>
        <v>0</v>
      </c>
      <c r="AA17" s="919">
        <f t="shared" si="11"/>
        <v>0</v>
      </c>
      <c r="AC17" s="935" t="s">
        <v>310</v>
      </c>
      <c r="AD17" s="754"/>
      <c r="AE17" s="1377"/>
      <c r="AF17" s="1242">
        <f>L31</f>
        <v>93</v>
      </c>
      <c r="AG17" s="1221">
        <f>M31</f>
        <v>60</v>
      </c>
      <c r="AH17" s="906"/>
      <c r="AI17" s="1066"/>
      <c r="AJ17" s="906">
        <f t="shared" ref="AJ17:AM20" si="14">AD17+AF17</f>
        <v>93</v>
      </c>
      <c r="AK17" s="1049">
        <f t="shared" si="14"/>
        <v>60</v>
      </c>
      <c r="AL17" s="906">
        <f t="shared" si="14"/>
        <v>93</v>
      </c>
      <c r="AM17" s="961">
        <f t="shared" si="14"/>
        <v>60</v>
      </c>
      <c r="AN17" s="1114">
        <f t="shared" ref="AN17:AN30" si="15">AD17+AF17+AH17</f>
        <v>93</v>
      </c>
      <c r="AO17" s="1125">
        <f t="shared" ref="AO17:AO30" si="16">AE17+AG17+AI17</f>
        <v>60</v>
      </c>
      <c r="AR17" s="115"/>
    </row>
    <row r="18" spans="2:44">
      <c r="B18" s="1624" t="s">
        <v>538</v>
      </c>
      <c r="C18" s="1504" t="s">
        <v>353</v>
      </c>
      <c r="D18" s="3600">
        <v>200</v>
      </c>
      <c r="E18" s="2832" t="s">
        <v>67</v>
      </c>
      <c r="F18" s="134">
        <v>41</v>
      </c>
      <c r="G18" s="2833">
        <v>32</v>
      </c>
      <c r="H18" s="1255" t="s">
        <v>352</v>
      </c>
      <c r="I18" s="2820">
        <v>2</v>
      </c>
      <c r="J18" s="3493">
        <v>2</v>
      </c>
      <c r="K18" s="2610" t="s">
        <v>123</v>
      </c>
      <c r="L18" s="3601" t="s">
        <v>996</v>
      </c>
      <c r="M18" s="3602">
        <v>121.43</v>
      </c>
      <c r="N18" s="95"/>
      <c r="O18" s="2949" t="s">
        <v>394</v>
      </c>
      <c r="P18" s="2937">
        <f t="shared" ref="P18:U18" si="17">AD30</f>
        <v>52.124549999999999</v>
      </c>
      <c r="Q18" s="1064">
        <f t="shared" si="17"/>
        <v>39.032000000000004</v>
      </c>
      <c r="R18" s="1458">
        <f t="shared" si="17"/>
        <v>192.2</v>
      </c>
      <c r="S18" s="1459">
        <f t="shared" si="17"/>
        <v>140</v>
      </c>
      <c r="T18" s="884">
        <f t="shared" si="17"/>
        <v>0</v>
      </c>
      <c r="U18" s="1066">
        <f t="shared" si="17"/>
        <v>0</v>
      </c>
      <c r="V18" s="884">
        <f t="shared" si="6"/>
        <v>244.32454999999999</v>
      </c>
      <c r="W18" s="924">
        <f t="shared" si="7"/>
        <v>179.03200000000001</v>
      </c>
      <c r="X18" s="884">
        <f t="shared" si="8"/>
        <v>192.2</v>
      </c>
      <c r="Y18" s="1065">
        <f t="shared" si="9"/>
        <v>140</v>
      </c>
      <c r="Z18" s="923">
        <f t="shared" si="10"/>
        <v>244.32454999999999</v>
      </c>
      <c r="AA18" s="924">
        <f t="shared" si="11"/>
        <v>179.03200000000001</v>
      </c>
      <c r="AC18" s="934" t="s">
        <v>221</v>
      </c>
      <c r="AD18" s="754">
        <f>I12</f>
        <v>16.574549999999999</v>
      </c>
      <c r="AE18" s="1141">
        <f>J12</f>
        <v>10.832000000000001</v>
      </c>
      <c r="AF18" s="906"/>
      <c r="AG18" s="1048"/>
      <c r="AH18" s="906"/>
      <c r="AI18" s="1066"/>
      <c r="AJ18" s="906">
        <f t="shared" si="14"/>
        <v>16.574549999999999</v>
      </c>
      <c r="AK18" s="1049">
        <f t="shared" si="14"/>
        <v>10.832000000000001</v>
      </c>
      <c r="AL18" s="906">
        <f t="shared" si="14"/>
        <v>0</v>
      </c>
      <c r="AM18" s="961">
        <f t="shared" si="14"/>
        <v>0</v>
      </c>
      <c r="AN18" s="1114">
        <f t="shared" si="15"/>
        <v>16.574549999999999</v>
      </c>
      <c r="AO18" s="1125">
        <f t="shared" si="16"/>
        <v>10.832000000000001</v>
      </c>
      <c r="AR18" s="115"/>
    </row>
    <row r="19" spans="2:44" ht="14.25" customHeight="1">
      <c r="B19" s="3439"/>
      <c r="C19" s="1502" t="s">
        <v>539</v>
      </c>
      <c r="D19" s="549"/>
      <c r="E19" s="2595" t="s">
        <v>540</v>
      </c>
      <c r="F19" s="237">
        <v>30</v>
      </c>
      <c r="G19" s="1256">
        <v>24</v>
      </c>
      <c r="H19" s="1271" t="s">
        <v>348</v>
      </c>
      <c r="I19" s="237">
        <v>0.5</v>
      </c>
      <c r="J19" s="1239">
        <v>0.5</v>
      </c>
      <c r="K19" s="195" t="s">
        <v>366</v>
      </c>
      <c r="L19" s="2773">
        <v>65.87</v>
      </c>
      <c r="M19" s="2774">
        <v>65.87</v>
      </c>
      <c r="N19" s="95"/>
      <c r="O19" s="2950" t="s">
        <v>395</v>
      </c>
      <c r="P19" s="2937">
        <f t="shared" ref="P19:U20" si="18">AD37</f>
        <v>0</v>
      </c>
      <c r="Q19" s="1064">
        <f t="shared" si="18"/>
        <v>0</v>
      </c>
      <c r="R19" s="884">
        <f t="shared" si="18"/>
        <v>0</v>
      </c>
      <c r="S19" s="1065">
        <f t="shared" si="18"/>
        <v>0</v>
      </c>
      <c r="T19" s="884">
        <f t="shared" si="18"/>
        <v>0</v>
      </c>
      <c r="U19" s="1066">
        <f t="shared" si="18"/>
        <v>0</v>
      </c>
      <c r="V19" s="884">
        <f t="shared" si="6"/>
        <v>0</v>
      </c>
      <c r="W19" s="924">
        <f t="shared" si="7"/>
        <v>0</v>
      </c>
      <c r="X19" s="884">
        <f t="shared" si="8"/>
        <v>0</v>
      </c>
      <c r="Y19" s="1065">
        <f t="shared" si="9"/>
        <v>0</v>
      </c>
      <c r="Z19" s="923">
        <f t="shared" si="10"/>
        <v>0</v>
      </c>
      <c r="AA19" s="924">
        <f t="shared" si="11"/>
        <v>0</v>
      </c>
      <c r="AC19" s="936" t="s">
        <v>340</v>
      </c>
      <c r="AD19" s="754"/>
      <c r="AE19" s="1142"/>
      <c r="AF19" s="906"/>
      <c r="AG19" s="1048"/>
      <c r="AH19" s="907"/>
      <c r="AI19" s="1148"/>
      <c r="AJ19" s="907">
        <f t="shared" si="14"/>
        <v>0</v>
      </c>
      <c r="AK19" s="1051">
        <f t="shared" si="14"/>
        <v>0</v>
      </c>
      <c r="AL19" s="907">
        <f t="shared" si="14"/>
        <v>0</v>
      </c>
      <c r="AM19" s="871">
        <f t="shared" si="14"/>
        <v>0</v>
      </c>
      <c r="AN19" s="1114">
        <f t="shared" si="15"/>
        <v>0</v>
      </c>
      <c r="AO19" s="1125">
        <f t="shared" si="16"/>
        <v>0</v>
      </c>
      <c r="AR19" s="217"/>
    </row>
    <row r="20" spans="2:44" ht="15" customHeight="1">
      <c r="B20" s="1701" t="s">
        <v>780</v>
      </c>
      <c r="C20" s="3723" t="s">
        <v>755</v>
      </c>
      <c r="D20" s="3437">
        <v>195</v>
      </c>
      <c r="E20" s="194" t="s">
        <v>542</v>
      </c>
      <c r="F20" s="237">
        <v>10</v>
      </c>
      <c r="G20" s="1256">
        <v>8</v>
      </c>
      <c r="H20" s="1271" t="s">
        <v>132</v>
      </c>
      <c r="I20" s="2773">
        <v>8.0000000000000002E-3</v>
      </c>
      <c r="J20" s="2776">
        <v>8.0000000000000002E-3</v>
      </c>
      <c r="K20" s="195" t="s">
        <v>671</v>
      </c>
      <c r="L20" s="3707">
        <v>36.427</v>
      </c>
      <c r="M20" s="2774">
        <v>35</v>
      </c>
      <c r="N20" s="95"/>
      <c r="O20" s="2951" t="s">
        <v>702</v>
      </c>
      <c r="P20" s="2937">
        <f t="shared" si="18"/>
        <v>52.124549999999999</v>
      </c>
      <c r="Q20" s="1064">
        <f t="shared" si="18"/>
        <v>39.032000000000004</v>
      </c>
      <c r="R20" s="884">
        <f t="shared" si="18"/>
        <v>192.2</v>
      </c>
      <c r="S20" s="1065">
        <f t="shared" si="18"/>
        <v>140</v>
      </c>
      <c r="T20" s="884">
        <f t="shared" si="18"/>
        <v>0</v>
      </c>
      <c r="U20" s="1066">
        <f t="shared" si="18"/>
        <v>0</v>
      </c>
      <c r="V20" s="884">
        <f t="shared" si="6"/>
        <v>244.32454999999999</v>
      </c>
      <c r="W20" s="924">
        <f t="shared" si="7"/>
        <v>179.03200000000001</v>
      </c>
      <c r="X20" s="884">
        <f t="shared" si="8"/>
        <v>192.2</v>
      </c>
      <c r="Y20" s="1065">
        <f t="shared" si="9"/>
        <v>140</v>
      </c>
      <c r="Z20" s="923">
        <f t="shared" si="10"/>
        <v>244.32454999999999</v>
      </c>
      <c r="AA20" s="924">
        <f t="shared" si="11"/>
        <v>179.03200000000001</v>
      </c>
      <c r="AC20" s="2265" t="s">
        <v>442</v>
      </c>
      <c r="AD20" s="903">
        <f>I14</f>
        <v>8.85</v>
      </c>
      <c r="AE20" s="1139">
        <f>J14</f>
        <v>6.6</v>
      </c>
      <c r="AF20" s="905"/>
      <c r="AG20" s="1045"/>
      <c r="AH20" s="906"/>
      <c r="AI20" s="1066"/>
      <c r="AJ20" s="906">
        <f t="shared" si="14"/>
        <v>8.85</v>
      </c>
      <c r="AK20" s="1049">
        <f t="shared" si="14"/>
        <v>6.6</v>
      </c>
      <c r="AL20" s="906">
        <f t="shared" si="14"/>
        <v>0</v>
      </c>
      <c r="AM20" s="961">
        <f t="shared" si="14"/>
        <v>0</v>
      </c>
      <c r="AN20" s="1114">
        <f t="shared" si="15"/>
        <v>8.85</v>
      </c>
      <c r="AO20" s="1125">
        <f t="shared" si="16"/>
        <v>6.6</v>
      </c>
      <c r="AR20" s="217"/>
    </row>
    <row r="21" spans="2:44" ht="13.5" customHeight="1">
      <c r="B21" s="1721" t="s">
        <v>439</v>
      </c>
      <c r="C21" s="3436" t="s">
        <v>440</v>
      </c>
      <c r="D21" s="3435">
        <v>10</v>
      </c>
      <c r="E21" s="2775" t="s">
        <v>543</v>
      </c>
      <c r="F21" s="1740"/>
      <c r="G21" s="2245"/>
      <c r="H21" s="3432" t="s">
        <v>478</v>
      </c>
      <c r="I21" s="1740"/>
      <c r="J21" s="1558">
        <v>0.5</v>
      </c>
      <c r="K21" s="2656" t="s">
        <v>919</v>
      </c>
      <c r="L21" s="95"/>
      <c r="M21" s="3440"/>
      <c r="N21" s="95"/>
      <c r="O21" s="2938" t="s">
        <v>64</v>
      </c>
      <c r="P21" s="2944">
        <f t="shared" ref="P21:U21" si="19">AD45</f>
        <v>113.5</v>
      </c>
      <c r="Q21" s="1067">
        <f t="shared" si="19"/>
        <v>100</v>
      </c>
      <c r="R21" s="885">
        <f t="shared" si="19"/>
        <v>0</v>
      </c>
      <c r="S21" s="961">
        <f t="shared" si="19"/>
        <v>0</v>
      </c>
      <c r="T21" s="885">
        <f t="shared" si="19"/>
        <v>0</v>
      </c>
      <c r="U21" s="1063">
        <f t="shared" si="19"/>
        <v>0</v>
      </c>
      <c r="V21" s="885">
        <f t="shared" si="6"/>
        <v>113.5</v>
      </c>
      <c r="W21" s="1049">
        <f t="shared" si="7"/>
        <v>100</v>
      </c>
      <c r="X21" s="885">
        <f t="shared" si="8"/>
        <v>0</v>
      </c>
      <c r="Y21" s="961">
        <f t="shared" si="9"/>
        <v>0</v>
      </c>
      <c r="Z21" s="939">
        <f t="shared" si="10"/>
        <v>113.5</v>
      </c>
      <c r="AA21" s="919">
        <f t="shared" si="11"/>
        <v>100</v>
      </c>
      <c r="AC21" s="1222" t="s">
        <v>349</v>
      </c>
      <c r="AD21" s="754"/>
      <c r="AE21" s="1377"/>
      <c r="AF21" s="906">
        <f>F30</f>
        <v>2.6</v>
      </c>
      <c r="AG21" s="1048">
        <f>G30</f>
        <v>2</v>
      </c>
      <c r="AH21" s="906"/>
      <c r="AI21" s="1066"/>
      <c r="AJ21" s="906">
        <f t="shared" ref="AJ21:AJ22" si="20">AD21+AF21</f>
        <v>2.6</v>
      </c>
      <c r="AK21" s="1049">
        <f t="shared" ref="AK21:AK22" si="21">AE21+AG21</f>
        <v>2</v>
      </c>
      <c r="AL21" s="906">
        <f t="shared" ref="AL21:AL22" si="22">AF21+AH21</f>
        <v>2.6</v>
      </c>
      <c r="AM21" s="961">
        <f t="shared" ref="AM21:AM22" si="23">AG21+AI21</f>
        <v>2</v>
      </c>
      <c r="AN21" s="1114">
        <f t="shared" si="15"/>
        <v>2.6</v>
      </c>
      <c r="AO21" s="1125">
        <f t="shared" si="16"/>
        <v>2</v>
      </c>
      <c r="AR21" s="108"/>
    </row>
    <row r="22" spans="2:44">
      <c r="B22" s="2371" t="s">
        <v>351</v>
      </c>
      <c r="C22" s="3436" t="s">
        <v>455</v>
      </c>
      <c r="D22" s="1266">
        <v>190</v>
      </c>
      <c r="E22" s="194" t="s">
        <v>131</v>
      </c>
      <c r="F22" s="237">
        <v>9.6</v>
      </c>
      <c r="G22" s="1256">
        <v>8</v>
      </c>
      <c r="H22" s="3432" t="s">
        <v>347</v>
      </c>
      <c r="I22" s="237">
        <v>160</v>
      </c>
      <c r="J22" s="1254">
        <v>160</v>
      </c>
      <c r="K22" s="2654" t="s">
        <v>75</v>
      </c>
      <c r="L22" s="237">
        <v>7.8</v>
      </c>
      <c r="M22" s="1268">
        <v>7.8</v>
      </c>
      <c r="N22" s="95"/>
      <c r="O22" s="925" t="s">
        <v>90</v>
      </c>
      <c r="P22" s="2944">
        <f t="shared" ref="P22:U22" si="24">AD49</f>
        <v>0</v>
      </c>
      <c r="Q22" s="875">
        <f t="shared" si="24"/>
        <v>0</v>
      </c>
      <c r="R22" s="885">
        <f t="shared" si="24"/>
        <v>0</v>
      </c>
      <c r="S22" s="1049">
        <f t="shared" si="24"/>
        <v>0</v>
      </c>
      <c r="T22" s="885">
        <f t="shared" si="24"/>
        <v>0</v>
      </c>
      <c r="U22" s="1063">
        <f t="shared" si="24"/>
        <v>0</v>
      </c>
      <c r="V22" s="882">
        <f t="shared" si="6"/>
        <v>0</v>
      </c>
      <c r="W22" s="1049">
        <f t="shared" si="7"/>
        <v>0</v>
      </c>
      <c r="X22" s="882">
        <f t="shared" si="8"/>
        <v>0</v>
      </c>
      <c r="Y22" s="961">
        <f t="shared" si="9"/>
        <v>0</v>
      </c>
      <c r="Z22" s="918">
        <f t="shared" si="10"/>
        <v>0</v>
      </c>
      <c r="AA22" s="919">
        <f t="shared" si="11"/>
        <v>0</v>
      </c>
      <c r="AC22" s="935" t="s">
        <v>350</v>
      </c>
      <c r="AD22" s="754"/>
      <c r="AE22" s="1141"/>
      <c r="AF22" s="906"/>
      <c r="AG22" s="1048"/>
      <c r="AH22" s="906"/>
      <c r="AI22" s="1066"/>
      <c r="AJ22" s="906">
        <f t="shared" si="20"/>
        <v>0</v>
      </c>
      <c r="AK22" s="1049">
        <f t="shared" si="21"/>
        <v>0</v>
      </c>
      <c r="AL22" s="906">
        <f t="shared" si="22"/>
        <v>0</v>
      </c>
      <c r="AM22" s="961">
        <f t="shared" si="23"/>
        <v>0</v>
      </c>
      <c r="AN22" s="1114">
        <f t="shared" si="15"/>
        <v>0</v>
      </c>
      <c r="AO22" s="1125">
        <f t="shared" si="16"/>
        <v>0</v>
      </c>
      <c r="AR22" s="115"/>
    </row>
    <row r="23" spans="2:44" ht="14.25" customHeight="1" thickBot="1">
      <c r="B23" s="561"/>
      <c r="C23" s="3442" t="s">
        <v>563</v>
      </c>
      <c r="D23" s="1394"/>
      <c r="E23" s="2775" t="s">
        <v>544</v>
      </c>
      <c r="F23" s="1740"/>
      <c r="G23" s="2245"/>
      <c r="H23" s="3436" t="s">
        <v>82</v>
      </c>
      <c r="I23" s="250">
        <v>6</v>
      </c>
      <c r="J23" s="2794">
        <v>6</v>
      </c>
      <c r="K23" s="194" t="s">
        <v>348</v>
      </c>
      <c r="L23" s="238">
        <v>0.45</v>
      </c>
      <c r="M23" s="1257">
        <v>0.45</v>
      </c>
      <c r="N23" s="95"/>
      <c r="O23" s="421" t="s">
        <v>880</v>
      </c>
      <c r="P23" s="2942">
        <f>D11</f>
        <v>200</v>
      </c>
      <c r="Q23" s="875">
        <f>D11</f>
        <v>200</v>
      </c>
      <c r="R23" s="882"/>
      <c r="S23" s="961"/>
      <c r="T23" s="882">
        <f>D33</f>
        <v>200</v>
      </c>
      <c r="U23" s="1063">
        <f>D33</f>
        <v>200</v>
      </c>
      <c r="V23" s="882">
        <f t="shared" si="6"/>
        <v>200</v>
      </c>
      <c r="W23" s="1049">
        <f t="shared" si="7"/>
        <v>200</v>
      </c>
      <c r="X23" s="882">
        <f t="shared" si="8"/>
        <v>200</v>
      </c>
      <c r="Y23" s="961">
        <f t="shared" si="9"/>
        <v>200</v>
      </c>
      <c r="Z23" s="918">
        <f t="shared" si="10"/>
        <v>400</v>
      </c>
      <c r="AA23" s="919">
        <f t="shared" si="11"/>
        <v>400</v>
      </c>
      <c r="AC23" s="936" t="s">
        <v>107</v>
      </c>
      <c r="AD23" s="754"/>
      <c r="AE23" s="1141"/>
      <c r="AF23" s="906">
        <f>F19</f>
        <v>30</v>
      </c>
      <c r="AG23" s="1048">
        <f>G19</f>
        <v>24</v>
      </c>
      <c r="AH23" s="906"/>
      <c r="AI23" s="1066"/>
      <c r="AJ23" s="906">
        <f t="shared" ref="AJ23:AM30" si="25">AD23+AF23</f>
        <v>30</v>
      </c>
      <c r="AK23" s="1049">
        <f t="shared" si="25"/>
        <v>24</v>
      </c>
      <c r="AL23" s="906">
        <f t="shared" si="25"/>
        <v>30</v>
      </c>
      <c r="AM23" s="961">
        <f t="shared" si="25"/>
        <v>24</v>
      </c>
      <c r="AN23" s="1114">
        <f t="shared" si="15"/>
        <v>30</v>
      </c>
      <c r="AO23" s="1125">
        <f t="shared" si="16"/>
        <v>24</v>
      </c>
    </row>
    <row r="24" spans="2:44" ht="15" customHeight="1" thickBot="1">
      <c r="B24" s="3447" t="s">
        <v>8</v>
      </c>
      <c r="C24" s="3432" t="s">
        <v>9</v>
      </c>
      <c r="D24" s="3441">
        <v>50</v>
      </c>
      <c r="E24" s="194" t="s">
        <v>367</v>
      </c>
      <c r="F24" s="237">
        <v>6</v>
      </c>
      <c r="G24" s="1558">
        <v>6</v>
      </c>
      <c r="H24" s="2607" t="s">
        <v>455</v>
      </c>
      <c r="I24" s="3075"/>
      <c r="J24" s="3075"/>
      <c r="K24" s="3439"/>
      <c r="L24" s="3414"/>
      <c r="M24" s="3440"/>
      <c r="N24" s="95"/>
      <c r="O24" s="421" t="s">
        <v>303</v>
      </c>
      <c r="P24" s="2942">
        <f t="shared" ref="P24:U24" si="26">AD52</f>
        <v>0</v>
      </c>
      <c r="Q24" s="875">
        <f t="shared" si="26"/>
        <v>0</v>
      </c>
      <c r="R24" s="882">
        <f t="shared" si="26"/>
        <v>0</v>
      </c>
      <c r="S24" s="961">
        <f t="shared" si="26"/>
        <v>0</v>
      </c>
      <c r="T24" s="882">
        <f t="shared" si="26"/>
        <v>0</v>
      </c>
      <c r="U24" s="1063">
        <f t="shared" si="26"/>
        <v>0</v>
      </c>
      <c r="V24" s="882">
        <f t="shared" si="6"/>
        <v>0</v>
      </c>
      <c r="W24" s="1049">
        <f t="shared" si="7"/>
        <v>0</v>
      </c>
      <c r="X24" s="882">
        <f t="shared" si="8"/>
        <v>0</v>
      </c>
      <c r="Y24" s="961">
        <f t="shared" si="9"/>
        <v>0</v>
      </c>
      <c r="Z24" s="918">
        <f t="shared" si="10"/>
        <v>0</v>
      </c>
      <c r="AA24" s="919">
        <f t="shared" si="11"/>
        <v>0</v>
      </c>
      <c r="AC24" s="936" t="s">
        <v>77</v>
      </c>
      <c r="AD24" s="754">
        <f>I11</f>
        <v>7.95</v>
      </c>
      <c r="AE24" s="1153">
        <f>J11</f>
        <v>6.6</v>
      </c>
      <c r="AF24" s="906">
        <f>F22</f>
        <v>9.6</v>
      </c>
      <c r="AG24" s="1048">
        <f>G22</f>
        <v>8</v>
      </c>
      <c r="AH24" s="906"/>
      <c r="AI24" s="1066"/>
      <c r="AJ24" s="906">
        <f t="shared" si="25"/>
        <v>17.55</v>
      </c>
      <c r="AK24" s="1049">
        <f t="shared" si="25"/>
        <v>14.6</v>
      </c>
      <c r="AL24" s="906">
        <f t="shared" si="25"/>
        <v>9.6</v>
      </c>
      <c r="AM24" s="961">
        <f t="shared" si="25"/>
        <v>8</v>
      </c>
      <c r="AN24" s="1114">
        <f t="shared" si="15"/>
        <v>17.55</v>
      </c>
      <c r="AO24" s="1125">
        <f t="shared" si="16"/>
        <v>14.6</v>
      </c>
    </row>
    <row r="25" spans="2:44" ht="14.25" customHeight="1" thickBot="1">
      <c r="B25" s="3390" t="s">
        <v>8</v>
      </c>
      <c r="C25" s="3432" t="s">
        <v>305</v>
      </c>
      <c r="D25" s="3441">
        <v>30</v>
      </c>
      <c r="E25" s="2775" t="s">
        <v>545</v>
      </c>
      <c r="F25" s="1740"/>
      <c r="G25" s="2848"/>
      <c r="H25" s="2407" t="s">
        <v>563</v>
      </c>
      <c r="I25" s="2810"/>
      <c r="J25" s="2810"/>
      <c r="K25" s="2855" t="s">
        <v>588</v>
      </c>
      <c r="L25" s="116"/>
      <c r="M25" s="3433"/>
      <c r="N25" s="390"/>
      <c r="O25" s="917" t="s">
        <v>304</v>
      </c>
      <c r="P25" s="2942">
        <f t="shared" ref="P25:U25" si="27">AD56</f>
        <v>87.036000000000001</v>
      </c>
      <c r="Q25" s="1067">
        <f t="shared" si="27"/>
        <v>77</v>
      </c>
      <c r="R25" s="882">
        <f t="shared" si="27"/>
        <v>0</v>
      </c>
      <c r="S25" s="1049">
        <f t="shared" si="27"/>
        <v>0</v>
      </c>
      <c r="T25" s="882">
        <f t="shared" si="27"/>
        <v>39.286999999999999</v>
      </c>
      <c r="U25" s="1068">
        <f t="shared" si="27"/>
        <v>35</v>
      </c>
      <c r="V25" s="882">
        <f t="shared" si="6"/>
        <v>87.036000000000001</v>
      </c>
      <c r="W25" s="1049">
        <f t="shared" si="7"/>
        <v>77</v>
      </c>
      <c r="X25" s="882">
        <f t="shared" si="8"/>
        <v>39.286999999999999</v>
      </c>
      <c r="Y25" s="961">
        <f t="shared" si="9"/>
        <v>35</v>
      </c>
      <c r="Z25" s="918">
        <f t="shared" si="10"/>
        <v>126.32300000000001</v>
      </c>
      <c r="AA25" s="919">
        <f t="shared" si="11"/>
        <v>112</v>
      </c>
      <c r="AC25" s="936" t="s">
        <v>62</v>
      </c>
      <c r="AD25" s="754">
        <f>I13</f>
        <v>18.75</v>
      </c>
      <c r="AE25" s="1143">
        <f>J13</f>
        <v>15</v>
      </c>
      <c r="AF25" s="906">
        <f>F20</f>
        <v>10</v>
      </c>
      <c r="AG25" s="1048">
        <f>G20</f>
        <v>8</v>
      </c>
      <c r="AH25" s="906"/>
      <c r="AI25" s="1066"/>
      <c r="AJ25" s="906">
        <f t="shared" si="25"/>
        <v>28.75</v>
      </c>
      <c r="AK25" s="1049">
        <f t="shared" si="25"/>
        <v>23</v>
      </c>
      <c r="AL25" s="906">
        <f t="shared" si="25"/>
        <v>10</v>
      </c>
      <c r="AM25" s="961">
        <f t="shared" si="25"/>
        <v>8</v>
      </c>
      <c r="AN25" s="1114">
        <f t="shared" si="15"/>
        <v>28.75</v>
      </c>
      <c r="AO25" s="1125">
        <f t="shared" si="16"/>
        <v>23</v>
      </c>
    </row>
    <row r="26" spans="2:44" ht="14.25" customHeight="1" thickBot="1">
      <c r="B26" s="3439"/>
      <c r="C26" s="2603"/>
      <c r="D26" s="3440"/>
      <c r="E26" s="195" t="s">
        <v>79</v>
      </c>
      <c r="F26" s="2773">
        <v>4</v>
      </c>
      <c r="G26" s="2776">
        <v>4</v>
      </c>
      <c r="H26" s="3076" t="s">
        <v>86</v>
      </c>
      <c r="I26" s="3077" t="s">
        <v>87</v>
      </c>
      <c r="J26" s="3494" t="s">
        <v>88</v>
      </c>
      <c r="K26" s="2771" t="s">
        <v>86</v>
      </c>
      <c r="L26" s="167" t="s">
        <v>87</v>
      </c>
      <c r="M26" s="2658" t="s">
        <v>88</v>
      </c>
      <c r="N26" s="387"/>
      <c r="O26" s="917" t="s">
        <v>104</v>
      </c>
      <c r="P26" s="2942"/>
      <c r="Q26" s="875"/>
      <c r="R26" s="882"/>
      <c r="S26" s="961"/>
      <c r="T26" s="882"/>
      <c r="U26" s="1063"/>
      <c r="V26" s="882">
        <f t="shared" si="6"/>
        <v>0</v>
      </c>
      <c r="W26" s="1049">
        <f t="shared" si="7"/>
        <v>0</v>
      </c>
      <c r="X26" s="882">
        <f t="shared" si="8"/>
        <v>0</v>
      </c>
      <c r="Y26" s="961">
        <f t="shared" si="9"/>
        <v>0</v>
      </c>
      <c r="Z26" s="918">
        <f t="shared" si="10"/>
        <v>0</v>
      </c>
      <c r="AA26" s="919">
        <f t="shared" si="11"/>
        <v>0</v>
      </c>
      <c r="AC26" s="936" t="s">
        <v>67</v>
      </c>
      <c r="AD26" s="754"/>
      <c r="AE26" s="1141"/>
      <c r="AF26" s="906">
        <f>F18</f>
        <v>41</v>
      </c>
      <c r="AG26" s="1221">
        <f>G18</f>
        <v>32</v>
      </c>
      <c r="AH26" s="906"/>
      <c r="AI26" s="1066"/>
      <c r="AJ26" s="906">
        <f t="shared" si="25"/>
        <v>41</v>
      </c>
      <c r="AK26" s="1049">
        <f t="shared" si="25"/>
        <v>32</v>
      </c>
      <c r="AL26" s="906">
        <f t="shared" si="25"/>
        <v>41</v>
      </c>
      <c r="AM26" s="961">
        <f t="shared" si="25"/>
        <v>32</v>
      </c>
      <c r="AN26" s="1114">
        <f t="shared" si="15"/>
        <v>41</v>
      </c>
      <c r="AO26" s="1125">
        <f t="shared" si="16"/>
        <v>32</v>
      </c>
    </row>
    <row r="27" spans="2:44" ht="17.25" customHeight="1" thickBot="1">
      <c r="B27" s="3439"/>
      <c r="C27" s="2603"/>
      <c r="D27" s="3440"/>
      <c r="E27" s="194" t="s">
        <v>116</v>
      </c>
      <c r="F27" s="2773">
        <v>0.06</v>
      </c>
      <c r="G27" s="2776">
        <v>0.06</v>
      </c>
      <c r="H27" s="2408" t="s">
        <v>455</v>
      </c>
      <c r="I27" s="1560">
        <v>3.5</v>
      </c>
      <c r="J27" s="1744">
        <v>3.5</v>
      </c>
      <c r="K27" s="1707" t="s">
        <v>75</v>
      </c>
      <c r="L27" s="2819">
        <v>10</v>
      </c>
      <c r="M27" s="3459">
        <v>10</v>
      </c>
      <c r="N27" s="95"/>
      <c r="O27" s="917" t="s">
        <v>60</v>
      </c>
      <c r="P27" s="2942"/>
      <c r="Q27" s="875"/>
      <c r="R27" s="882"/>
      <c r="S27" s="961"/>
      <c r="T27" s="882"/>
      <c r="U27" s="1063"/>
      <c r="V27" s="882">
        <f t="shared" si="6"/>
        <v>0</v>
      </c>
      <c r="W27" s="1049">
        <f t="shared" si="7"/>
        <v>0</v>
      </c>
      <c r="X27" s="882">
        <f t="shared" si="8"/>
        <v>0</v>
      </c>
      <c r="Y27" s="961">
        <f t="shared" si="9"/>
        <v>0</v>
      </c>
      <c r="Z27" s="918">
        <f t="shared" si="10"/>
        <v>0</v>
      </c>
      <c r="AA27" s="919">
        <f t="shared" si="11"/>
        <v>0</v>
      </c>
      <c r="AC27" s="936" t="s">
        <v>111</v>
      </c>
      <c r="AD27" s="754"/>
      <c r="AE27" s="1144"/>
      <c r="AF27" s="906"/>
      <c r="AG27" s="1048"/>
      <c r="AH27" s="906"/>
      <c r="AI27" s="1066"/>
      <c r="AJ27" s="906">
        <f t="shared" si="25"/>
        <v>0</v>
      </c>
      <c r="AK27" s="1049">
        <f t="shared" si="25"/>
        <v>0</v>
      </c>
      <c r="AL27" s="906">
        <f t="shared" si="25"/>
        <v>0</v>
      </c>
      <c r="AM27" s="961">
        <f t="shared" si="25"/>
        <v>0</v>
      </c>
      <c r="AN27" s="1114">
        <f t="shared" si="15"/>
        <v>0</v>
      </c>
      <c r="AO27" s="1125">
        <f t="shared" si="16"/>
        <v>0</v>
      </c>
    </row>
    <row r="28" spans="2:44" ht="14.25" customHeight="1" thickBot="1">
      <c r="B28" s="3439"/>
      <c r="C28" s="2603"/>
      <c r="D28" s="3440"/>
      <c r="E28" s="194" t="s">
        <v>347</v>
      </c>
      <c r="F28" s="237">
        <v>2.94</v>
      </c>
      <c r="G28" s="1254"/>
      <c r="H28" s="194" t="s">
        <v>56</v>
      </c>
      <c r="I28" s="237">
        <v>200</v>
      </c>
      <c r="J28" s="2853">
        <v>200</v>
      </c>
      <c r="K28" s="3439"/>
      <c r="L28" s="3414"/>
      <c r="M28" s="3440"/>
      <c r="N28" s="1088"/>
      <c r="O28" s="917" t="s">
        <v>56</v>
      </c>
      <c r="P28" s="2942"/>
      <c r="Q28" s="1067"/>
      <c r="R28" s="1150">
        <f>L19+I28</f>
        <v>265.87</v>
      </c>
      <c r="S28" s="1049">
        <f>M19+J28</f>
        <v>265.87</v>
      </c>
      <c r="T28" s="1182">
        <f>F36+I36</f>
        <v>57.699999999999996</v>
      </c>
      <c r="U28" s="1060">
        <f>G36+J36</f>
        <v>57.699999999999996</v>
      </c>
      <c r="V28" s="882">
        <f t="shared" si="6"/>
        <v>265.87</v>
      </c>
      <c r="W28" s="1049">
        <f t="shared" si="7"/>
        <v>265.87</v>
      </c>
      <c r="X28" s="882">
        <f t="shared" si="8"/>
        <v>323.57</v>
      </c>
      <c r="Y28" s="961">
        <f t="shared" si="9"/>
        <v>323.57</v>
      </c>
      <c r="Z28" s="918">
        <f t="shared" si="10"/>
        <v>323.57</v>
      </c>
      <c r="AA28" s="919">
        <f t="shared" si="11"/>
        <v>323.57</v>
      </c>
      <c r="AC28" s="936" t="s">
        <v>109</v>
      </c>
      <c r="AD28" s="754"/>
      <c r="AE28" s="1145"/>
      <c r="AF28" s="906"/>
      <c r="AG28" s="1048"/>
      <c r="AH28" s="906"/>
      <c r="AI28" s="1066"/>
      <c r="AJ28" s="906">
        <f t="shared" si="25"/>
        <v>0</v>
      </c>
      <c r="AK28" s="1049">
        <f t="shared" si="25"/>
        <v>0</v>
      </c>
      <c r="AL28" s="906">
        <f t="shared" si="25"/>
        <v>0</v>
      </c>
      <c r="AM28" s="961">
        <f t="shared" si="25"/>
        <v>0</v>
      </c>
      <c r="AN28" s="1114">
        <f t="shared" si="15"/>
        <v>0</v>
      </c>
      <c r="AO28" s="1125">
        <f t="shared" si="16"/>
        <v>0</v>
      </c>
    </row>
    <row r="29" spans="2:44" ht="15" customHeight="1" thickBot="1">
      <c r="B29" s="3439"/>
      <c r="C29" s="2603"/>
      <c r="D29" s="3440"/>
      <c r="E29" s="2775" t="s">
        <v>546</v>
      </c>
      <c r="F29" s="1740"/>
      <c r="G29" s="2848"/>
      <c r="H29" s="195" t="s">
        <v>352</v>
      </c>
      <c r="I29" s="237">
        <v>15</v>
      </c>
      <c r="J29" s="1254">
        <v>15</v>
      </c>
      <c r="K29" s="2779" t="s">
        <v>688</v>
      </c>
      <c r="L29" s="2780"/>
      <c r="M29" s="2781"/>
      <c r="N29" s="95"/>
      <c r="O29" s="917" t="s">
        <v>119</v>
      </c>
      <c r="P29" s="2942"/>
      <c r="Q29" s="875"/>
      <c r="R29" s="882"/>
      <c r="S29" s="961"/>
      <c r="T29" s="882"/>
      <c r="U29" s="1063"/>
      <c r="V29" s="882">
        <f t="shared" si="6"/>
        <v>0</v>
      </c>
      <c r="W29" s="1049">
        <f t="shared" si="7"/>
        <v>0</v>
      </c>
      <c r="X29" s="882">
        <f t="shared" si="8"/>
        <v>0</v>
      </c>
      <c r="Y29" s="961">
        <f t="shared" si="9"/>
        <v>0</v>
      </c>
      <c r="Z29" s="918">
        <f t="shared" si="10"/>
        <v>0</v>
      </c>
      <c r="AA29" s="926">
        <f t="shared" si="11"/>
        <v>0</v>
      </c>
      <c r="AC29" s="2265" t="s">
        <v>83</v>
      </c>
      <c r="AD29" s="904"/>
      <c r="AE29" s="1146"/>
      <c r="AF29" s="1414">
        <f>F24</f>
        <v>6</v>
      </c>
      <c r="AG29" s="1050">
        <f>G24</f>
        <v>6</v>
      </c>
      <c r="AH29" s="907"/>
      <c r="AI29" s="1148"/>
      <c r="AJ29" s="907">
        <f t="shared" si="25"/>
        <v>6</v>
      </c>
      <c r="AK29" s="1051">
        <f t="shared" si="25"/>
        <v>6</v>
      </c>
      <c r="AL29" s="907">
        <f t="shared" si="25"/>
        <v>6</v>
      </c>
      <c r="AM29" s="871">
        <f t="shared" si="25"/>
        <v>6</v>
      </c>
      <c r="AN29" s="1433">
        <f t="shared" si="15"/>
        <v>6</v>
      </c>
      <c r="AO29" s="1419">
        <f t="shared" si="16"/>
        <v>6</v>
      </c>
    </row>
    <row r="30" spans="2:44" ht="13.5" customHeight="1" thickBot="1">
      <c r="B30" s="3439"/>
      <c r="C30" s="1258"/>
      <c r="D30" s="3440"/>
      <c r="E30" s="194" t="s">
        <v>547</v>
      </c>
      <c r="F30" s="237">
        <v>2.6</v>
      </c>
      <c r="G30" s="1558">
        <v>2</v>
      </c>
      <c r="H30" s="194" t="s">
        <v>347</v>
      </c>
      <c r="I30" s="237">
        <v>10</v>
      </c>
      <c r="J30" s="1254">
        <v>10</v>
      </c>
      <c r="K30" s="2767" t="s">
        <v>86</v>
      </c>
      <c r="L30" s="2768" t="s">
        <v>87</v>
      </c>
      <c r="M30" s="2769" t="s">
        <v>88</v>
      </c>
      <c r="N30" s="95"/>
      <c r="O30" s="917" t="s">
        <v>59</v>
      </c>
      <c r="P30" s="2942"/>
      <c r="Q30" s="875"/>
      <c r="R30" s="882"/>
      <c r="S30" s="961"/>
      <c r="T30" s="882"/>
      <c r="U30" s="1063"/>
      <c r="V30" s="882">
        <f t="shared" si="6"/>
        <v>0</v>
      </c>
      <c r="W30" s="1049">
        <f t="shared" si="7"/>
        <v>0</v>
      </c>
      <c r="X30" s="882">
        <f t="shared" si="8"/>
        <v>0</v>
      </c>
      <c r="Y30" s="961">
        <f t="shared" si="9"/>
        <v>0</v>
      </c>
      <c r="Z30" s="918">
        <f t="shared" si="10"/>
        <v>0</v>
      </c>
      <c r="AA30" s="926">
        <f t="shared" si="11"/>
        <v>0</v>
      </c>
      <c r="AC30" s="1412" t="s">
        <v>389</v>
      </c>
      <c r="AD30" s="1438">
        <f t="shared" ref="AD30:AH30" si="28">SUM(AD17:AD29)</f>
        <v>52.124549999999999</v>
      </c>
      <c r="AE30" s="1439">
        <f t="shared" si="28"/>
        <v>39.032000000000004</v>
      </c>
      <c r="AF30" s="1440">
        <f t="shared" si="28"/>
        <v>192.2</v>
      </c>
      <c r="AG30" s="1441">
        <f>SUM(AG17:AG29)</f>
        <v>140</v>
      </c>
      <c r="AH30" s="1442">
        <f t="shared" si="28"/>
        <v>0</v>
      </c>
      <c r="AI30" s="1415">
        <f>SUM(AI17:AI29)</f>
        <v>0</v>
      </c>
      <c r="AJ30" s="1431">
        <f t="shared" si="25"/>
        <v>244.32454999999999</v>
      </c>
      <c r="AK30" s="2266">
        <f t="shared" si="25"/>
        <v>179.03200000000001</v>
      </c>
      <c r="AL30" s="1431">
        <f t="shared" si="25"/>
        <v>192.2</v>
      </c>
      <c r="AM30" s="2267">
        <f t="shared" si="25"/>
        <v>140</v>
      </c>
      <c r="AN30" s="1446">
        <f t="shared" si="15"/>
        <v>244.32454999999999</v>
      </c>
      <c r="AO30" s="1126">
        <f t="shared" si="16"/>
        <v>179.03200000000001</v>
      </c>
    </row>
    <row r="31" spans="2:44" ht="12.75" customHeight="1" thickBot="1">
      <c r="B31" s="1272" t="s">
        <v>281</v>
      </c>
      <c r="C31" s="3443"/>
      <c r="D31" s="3603">
        <f>SUM(D17:D25)</f>
        <v>735</v>
      </c>
      <c r="E31" s="3042" t="s">
        <v>548</v>
      </c>
      <c r="F31" s="2608"/>
      <c r="G31" s="2792"/>
      <c r="H31" s="1260"/>
      <c r="I31" s="1262"/>
      <c r="J31" s="1262"/>
      <c r="K31" s="1707" t="s">
        <v>689</v>
      </c>
      <c r="L31" s="3553">
        <v>93</v>
      </c>
      <c r="M31" s="2788">
        <v>60</v>
      </c>
      <c r="N31" s="95"/>
      <c r="O31" s="917" t="s">
        <v>320</v>
      </c>
      <c r="P31" s="2942"/>
      <c r="Q31" s="875"/>
      <c r="R31" s="1150">
        <f>L20</f>
        <v>36.427</v>
      </c>
      <c r="S31" s="1049">
        <f>M20</f>
        <v>35</v>
      </c>
      <c r="T31" s="882"/>
      <c r="U31" s="1063"/>
      <c r="V31" s="882">
        <f t="shared" si="6"/>
        <v>36.427</v>
      </c>
      <c r="W31" s="1049">
        <f t="shared" si="7"/>
        <v>35</v>
      </c>
      <c r="X31" s="882">
        <f t="shared" si="8"/>
        <v>36.427</v>
      </c>
      <c r="Y31" s="961">
        <f t="shared" si="9"/>
        <v>35</v>
      </c>
      <c r="Z31" s="918">
        <f t="shared" si="10"/>
        <v>36.427</v>
      </c>
      <c r="AA31" s="926">
        <f t="shared" si="11"/>
        <v>35</v>
      </c>
      <c r="AC31" s="1390" t="s">
        <v>399</v>
      </c>
      <c r="AD31" s="1387"/>
      <c r="AE31" s="1391"/>
      <c r="AF31" s="1392"/>
      <c r="AG31" s="1393"/>
      <c r="AH31" s="1392"/>
      <c r="AI31" s="1394"/>
    </row>
    <row r="32" spans="2:44" ht="13.5" customHeight="1" thickBot="1">
      <c r="B32" s="610"/>
      <c r="C32" s="3444" t="s">
        <v>196</v>
      </c>
      <c r="D32" s="680"/>
      <c r="E32" s="2931" t="s">
        <v>717</v>
      </c>
      <c r="F32" s="1240"/>
      <c r="G32" s="1240"/>
      <c r="H32" s="1240"/>
      <c r="I32" s="1240"/>
      <c r="J32" s="1240"/>
      <c r="K32" s="116"/>
      <c r="L32" s="116"/>
      <c r="M32" s="3433"/>
      <c r="N32" s="95"/>
      <c r="O32" s="917" t="s">
        <v>61</v>
      </c>
      <c r="P32" s="2942"/>
      <c r="Q32" s="875"/>
      <c r="R32" s="882">
        <f>I23</f>
        <v>6</v>
      </c>
      <c r="S32" s="961">
        <f>J23</f>
        <v>6</v>
      </c>
      <c r="T32" s="882"/>
      <c r="U32" s="1063"/>
      <c r="V32" s="882">
        <f t="shared" si="6"/>
        <v>6</v>
      </c>
      <c r="W32" s="1049">
        <f t="shared" si="7"/>
        <v>6</v>
      </c>
      <c r="X32" s="882">
        <f t="shared" si="8"/>
        <v>6</v>
      </c>
      <c r="Y32" s="961">
        <f t="shared" si="9"/>
        <v>6</v>
      </c>
      <c r="Z32" s="918">
        <f t="shared" si="10"/>
        <v>6</v>
      </c>
      <c r="AA32" s="926">
        <f t="shared" si="11"/>
        <v>6</v>
      </c>
      <c r="AC32" s="936" t="s">
        <v>112</v>
      </c>
      <c r="AD32" s="1381"/>
      <c r="AE32" s="1382"/>
      <c r="AF32" s="906"/>
      <c r="AG32" s="1048"/>
      <c r="AH32" s="906"/>
      <c r="AI32" s="1379"/>
      <c r="AJ32" s="906">
        <f t="shared" ref="AJ32:AM38" si="29">AD32+AF32</f>
        <v>0</v>
      </c>
      <c r="AK32" s="1049">
        <f t="shared" si="29"/>
        <v>0</v>
      </c>
      <c r="AL32" s="906">
        <f t="shared" si="29"/>
        <v>0</v>
      </c>
      <c r="AM32" s="961">
        <f t="shared" si="29"/>
        <v>0</v>
      </c>
      <c r="AN32" s="1114">
        <f t="shared" ref="AN32:AO39" si="30">AD32+AF32+AH32</f>
        <v>0</v>
      </c>
      <c r="AO32" s="1125">
        <f t="shared" si="30"/>
        <v>0</v>
      </c>
    </row>
    <row r="33" spans="1:58" ht="15.75" thickBot="1">
      <c r="B33" s="1739" t="s">
        <v>345</v>
      </c>
      <c r="C33" s="3432" t="s">
        <v>716</v>
      </c>
      <c r="D33" s="3604">
        <v>200</v>
      </c>
      <c r="E33" s="2144" t="s">
        <v>86</v>
      </c>
      <c r="F33" s="677" t="s">
        <v>87</v>
      </c>
      <c r="G33" s="1265" t="s">
        <v>88</v>
      </c>
      <c r="H33" s="2144" t="s">
        <v>86</v>
      </c>
      <c r="I33" s="677" t="s">
        <v>87</v>
      </c>
      <c r="J33" s="2871" t="s">
        <v>88</v>
      </c>
      <c r="K33" s="2144" t="s">
        <v>86</v>
      </c>
      <c r="L33" s="677" t="s">
        <v>87</v>
      </c>
      <c r="M33" s="1265" t="s">
        <v>88</v>
      </c>
      <c r="N33" s="110"/>
      <c r="O33" s="917" t="s">
        <v>75</v>
      </c>
      <c r="P33" s="2942">
        <f>L11</f>
        <v>7.76</v>
      </c>
      <c r="Q33" s="1067">
        <f>M11</f>
        <v>7.76</v>
      </c>
      <c r="R33" s="1150">
        <f>L22+L27</f>
        <v>17.8</v>
      </c>
      <c r="S33" s="1049">
        <f>M22+M27</f>
        <v>17.8</v>
      </c>
      <c r="T33" s="882">
        <f>I37</f>
        <v>1.5</v>
      </c>
      <c r="U33" s="1068">
        <f>J37</f>
        <v>1.5</v>
      </c>
      <c r="V33" s="882">
        <f t="shared" si="6"/>
        <v>25.560000000000002</v>
      </c>
      <c r="W33" s="1049">
        <f t="shared" si="7"/>
        <v>25.560000000000002</v>
      </c>
      <c r="X33" s="882">
        <f t="shared" si="8"/>
        <v>19.3</v>
      </c>
      <c r="Y33" s="961">
        <f t="shared" si="9"/>
        <v>19.3</v>
      </c>
      <c r="Z33" s="918">
        <f t="shared" si="10"/>
        <v>27.060000000000002</v>
      </c>
      <c r="AA33" s="926">
        <f t="shared" si="11"/>
        <v>27.060000000000002</v>
      </c>
      <c r="AC33" s="936" t="s">
        <v>110</v>
      </c>
      <c r="AD33" s="1381"/>
      <c r="AE33" s="1382"/>
      <c r="AF33" s="906"/>
      <c r="AG33" s="1048"/>
      <c r="AH33" s="906"/>
      <c r="AI33" s="1379"/>
      <c r="AJ33" s="906">
        <f t="shared" si="29"/>
        <v>0</v>
      </c>
      <c r="AK33" s="1049">
        <f t="shared" si="29"/>
        <v>0</v>
      </c>
      <c r="AL33" s="906">
        <f t="shared" si="29"/>
        <v>0</v>
      </c>
      <c r="AM33" s="961">
        <f t="shared" si="29"/>
        <v>0</v>
      </c>
      <c r="AN33" s="1114">
        <f t="shared" si="30"/>
        <v>0</v>
      </c>
      <c r="AO33" s="1125">
        <f t="shared" si="30"/>
        <v>0</v>
      </c>
    </row>
    <row r="34" spans="1:58" ht="12" customHeight="1">
      <c r="B34" s="3434" t="s">
        <v>611</v>
      </c>
      <c r="C34" s="3436" t="s">
        <v>670</v>
      </c>
      <c r="D34" s="1266">
        <v>90</v>
      </c>
      <c r="E34" s="2761" t="s">
        <v>579</v>
      </c>
      <c r="F34" s="134">
        <v>39.286999999999999</v>
      </c>
      <c r="G34" s="2153">
        <v>35</v>
      </c>
      <c r="H34" s="2844" t="s">
        <v>413</v>
      </c>
      <c r="I34" s="3468">
        <v>2.5</v>
      </c>
      <c r="J34" s="3582">
        <v>2.5</v>
      </c>
      <c r="K34" s="3583" t="s">
        <v>613</v>
      </c>
      <c r="L34" s="2820">
        <v>5.63</v>
      </c>
      <c r="M34" s="2834">
        <v>5.63</v>
      </c>
      <c r="N34" s="95"/>
      <c r="O34" s="917" t="s">
        <v>79</v>
      </c>
      <c r="P34" s="2942">
        <f>F14+L10</f>
        <v>5.08</v>
      </c>
      <c r="Q34" s="875">
        <f>G14+M10</f>
        <v>5.08</v>
      </c>
      <c r="R34" s="1182">
        <f>F26</f>
        <v>4</v>
      </c>
      <c r="S34" s="1072">
        <f>G26</f>
        <v>4</v>
      </c>
      <c r="T34" s="882"/>
      <c r="U34" s="1063"/>
      <c r="V34" s="882">
        <f t="shared" si="6"/>
        <v>9.08</v>
      </c>
      <c r="W34" s="1049">
        <f t="shared" si="7"/>
        <v>9.08</v>
      </c>
      <c r="X34" s="882">
        <f t="shared" si="8"/>
        <v>4</v>
      </c>
      <c r="Y34" s="961">
        <f t="shared" si="9"/>
        <v>4</v>
      </c>
      <c r="Z34" s="918">
        <f t="shared" si="10"/>
        <v>9.08</v>
      </c>
      <c r="AA34" s="926">
        <f t="shared" si="11"/>
        <v>9.08</v>
      </c>
      <c r="AC34" s="936" t="s">
        <v>108</v>
      </c>
      <c r="AD34" s="1381"/>
      <c r="AE34" s="1383"/>
      <c r="AF34" s="1243"/>
      <c r="AG34" s="2619"/>
      <c r="AH34" s="906"/>
      <c r="AI34" s="1379"/>
      <c r="AJ34" s="1243">
        <f t="shared" si="29"/>
        <v>0</v>
      </c>
      <c r="AK34" s="1049">
        <f t="shared" si="29"/>
        <v>0</v>
      </c>
      <c r="AL34" s="1243">
        <f t="shared" si="29"/>
        <v>0</v>
      </c>
      <c r="AM34" s="1072">
        <f t="shared" si="29"/>
        <v>0</v>
      </c>
      <c r="AN34" s="1389">
        <f t="shared" si="30"/>
        <v>0</v>
      </c>
      <c r="AO34" s="1125">
        <f t="shared" si="30"/>
        <v>0</v>
      </c>
    </row>
    <row r="35" spans="1:58" ht="15.75" customHeight="1">
      <c r="B35" s="656"/>
      <c r="C35" s="1502" t="s">
        <v>610</v>
      </c>
      <c r="D35" s="3414"/>
      <c r="E35" s="194" t="s">
        <v>612</v>
      </c>
      <c r="F35" s="237">
        <v>14.6</v>
      </c>
      <c r="G35" s="1736">
        <v>14.6</v>
      </c>
      <c r="H35" s="3579" t="s">
        <v>975</v>
      </c>
      <c r="I35" s="2848"/>
      <c r="J35" s="2863"/>
      <c r="K35" s="2896" t="s">
        <v>614</v>
      </c>
      <c r="L35" s="2773">
        <v>0.22</v>
      </c>
      <c r="M35" s="2774">
        <v>0.22</v>
      </c>
      <c r="N35" s="95"/>
      <c r="O35" s="917" t="s">
        <v>316</v>
      </c>
      <c r="P35" s="1154">
        <v>0.1125</v>
      </c>
      <c r="Q35" s="1067">
        <f>G10</f>
        <v>4.5</v>
      </c>
      <c r="R35" s="1215">
        <v>3.052</v>
      </c>
      <c r="S35" s="1049">
        <f>M18</f>
        <v>121.43</v>
      </c>
      <c r="T35" s="882"/>
      <c r="U35" s="1068"/>
      <c r="V35" s="882">
        <f t="shared" si="6"/>
        <v>3.1644999999999999</v>
      </c>
      <c r="W35" s="1049">
        <f t="shared" si="7"/>
        <v>125.93</v>
      </c>
      <c r="X35" s="882">
        <f t="shared" si="8"/>
        <v>3.052</v>
      </c>
      <c r="Y35" s="961">
        <f t="shared" si="9"/>
        <v>121.43</v>
      </c>
      <c r="Z35" s="918">
        <f t="shared" si="10"/>
        <v>3.1644999999999999</v>
      </c>
      <c r="AA35" s="926">
        <f t="shared" si="11"/>
        <v>125.93</v>
      </c>
      <c r="AC35" s="936" t="s">
        <v>309</v>
      </c>
      <c r="AD35" s="1381"/>
      <c r="AE35" s="1384"/>
      <c r="AF35" s="906"/>
      <c r="AG35" s="1048"/>
      <c r="AH35" s="906"/>
      <c r="AI35" s="1379"/>
      <c r="AJ35" s="906">
        <f t="shared" si="29"/>
        <v>0</v>
      </c>
      <c r="AK35" s="1049">
        <f t="shared" si="29"/>
        <v>0</v>
      </c>
      <c r="AL35" s="906">
        <f t="shared" si="29"/>
        <v>0</v>
      </c>
      <c r="AM35" s="961">
        <f t="shared" si="29"/>
        <v>0</v>
      </c>
      <c r="AN35" s="1114">
        <f t="shared" si="30"/>
        <v>0</v>
      </c>
      <c r="AO35" s="1125">
        <f t="shared" si="30"/>
        <v>0</v>
      </c>
    </row>
    <row r="36" spans="1:58" ht="15.75" thickBot="1">
      <c r="B36" s="3390" t="s">
        <v>8</v>
      </c>
      <c r="C36" s="3432" t="s">
        <v>305</v>
      </c>
      <c r="D36" s="2707">
        <v>20</v>
      </c>
      <c r="E36" s="194" t="s">
        <v>73</v>
      </c>
      <c r="F36" s="2913">
        <v>17.54</v>
      </c>
      <c r="G36" s="1256">
        <v>17.54</v>
      </c>
      <c r="H36" s="3066" t="s">
        <v>976</v>
      </c>
      <c r="I36" s="2935">
        <v>40.159999999999997</v>
      </c>
      <c r="J36" s="2805">
        <v>40.159999999999997</v>
      </c>
      <c r="K36" s="2797" t="s">
        <v>771</v>
      </c>
      <c r="L36" s="3581"/>
      <c r="M36" s="3584"/>
      <c r="N36" s="95"/>
      <c r="O36" s="917" t="s">
        <v>47</v>
      </c>
      <c r="P36" s="2942"/>
      <c r="Q36" s="1069"/>
      <c r="R36" s="882">
        <f>I29+I18</f>
        <v>17</v>
      </c>
      <c r="S36" s="1049">
        <f>J29+J18</f>
        <v>17</v>
      </c>
      <c r="T36" s="882"/>
      <c r="U36" s="1060"/>
      <c r="V36" s="882">
        <f t="shared" si="6"/>
        <v>17</v>
      </c>
      <c r="W36" s="1049">
        <f t="shared" si="7"/>
        <v>17</v>
      </c>
      <c r="X36" s="882">
        <f t="shared" si="8"/>
        <v>17</v>
      </c>
      <c r="Y36" s="961">
        <f t="shared" si="9"/>
        <v>17</v>
      </c>
      <c r="Z36" s="918">
        <f t="shared" si="10"/>
        <v>17</v>
      </c>
      <c r="AA36" s="926">
        <f t="shared" si="11"/>
        <v>17</v>
      </c>
      <c r="AC36" s="2265"/>
      <c r="AD36" s="2269"/>
      <c r="AE36" s="2596"/>
      <c r="AF36" s="1414"/>
      <c r="AG36" s="1050"/>
      <c r="AH36" s="907"/>
      <c r="AI36" s="1380"/>
      <c r="AJ36" s="907">
        <f t="shared" si="29"/>
        <v>0</v>
      </c>
      <c r="AK36" s="1051">
        <f t="shared" si="29"/>
        <v>0</v>
      </c>
      <c r="AL36" s="907">
        <f t="shared" si="29"/>
        <v>0</v>
      </c>
      <c r="AM36" s="871">
        <f t="shared" si="29"/>
        <v>0</v>
      </c>
      <c r="AN36" s="1433">
        <f t="shared" si="30"/>
        <v>0</v>
      </c>
      <c r="AO36" s="1419">
        <f t="shared" si="30"/>
        <v>0</v>
      </c>
    </row>
    <row r="37" spans="1:58" ht="15" customHeight="1" thickBot="1">
      <c r="B37" s="3439"/>
      <c r="C37" s="1258"/>
      <c r="D37" s="3440"/>
      <c r="E37" s="249" t="s">
        <v>348</v>
      </c>
      <c r="F37" s="1725">
        <v>0.16</v>
      </c>
      <c r="G37" s="2609">
        <v>0.16</v>
      </c>
      <c r="H37" s="3580" t="s">
        <v>615</v>
      </c>
      <c r="I37" s="1725">
        <v>1.5</v>
      </c>
      <c r="J37" s="2609">
        <v>1.5</v>
      </c>
      <c r="K37" s="3414"/>
      <c r="L37" s="3414"/>
      <c r="M37" s="3440"/>
      <c r="N37" s="95"/>
      <c r="O37" s="917" t="s">
        <v>675</v>
      </c>
      <c r="P37" s="2942"/>
      <c r="Q37" s="875"/>
      <c r="R37" s="1214"/>
      <c r="S37" s="1070"/>
      <c r="T37" s="882"/>
      <c r="U37" s="1063"/>
      <c r="V37" s="882">
        <f t="shared" si="6"/>
        <v>0</v>
      </c>
      <c r="W37" s="1049">
        <f t="shared" si="7"/>
        <v>0</v>
      </c>
      <c r="X37" s="882">
        <f t="shared" si="8"/>
        <v>0</v>
      </c>
      <c r="Y37" s="961">
        <f t="shared" si="9"/>
        <v>0</v>
      </c>
      <c r="Z37" s="918">
        <f t="shared" si="10"/>
        <v>0</v>
      </c>
      <c r="AA37" s="926">
        <f t="shared" si="11"/>
        <v>0</v>
      </c>
      <c r="AC37" s="1412" t="s">
        <v>390</v>
      </c>
      <c r="AD37" s="1438">
        <f t="shared" ref="AD37:AH37" si="31">SUM(AD32:AD36)</f>
        <v>0</v>
      </c>
      <c r="AE37" s="1415">
        <f>SUM(AE32:AE36)</f>
        <v>0</v>
      </c>
      <c r="AF37" s="1438">
        <f t="shared" si="31"/>
        <v>0</v>
      </c>
      <c r="AG37" s="1415">
        <f t="shared" si="31"/>
        <v>0</v>
      </c>
      <c r="AH37" s="1438">
        <f t="shared" si="31"/>
        <v>0</v>
      </c>
      <c r="AI37" s="1415">
        <f>SUM(AI32:AI36)</f>
        <v>0</v>
      </c>
      <c r="AJ37" s="1431">
        <f t="shared" si="29"/>
        <v>0</v>
      </c>
      <c r="AK37" s="2266">
        <f t="shared" si="29"/>
        <v>0</v>
      </c>
      <c r="AL37" s="1431">
        <f t="shared" si="29"/>
        <v>0</v>
      </c>
      <c r="AM37" s="2267">
        <f t="shared" si="29"/>
        <v>0</v>
      </c>
      <c r="AN37" s="2298">
        <f t="shared" si="30"/>
        <v>0</v>
      </c>
      <c r="AO37" s="1126">
        <f t="shared" si="30"/>
        <v>0</v>
      </c>
    </row>
    <row r="38" spans="1:58" ht="13.5" customHeight="1" thickBot="1">
      <c r="B38" s="1272" t="s">
        <v>282</v>
      </c>
      <c r="C38" s="3443"/>
      <c r="D38" s="3476">
        <f>SUM(D33:D36)</f>
        <v>310</v>
      </c>
      <c r="E38" s="3585" t="s">
        <v>654</v>
      </c>
      <c r="F38" s="3586"/>
      <c r="G38" s="3587"/>
      <c r="H38" s="3027" t="s">
        <v>616</v>
      </c>
      <c r="I38" s="2825">
        <v>2.1800000000000002</v>
      </c>
      <c r="J38" s="2918">
        <v>2.1800000000000002</v>
      </c>
      <c r="K38" s="1262"/>
      <c r="L38" s="1262"/>
      <c r="M38" s="2778"/>
      <c r="N38" s="95"/>
      <c r="O38" s="917" t="s">
        <v>317</v>
      </c>
      <c r="P38" s="2942"/>
      <c r="Q38" s="1067"/>
      <c r="R38" s="882"/>
      <c r="S38" s="961"/>
      <c r="T38" s="882"/>
      <c r="U38" s="1063"/>
      <c r="V38" s="882">
        <f t="shared" si="6"/>
        <v>0</v>
      </c>
      <c r="W38" s="1049">
        <f t="shared" si="7"/>
        <v>0</v>
      </c>
      <c r="X38" s="882">
        <f t="shared" si="8"/>
        <v>0</v>
      </c>
      <c r="Y38" s="961">
        <f t="shared" si="9"/>
        <v>0</v>
      </c>
      <c r="Z38" s="918">
        <f t="shared" si="10"/>
        <v>0</v>
      </c>
      <c r="AA38" s="926">
        <f t="shared" si="11"/>
        <v>0</v>
      </c>
      <c r="AC38" s="2271" t="s">
        <v>391</v>
      </c>
      <c r="AD38" s="2272">
        <f>AD30+AD37</f>
        <v>52.124549999999999</v>
      </c>
      <c r="AE38" s="2272">
        <f t="shared" ref="AE38:AG38" si="32">AE30+AE37</f>
        <v>39.032000000000004</v>
      </c>
      <c r="AF38" s="2272">
        <f t="shared" si="32"/>
        <v>192.2</v>
      </c>
      <c r="AG38" s="2272">
        <f t="shared" si="32"/>
        <v>140</v>
      </c>
      <c r="AH38" s="2272">
        <f>AH30+AH37</f>
        <v>0</v>
      </c>
      <c r="AI38" s="2272">
        <f>AI30+AI37</f>
        <v>0</v>
      </c>
      <c r="AJ38" s="2276">
        <f t="shared" si="29"/>
        <v>244.32454999999999</v>
      </c>
      <c r="AK38" s="2277">
        <f t="shared" si="29"/>
        <v>179.03200000000001</v>
      </c>
      <c r="AL38" s="2276">
        <f t="shared" si="29"/>
        <v>192.2</v>
      </c>
      <c r="AM38" s="2278">
        <f t="shared" si="29"/>
        <v>140</v>
      </c>
      <c r="AN38" s="2276">
        <f t="shared" si="30"/>
        <v>244.32454999999999</v>
      </c>
      <c r="AO38" s="2279">
        <f t="shared" si="30"/>
        <v>179.03200000000001</v>
      </c>
    </row>
    <row r="39" spans="1:58" ht="12.75" customHeight="1" thickBot="1">
      <c r="B39" s="3414"/>
      <c r="C39" s="3415"/>
      <c r="D39" s="3414"/>
      <c r="E39" s="3414"/>
      <c r="F39" s="3414"/>
      <c r="G39" s="3414"/>
      <c r="H39" s="95"/>
      <c r="I39" s="95"/>
      <c r="J39" s="95"/>
      <c r="K39" s="3414"/>
      <c r="L39" s="3414"/>
      <c r="M39" s="3414"/>
      <c r="N39" s="95"/>
      <c r="O39" s="917" t="s">
        <v>118</v>
      </c>
      <c r="P39" s="2942"/>
      <c r="Q39" s="875"/>
      <c r="R39" s="882"/>
      <c r="S39" s="961"/>
      <c r="T39" s="882"/>
      <c r="U39" s="1063"/>
      <c r="V39" s="882">
        <f t="shared" si="6"/>
        <v>0</v>
      </c>
      <c r="W39" s="1049">
        <f t="shared" si="7"/>
        <v>0</v>
      </c>
      <c r="X39" s="882">
        <f t="shared" si="8"/>
        <v>0</v>
      </c>
      <c r="Y39" s="961">
        <f t="shared" si="9"/>
        <v>0</v>
      </c>
      <c r="Z39" s="918">
        <f t="shared" si="10"/>
        <v>0</v>
      </c>
      <c r="AA39" s="926">
        <f t="shared" si="11"/>
        <v>0</v>
      </c>
      <c r="AC39" s="2290" t="s">
        <v>343</v>
      </c>
      <c r="AD39" s="2184"/>
      <c r="AE39" s="2291"/>
      <c r="AF39" s="2292"/>
      <c r="AG39" s="2303"/>
      <c r="AH39" s="2304"/>
      <c r="AI39" s="2305"/>
      <c r="AJ39" s="2306">
        <f>AD39+AF39</f>
        <v>0</v>
      </c>
      <c r="AK39" s="989">
        <f>AE39+AG39</f>
        <v>0</v>
      </c>
      <c r="AL39" s="2295">
        <f t="shared" ref="AL39" si="33">AF39+AH39</f>
        <v>0</v>
      </c>
      <c r="AM39" s="990">
        <f>AG39+AI39</f>
        <v>0</v>
      </c>
      <c r="AN39" s="2289">
        <f t="shared" si="30"/>
        <v>0</v>
      </c>
      <c r="AO39" s="945">
        <f t="shared" si="30"/>
        <v>0</v>
      </c>
    </row>
    <row r="40" spans="1:58">
      <c r="B40" s="2253"/>
      <c r="C40" s="117"/>
      <c r="D40" s="3408"/>
      <c r="E40" s="3414"/>
      <c r="F40" s="3410"/>
      <c r="G40" s="3402"/>
      <c r="H40" s="95"/>
      <c r="I40" s="95"/>
      <c r="J40" s="95"/>
      <c r="K40" s="95"/>
      <c r="L40" s="95"/>
      <c r="M40" s="95"/>
      <c r="N40" s="95"/>
      <c r="O40" s="917" t="s">
        <v>117</v>
      </c>
      <c r="P40" s="2942"/>
      <c r="Q40" s="875"/>
      <c r="R40" s="882">
        <f>I27</f>
        <v>3.5</v>
      </c>
      <c r="S40" s="961">
        <f>J27</f>
        <v>3.5</v>
      </c>
      <c r="T40" s="882"/>
      <c r="U40" s="1063"/>
      <c r="V40" s="882">
        <f t="shared" si="6"/>
        <v>3.5</v>
      </c>
      <c r="W40" s="1049">
        <f t="shared" si="7"/>
        <v>3.5</v>
      </c>
      <c r="X40" s="882">
        <f t="shared" si="8"/>
        <v>3.5</v>
      </c>
      <c r="Y40" s="961">
        <f t="shared" si="9"/>
        <v>3.5</v>
      </c>
      <c r="Z40" s="918">
        <f t="shared" si="10"/>
        <v>3.5</v>
      </c>
      <c r="AA40" s="926">
        <f t="shared" si="11"/>
        <v>3.5</v>
      </c>
      <c r="AC40" s="1385" t="s">
        <v>292</v>
      </c>
      <c r="AD40" s="1386"/>
      <c r="AE40" s="2285"/>
      <c r="AF40" s="903"/>
      <c r="AG40" s="2300"/>
      <c r="AH40" s="903"/>
      <c r="AI40" s="2301"/>
      <c r="AJ40" s="2302">
        <f>AD40+AF40</f>
        <v>0</v>
      </c>
      <c r="AK40" s="2287">
        <f t="shared" ref="AK40" si="34">AE40+AG40</f>
        <v>0</v>
      </c>
      <c r="AL40" s="905">
        <f t="shared" ref="AL40" si="35">AF40+AH40</f>
        <v>0</v>
      </c>
      <c r="AM40" s="2288">
        <f t="shared" ref="AM40" si="36">AG40+AI40</f>
        <v>0</v>
      </c>
      <c r="AN40" s="2289">
        <f t="shared" ref="AN40:AN56" si="37">AD40+AF40+AH40</f>
        <v>0</v>
      </c>
      <c r="AO40" s="945">
        <f t="shared" ref="AO40:AO56" si="38">AE40+AG40+AI40</f>
        <v>0</v>
      </c>
    </row>
    <row r="41" spans="1:58" ht="15.75" customHeight="1">
      <c r="B41" s="3414"/>
      <c r="C41" s="117"/>
      <c r="D41" s="3414"/>
      <c r="E41" s="3424"/>
      <c r="F41" s="202"/>
      <c r="G41" s="203"/>
      <c r="K41" s="209"/>
      <c r="L41" s="279"/>
      <c r="M41" s="3424"/>
      <c r="N41" s="95"/>
      <c r="O41" s="917" t="s">
        <v>70</v>
      </c>
      <c r="P41" s="2942"/>
      <c r="Q41" s="875"/>
      <c r="R41" s="882"/>
      <c r="S41" s="961"/>
      <c r="T41" s="882"/>
      <c r="U41" s="1063"/>
      <c r="V41" s="882">
        <f t="shared" si="6"/>
        <v>0</v>
      </c>
      <c r="W41" s="1049">
        <f t="shared" si="7"/>
        <v>0</v>
      </c>
      <c r="X41" s="882">
        <f t="shared" si="8"/>
        <v>0</v>
      </c>
      <c r="Y41" s="961">
        <f t="shared" si="9"/>
        <v>0</v>
      </c>
      <c r="Z41" s="918">
        <f t="shared" si="10"/>
        <v>0</v>
      </c>
      <c r="AA41" s="926">
        <f t="shared" si="11"/>
        <v>0</v>
      </c>
      <c r="AC41" s="962" t="s">
        <v>293</v>
      </c>
      <c r="AD41" s="963">
        <f>L15</f>
        <v>113.5</v>
      </c>
      <c r="AE41" s="1479">
        <f>M15</f>
        <v>100</v>
      </c>
      <c r="AF41" s="789"/>
      <c r="AG41" s="1405"/>
      <c r="AH41" s="1130"/>
      <c r="AI41" s="966"/>
      <c r="AJ41" s="973">
        <f>AD41+AF41</f>
        <v>113.5</v>
      </c>
      <c r="AK41" s="967">
        <f t="shared" ref="AJ41:AM44" si="39">AE41+AG41</f>
        <v>100</v>
      </c>
      <c r="AL41" s="906">
        <f t="shared" si="39"/>
        <v>0</v>
      </c>
      <c r="AM41" s="968">
        <f t="shared" si="39"/>
        <v>0</v>
      </c>
      <c r="AN41" s="939">
        <f t="shared" si="37"/>
        <v>113.5</v>
      </c>
      <c r="AO41" s="940">
        <f t="shared" si="38"/>
        <v>100</v>
      </c>
    </row>
    <row r="42" spans="1:58" ht="13.5" customHeight="1">
      <c r="B42" s="568"/>
      <c r="C42" s="1571"/>
      <c r="D42" s="95"/>
      <c r="E42" s="115"/>
      <c r="F42" s="3410"/>
      <c r="G42" s="3402"/>
      <c r="H42" s="95"/>
      <c r="I42" s="95"/>
      <c r="J42" s="95"/>
      <c r="K42" s="3424"/>
      <c r="L42" s="202"/>
      <c r="M42" s="203"/>
      <c r="N42" s="95"/>
      <c r="O42" s="421" t="s">
        <v>318</v>
      </c>
      <c r="P42" s="2942">
        <f>F11+L12</f>
        <v>0.67</v>
      </c>
      <c r="Q42" s="875">
        <f>G11+M12</f>
        <v>0.67</v>
      </c>
      <c r="R42" s="885">
        <f>L23+I19</f>
        <v>0.95</v>
      </c>
      <c r="S42" s="1049">
        <f>M23+J19</f>
        <v>0.95</v>
      </c>
      <c r="T42" s="882">
        <f>F37+L35</f>
        <v>0.38</v>
      </c>
      <c r="U42" s="1063">
        <f>G37+M35</f>
        <v>0.38</v>
      </c>
      <c r="V42" s="882">
        <f t="shared" si="6"/>
        <v>1.62</v>
      </c>
      <c r="W42" s="1049">
        <f t="shared" si="7"/>
        <v>1.62</v>
      </c>
      <c r="X42" s="882">
        <f t="shared" si="8"/>
        <v>1.33</v>
      </c>
      <c r="Y42" s="961">
        <f t="shared" si="9"/>
        <v>1.33</v>
      </c>
      <c r="Z42" s="918">
        <f t="shared" si="10"/>
        <v>2</v>
      </c>
      <c r="AA42" s="926">
        <f t="shared" si="11"/>
        <v>2</v>
      </c>
      <c r="AC42" s="969" t="s">
        <v>294</v>
      </c>
      <c r="AD42" s="970"/>
      <c r="AE42" s="1480"/>
      <c r="AF42" s="789"/>
      <c r="AG42" s="1406"/>
      <c r="AH42" s="1792"/>
      <c r="AI42" s="974"/>
      <c r="AJ42" s="906">
        <f t="shared" si="39"/>
        <v>0</v>
      </c>
      <c r="AK42" s="967">
        <f t="shared" si="39"/>
        <v>0</v>
      </c>
      <c r="AL42" s="906">
        <f t="shared" si="39"/>
        <v>0</v>
      </c>
      <c r="AM42" s="968">
        <f t="shared" si="39"/>
        <v>0</v>
      </c>
      <c r="AN42" s="918">
        <f t="shared" si="37"/>
        <v>0</v>
      </c>
      <c r="AO42" s="940">
        <f t="shared" si="38"/>
        <v>0</v>
      </c>
      <c r="AR42" s="108"/>
      <c r="AX42" s="148"/>
      <c r="AY42" s="11"/>
      <c r="AZ42" s="11"/>
    </row>
    <row r="43" spans="1:58" ht="14.25" customHeight="1">
      <c r="B43" s="568"/>
      <c r="C43" s="1571"/>
      <c r="D43" s="568"/>
      <c r="E43" s="477"/>
      <c r="F43" s="3410"/>
      <c r="G43" s="3402"/>
      <c r="H43" s="95"/>
      <c r="I43" s="95"/>
      <c r="J43" s="95"/>
      <c r="K43" s="3412"/>
      <c r="L43" s="3413"/>
      <c r="M43" s="3417"/>
      <c r="N43" s="95"/>
      <c r="O43" s="917" t="s">
        <v>319</v>
      </c>
      <c r="P43" s="2942"/>
      <c r="Q43" s="875"/>
      <c r="R43" s="882"/>
      <c r="S43" s="961"/>
      <c r="T43" s="882"/>
      <c r="U43" s="1063"/>
      <c r="V43" s="882">
        <f t="shared" si="6"/>
        <v>0</v>
      </c>
      <c r="W43" s="1049">
        <f t="shared" si="7"/>
        <v>0</v>
      </c>
      <c r="X43" s="882">
        <f t="shared" si="8"/>
        <v>0</v>
      </c>
      <c r="Y43" s="961">
        <f t="shared" si="9"/>
        <v>0</v>
      </c>
      <c r="Z43" s="918">
        <f t="shared" si="10"/>
        <v>0</v>
      </c>
      <c r="AA43" s="926">
        <f t="shared" si="11"/>
        <v>0</v>
      </c>
      <c r="AC43" s="975" t="s">
        <v>295</v>
      </c>
      <c r="AD43" s="1203"/>
      <c r="AE43" s="1404"/>
      <c r="AF43" s="789"/>
      <c r="AG43" s="1406"/>
      <c r="AH43" s="1130"/>
      <c r="AI43" s="974"/>
      <c r="AJ43" s="906">
        <f t="shared" si="39"/>
        <v>0</v>
      </c>
      <c r="AK43" s="967">
        <f t="shared" si="39"/>
        <v>0</v>
      </c>
      <c r="AL43" s="906">
        <f t="shared" si="39"/>
        <v>0</v>
      </c>
      <c r="AM43" s="968">
        <f t="shared" si="39"/>
        <v>0</v>
      </c>
      <c r="AN43" s="918">
        <f t="shared" si="37"/>
        <v>0</v>
      </c>
      <c r="AO43" s="940">
        <f t="shared" si="38"/>
        <v>0</v>
      </c>
      <c r="AR43" s="110"/>
      <c r="AX43" s="148"/>
      <c r="AY43" s="11"/>
      <c r="AZ43" s="11"/>
      <c r="BC43" s="11"/>
      <c r="BD43" s="11"/>
      <c r="BE43" s="11"/>
      <c r="BF43" s="11"/>
    </row>
    <row r="44" spans="1:58" ht="15" customHeight="1" thickBot="1">
      <c r="A44" s="95"/>
      <c r="B44" s="95"/>
      <c r="C44" s="1571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891" t="s">
        <v>134</v>
      </c>
      <c r="P44" s="2945">
        <f t="shared" ref="P44:U44" si="40">P45+P46+P47+P48</f>
        <v>1</v>
      </c>
      <c r="Q44" s="1073">
        <f t="shared" si="40"/>
        <v>1</v>
      </c>
      <c r="R44" s="886">
        <f t="shared" si="40"/>
        <v>0.56800000000000006</v>
      </c>
      <c r="S44" s="1074">
        <f t="shared" si="40"/>
        <v>0.56800000000000006</v>
      </c>
      <c r="T44" s="896">
        <f t="shared" si="40"/>
        <v>0</v>
      </c>
      <c r="U44" s="1075">
        <f t="shared" si="40"/>
        <v>0</v>
      </c>
      <c r="V44" s="882">
        <f t="shared" si="6"/>
        <v>1.5680000000000001</v>
      </c>
      <c r="W44" s="1049">
        <f t="shared" si="7"/>
        <v>1.5680000000000001</v>
      </c>
      <c r="X44" s="882">
        <f t="shared" si="8"/>
        <v>0.56800000000000006</v>
      </c>
      <c r="Y44" s="961">
        <f t="shared" si="9"/>
        <v>0.56800000000000006</v>
      </c>
      <c r="Z44" s="918">
        <f t="shared" si="10"/>
        <v>1.5680000000000001</v>
      </c>
      <c r="AA44" s="926">
        <f t="shared" si="11"/>
        <v>1.5680000000000001</v>
      </c>
      <c r="AC44" s="976" t="s">
        <v>296</v>
      </c>
      <c r="AD44" s="977"/>
      <c r="AE44" s="1481"/>
      <c r="AF44" s="1129"/>
      <c r="AG44" s="1407"/>
      <c r="AH44" s="1131"/>
      <c r="AI44" s="980"/>
      <c r="AJ44" s="907">
        <f>AD44+AF44</f>
        <v>0</v>
      </c>
      <c r="AK44" s="967">
        <f t="shared" si="39"/>
        <v>0</v>
      </c>
      <c r="AL44" s="907">
        <f t="shared" ref="AL44:AL56" si="41">AF44+AH44</f>
        <v>0</v>
      </c>
      <c r="AM44" s="968">
        <f t="shared" si="39"/>
        <v>0</v>
      </c>
      <c r="AN44" s="927">
        <f t="shared" si="37"/>
        <v>0</v>
      </c>
      <c r="AO44" s="941">
        <f t="shared" si="38"/>
        <v>0</v>
      </c>
      <c r="AR44" s="202"/>
      <c r="AX44" s="148"/>
      <c r="AY44" s="11"/>
      <c r="AZ44" s="11"/>
      <c r="BC44" s="11"/>
      <c r="BD44" s="11"/>
      <c r="BE44" s="11"/>
      <c r="BF44" s="11"/>
    </row>
    <row r="45" spans="1:58" ht="14.25" customHeight="1" thickBot="1">
      <c r="B45" s="95"/>
      <c r="C45" s="1571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892" t="s">
        <v>132</v>
      </c>
      <c r="P45" s="2946"/>
      <c r="Q45" s="1076"/>
      <c r="R45" s="887">
        <f>I20</f>
        <v>8.0000000000000002E-3</v>
      </c>
      <c r="S45" s="1077">
        <f>J20</f>
        <v>8.0000000000000002E-3</v>
      </c>
      <c r="T45" s="897"/>
      <c r="U45" s="1076"/>
      <c r="V45" s="901">
        <f t="shared" si="6"/>
        <v>8.0000000000000002E-3</v>
      </c>
      <c r="W45" s="1077">
        <f t="shared" si="7"/>
        <v>8.0000000000000002E-3</v>
      </c>
      <c r="X45" s="883">
        <f t="shared" si="8"/>
        <v>8.0000000000000002E-3</v>
      </c>
      <c r="Y45" s="1077">
        <f t="shared" si="9"/>
        <v>8.0000000000000002E-3</v>
      </c>
      <c r="Z45" s="918">
        <f t="shared" si="10"/>
        <v>8.0000000000000002E-3</v>
      </c>
      <c r="AA45" s="926">
        <f t="shared" si="11"/>
        <v>8.0000000000000002E-3</v>
      </c>
      <c r="AC45" s="982" t="s">
        <v>297</v>
      </c>
      <c r="AD45" s="1224">
        <f t="shared" ref="AD45:AI45" si="42">SUM(AD40:AD44)</f>
        <v>113.5</v>
      </c>
      <c r="AE45" s="984">
        <f t="shared" si="42"/>
        <v>100</v>
      </c>
      <c r="AF45" s="985">
        <f t="shared" si="42"/>
        <v>0</v>
      </c>
      <c r="AG45" s="1408">
        <f t="shared" si="42"/>
        <v>0</v>
      </c>
      <c r="AH45" s="987">
        <f t="shared" si="42"/>
        <v>0</v>
      </c>
      <c r="AI45" s="988">
        <f t="shared" si="42"/>
        <v>0</v>
      </c>
      <c r="AJ45" s="987">
        <f>AD45+AF45</f>
        <v>113.5</v>
      </c>
      <c r="AK45" s="989">
        <f>AE45+AG45</f>
        <v>100</v>
      </c>
      <c r="AL45" s="987">
        <f t="shared" si="41"/>
        <v>0</v>
      </c>
      <c r="AM45" s="990">
        <f>AG45+AI45</f>
        <v>0</v>
      </c>
      <c r="AN45" s="942">
        <f t="shared" si="37"/>
        <v>113.5</v>
      </c>
      <c r="AO45" s="943">
        <f t="shared" si="38"/>
        <v>100</v>
      </c>
      <c r="AR45" s="1793"/>
      <c r="AV45" s="11"/>
      <c r="AW45" s="11"/>
      <c r="AX45" s="11"/>
      <c r="AY45" s="11"/>
      <c r="AZ45" s="11"/>
      <c r="BC45" s="11"/>
      <c r="BD45" s="11"/>
      <c r="BE45" s="11"/>
      <c r="BF45" s="11"/>
    </row>
    <row r="46" spans="1:58" ht="13.5" customHeight="1">
      <c r="B46" s="568"/>
      <c r="C46" s="1571"/>
      <c r="D46" s="2081"/>
      <c r="E46" s="95"/>
      <c r="F46" s="95"/>
      <c r="G46" s="95"/>
      <c r="H46" s="3414"/>
      <c r="I46" s="3414"/>
      <c r="J46" s="3414"/>
      <c r="K46" s="3411"/>
      <c r="L46" s="3410"/>
      <c r="M46" s="3402"/>
      <c r="N46" s="95"/>
      <c r="O46" s="893" t="s">
        <v>287</v>
      </c>
      <c r="P46" s="2947">
        <f>M13</f>
        <v>1</v>
      </c>
      <c r="Q46" s="1078">
        <f>M13</f>
        <v>1</v>
      </c>
      <c r="R46" s="888">
        <f>J21</f>
        <v>0.5</v>
      </c>
      <c r="S46" s="1079">
        <f>J21</f>
        <v>0.5</v>
      </c>
      <c r="T46" s="898"/>
      <c r="U46" s="1078"/>
      <c r="V46" s="901">
        <f t="shared" si="6"/>
        <v>1.5</v>
      </c>
      <c r="W46" s="1077">
        <f t="shared" si="7"/>
        <v>1.5</v>
      </c>
      <c r="X46" s="883">
        <f t="shared" si="8"/>
        <v>0.5</v>
      </c>
      <c r="Y46" s="1077">
        <f t="shared" si="9"/>
        <v>0.5</v>
      </c>
      <c r="Z46" s="918">
        <f t="shared" si="10"/>
        <v>1.5</v>
      </c>
      <c r="AA46" s="926">
        <f t="shared" si="11"/>
        <v>1.5</v>
      </c>
      <c r="AC46" s="1108" t="s">
        <v>306</v>
      </c>
      <c r="AD46" s="1005"/>
      <c r="AE46" s="1098"/>
      <c r="AF46" s="1007"/>
      <c r="AG46" s="1101"/>
      <c r="AH46" s="1005"/>
      <c r="AI46" s="1098"/>
      <c r="AJ46" s="906">
        <f t="shared" ref="AJ46" si="43">AD46+AF46</f>
        <v>0</v>
      </c>
      <c r="AK46" s="1104">
        <f t="shared" ref="AK46" si="44">AE46+AG46</f>
        <v>0</v>
      </c>
      <c r="AL46" s="906">
        <f t="shared" ref="AL46" si="45">AF46+AH46</f>
        <v>0</v>
      </c>
      <c r="AM46" s="1106"/>
      <c r="AN46" s="938">
        <f t="shared" si="37"/>
        <v>0</v>
      </c>
      <c r="AO46" s="945">
        <f t="shared" si="38"/>
        <v>0</v>
      </c>
      <c r="AR46" s="108"/>
      <c r="AV46" s="11"/>
      <c r="AW46" s="11"/>
      <c r="AX46" s="141"/>
      <c r="AY46" s="11"/>
      <c r="AZ46" s="11"/>
      <c r="BC46" s="11"/>
      <c r="BD46" s="11"/>
      <c r="BE46" s="11"/>
      <c r="BF46" s="11"/>
    </row>
    <row r="47" spans="1:58" ht="14.25" customHeight="1">
      <c r="B47" s="568"/>
      <c r="C47" s="1571"/>
      <c r="D47" s="568"/>
      <c r="E47" s="95"/>
      <c r="F47" s="95"/>
      <c r="G47" s="95"/>
      <c r="H47" s="3414"/>
      <c r="I47" s="3414"/>
      <c r="J47" s="3414"/>
      <c r="K47" s="2193"/>
      <c r="L47" s="3414"/>
      <c r="M47" s="3414"/>
      <c r="N47" s="95"/>
      <c r="O47" s="894" t="s">
        <v>116</v>
      </c>
      <c r="P47" s="2948"/>
      <c r="Q47" s="1080"/>
      <c r="R47" s="889">
        <f>F27</f>
        <v>0.06</v>
      </c>
      <c r="S47" s="1081">
        <f>G27</f>
        <v>0.06</v>
      </c>
      <c r="T47" s="899"/>
      <c r="U47" s="1080"/>
      <c r="V47" s="901">
        <f t="shared" si="6"/>
        <v>0.06</v>
      </c>
      <c r="W47" s="1077">
        <f t="shared" si="7"/>
        <v>0.06</v>
      </c>
      <c r="X47" s="883">
        <f t="shared" si="8"/>
        <v>0.06</v>
      </c>
      <c r="Y47" s="1077">
        <f t="shared" si="9"/>
        <v>0.06</v>
      </c>
      <c r="Z47" s="927">
        <f t="shared" si="10"/>
        <v>0.06</v>
      </c>
      <c r="AA47" s="928">
        <f t="shared" si="11"/>
        <v>0.06</v>
      </c>
      <c r="AC47" s="1094" t="s">
        <v>307</v>
      </c>
      <c r="AD47" s="1009"/>
      <c r="AE47" s="1099"/>
      <c r="AF47" s="1011"/>
      <c r="AG47" s="1102"/>
      <c r="AH47" s="1009"/>
      <c r="AI47" s="1099"/>
      <c r="AJ47" s="906">
        <f t="shared" ref="AJ47:AK49" si="46">AD47+AF47</f>
        <v>0</v>
      </c>
      <c r="AK47" s="1104">
        <f t="shared" si="46"/>
        <v>0</v>
      </c>
      <c r="AL47" s="906">
        <f t="shared" si="41"/>
        <v>0</v>
      </c>
      <c r="AM47" s="1061">
        <f t="shared" ref="AM47:AM52" si="47">AG47+AI47</f>
        <v>0</v>
      </c>
      <c r="AN47" s="918">
        <f t="shared" si="37"/>
        <v>0</v>
      </c>
      <c r="AO47" s="940">
        <f t="shared" si="38"/>
        <v>0</v>
      </c>
      <c r="AR47" s="108"/>
      <c r="AV47" s="11"/>
      <c r="AW47" s="11"/>
      <c r="AX47" s="676"/>
      <c r="AY47" s="11"/>
      <c r="AZ47" s="11"/>
      <c r="BC47" s="11"/>
      <c r="BD47" s="11"/>
      <c r="BE47" s="11"/>
      <c r="BF47" s="11"/>
    </row>
    <row r="48" spans="1:58" ht="14.25" customHeight="1" thickBot="1">
      <c r="B48" s="568"/>
      <c r="C48" s="1571"/>
      <c r="D48" s="568"/>
      <c r="E48" s="95"/>
      <c r="F48" s="95"/>
      <c r="G48" s="95"/>
      <c r="H48" s="3414"/>
      <c r="I48" s="3414"/>
      <c r="J48" s="3414"/>
      <c r="K48" s="3412"/>
      <c r="L48" s="3410"/>
      <c r="M48" s="3402"/>
      <c r="N48" s="95"/>
      <c r="O48" s="894" t="s">
        <v>325</v>
      </c>
      <c r="P48" s="2948"/>
      <c r="Q48" s="1080"/>
      <c r="R48" s="889"/>
      <c r="S48" s="1081"/>
      <c r="T48" s="899"/>
      <c r="U48" s="1080"/>
      <c r="V48" s="901">
        <f t="shared" si="6"/>
        <v>0</v>
      </c>
      <c r="W48" s="1077">
        <f t="shared" si="7"/>
        <v>0</v>
      </c>
      <c r="X48" s="883">
        <f t="shared" si="8"/>
        <v>0</v>
      </c>
      <c r="Y48" s="1077">
        <f t="shared" si="9"/>
        <v>0</v>
      </c>
      <c r="Z48" s="927">
        <f t="shared" si="10"/>
        <v>0</v>
      </c>
      <c r="AA48" s="928">
        <f t="shared" si="11"/>
        <v>0</v>
      </c>
      <c r="AC48" s="1095" t="s">
        <v>341</v>
      </c>
      <c r="AD48" s="1015"/>
      <c r="AE48" s="1100"/>
      <c r="AF48" s="1017"/>
      <c r="AG48" s="1103"/>
      <c r="AH48" s="1015"/>
      <c r="AI48" s="1100"/>
      <c r="AJ48" s="907">
        <f t="shared" si="46"/>
        <v>0</v>
      </c>
      <c r="AK48" s="1105">
        <f t="shared" si="46"/>
        <v>0</v>
      </c>
      <c r="AL48" s="907">
        <f t="shared" si="41"/>
        <v>0</v>
      </c>
      <c r="AM48" s="1107">
        <f t="shared" si="47"/>
        <v>0</v>
      </c>
      <c r="AN48" s="927">
        <f t="shared" si="37"/>
        <v>0</v>
      </c>
      <c r="AO48" s="941">
        <f t="shared" si="38"/>
        <v>0</v>
      </c>
      <c r="AR48" s="202"/>
      <c r="AU48" s="615"/>
      <c r="AV48" s="11"/>
      <c r="AW48" s="11"/>
      <c r="AX48" s="347"/>
      <c r="AY48" s="11"/>
      <c r="AZ48" s="11"/>
      <c r="BC48" s="11"/>
      <c r="BD48" s="11"/>
      <c r="BE48" s="11"/>
      <c r="BF48" s="11"/>
    </row>
    <row r="49" spans="2:58" ht="15" customHeight="1" thickBot="1">
      <c r="B49" s="95"/>
      <c r="C49" s="1571"/>
      <c r="D49" s="3420"/>
      <c r="E49" s="95"/>
      <c r="F49" s="95"/>
      <c r="G49" s="95"/>
      <c r="H49" s="3414"/>
      <c r="I49" s="3414"/>
      <c r="J49" s="3414"/>
      <c r="K49" s="3412"/>
      <c r="L49" s="3410"/>
      <c r="M49" s="3402"/>
      <c r="N49" s="95"/>
      <c r="O49" s="425" t="s">
        <v>85</v>
      </c>
      <c r="P49" s="2382">
        <f>G12</f>
        <v>19.13</v>
      </c>
      <c r="Q49" s="1082">
        <f>G12</f>
        <v>19.13</v>
      </c>
      <c r="R49" s="890"/>
      <c r="S49" s="1083"/>
      <c r="T49" s="2404">
        <f>I34</f>
        <v>2.5</v>
      </c>
      <c r="U49" s="1084">
        <f>J34</f>
        <v>2.5</v>
      </c>
      <c r="V49" s="902">
        <f t="shared" si="6"/>
        <v>19.13</v>
      </c>
      <c r="W49" s="1085">
        <f t="shared" si="7"/>
        <v>19.13</v>
      </c>
      <c r="X49" s="902">
        <f t="shared" si="8"/>
        <v>2.5</v>
      </c>
      <c r="Y49" s="1085">
        <f t="shared" si="9"/>
        <v>2.5</v>
      </c>
      <c r="Z49" s="929">
        <f t="shared" si="10"/>
        <v>21.63</v>
      </c>
      <c r="AA49" s="930">
        <f t="shared" si="11"/>
        <v>21.63</v>
      </c>
      <c r="AC49" s="1096" t="s">
        <v>308</v>
      </c>
      <c r="AD49" s="1111">
        <f t="shared" ref="AD49:AI49" si="48">SUM(AD46:AD48)</f>
        <v>0</v>
      </c>
      <c r="AE49" s="1044">
        <f t="shared" si="48"/>
        <v>0</v>
      </c>
      <c r="AF49" s="1097">
        <f t="shared" si="48"/>
        <v>0</v>
      </c>
      <c r="AG49" s="1042">
        <f t="shared" si="48"/>
        <v>0</v>
      </c>
      <c r="AH49" s="1111">
        <f t="shared" si="48"/>
        <v>0</v>
      </c>
      <c r="AI49" s="1044">
        <f t="shared" si="48"/>
        <v>0</v>
      </c>
      <c r="AJ49" s="958">
        <f t="shared" si="46"/>
        <v>0</v>
      </c>
      <c r="AK49" s="1043">
        <f t="shared" si="46"/>
        <v>0</v>
      </c>
      <c r="AL49" s="958">
        <f t="shared" si="41"/>
        <v>0</v>
      </c>
      <c r="AM49" s="1044">
        <f t="shared" si="47"/>
        <v>0</v>
      </c>
      <c r="AN49" s="958">
        <f t="shared" si="37"/>
        <v>0</v>
      </c>
      <c r="AO49" s="959">
        <f t="shared" si="38"/>
        <v>0</v>
      </c>
      <c r="AR49" s="108"/>
      <c r="AU49" s="615"/>
      <c r="AV49" s="11"/>
      <c r="AW49" s="11"/>
      <c r="AX49" s="347"/>
      <c r="AY49" s="11"/>
      <c r="AZ49" s="11"/>
      <c r="BC49" s="11"/>
      <c r="BD49" s="11"/>
      <c r="BE49" s="11"/>
      <c r="BF49" s="11"/>
    </row>
    <row r="50" spans="2:58" ht="14.25" customHeight="1">
      <c r="B50" s="3414"/>
      <c r="C50" s="3422"/>
      <c r="D50" s="3414"/>
      <c r="E50" s="95"/>
      <c r="F50" s="95"/>
      <c r="G50" s="95"/>
      <c r="H50" s="3414"/>
      <c r="I50" s="3414"/>
      <c r="J50" s="3414"/>
      <c r="K50" s="3411"/>
      <c r="L50" s="3410"/>
      <c r="M50" s="3402"/>
      <c r="N50" s="95"/>
      <c r="AC50" s="944" t="s">
        <v>301</v>
      </c>
      <c r="AD50" s="991"/>
      <c r="AE50" s="992"/>
      <c r="AF50" s="905"/>
      <c r="AG50" s="993"/>
      <c r="AH50" s="991"/>
      <c r="AI50" s="2939"/>
      <c r="AJ50" s="907">
        <f t="shared" ref="AJ50:AK52" si="49">AD50+AF50</f>
        <v>0</v>
      </c>
      <c r="AK50" s="994">
        <f t="shared" si="49"/>
        <v>0</v>
      </c>
      <c r="AL50" s="905">
        <f t="shared" si="41"/>
        <v>0</v>
      </c>
      <c r="AM50" s="995">
        <f t="shared" si="47"/>
        <v>0</v>
      </c>
      <c r="AN50" s="938">
        <f t="shared" si="37"/>
        <v>0</v>
      </c>
      <c r="AO50" s="945">
        <f t="shared" si="38"/>
        <v>0</v>
      </c>
      <c r="AR50" s="108"/>
      <c r="AU50" s="615"/>
      <c r="AV50" s="11"/>
      <c r="AW50" s="11"/>
      <c r="AX50" s="11"/>
      <c r="AY50" s="11"/>
      <c r="AZ50" s="11"/>
      <c r="BC50" s="11"/>
      <c r="BD50" s="11"/>
      <c r="BE50" s="11"/>
      <c r="BF50" s="11"/>
    </row>
    <row r="51" spans="2:58" ht="14.25" customHeight="1" thickBot="1">
      <c r="B51" s="3416"/>
      <c r="C51" s="117"/>
      <c r="D51" s="3408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108"/>
      <c r="P51" s="104"/>
      <c r="Q51" s="136"/>
      <c r="R51" s="121"/>
      <c r="S51" s="379"/>
      <c r="T51" s="136"/>
      <c r="U51" s="11"/>
      <c r="Z51" s="931"/>
      <c r="AA51" s="295"/>
      <c r="AC51" s="946" t="s">
        <v>302</v>
      </c>
      <c r="AD51" s="977"/>
      <c r="AE51" s="996"/>
      <c r="AF51" s="907"/>
      <c r="AG51" s="997"/>
      <c r="AH51" s="977"/>
      <c r="AI51" s="2940"/>
      <c r="AJ51" s="907">
        <f t="shared" si="49"/>
        <v>0</v>
      </c>
      <c r="AK51" s="998">
        <f t="shared" si="49"/>
        <v>0</v>
      </c>
      <c r="AL51" s="907">
        <f t="shared" si="41"/>
        <v>0</v>
      </c>
      <c r="AM51" s="999">
        <f t="shared" si="47"/>
        <v>0</v>
      </c>
      <c r="AN51" s="927">
        <f t="shared" si="37"/>
        <v>0</v>
      </c>
      <c r="AO51" s="941">
        <f t="shared" si="38"/>
        <v>0</v>
      </c>
      <c r="AR51" s="202"/>
      <c r="AU51" s="110"/>
      <c r="AV51" s="11"/>
      <c r="AW51" s="11"/>
      <c r="AX51" s="149"/>
      <c r="AY51" s="11"/>
      <c r="AZ51" s="11"/>
      <c r="BC51" s="11"/>
      <c r="BD51" s="11"/>
      <c r="BE51" s="11"/>
      <c r="BF51" s="11"/>
    </row>
    <row r="52" spans="2:58" ht="14.25" customHeight="1" thickBot="1">
      <c r="B52" s="129"/>
      <c r="C52" s="3411"/>
      <c r="D52" s="3409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105"/>
      <c r="P52" s="104"/>
      <c r="Q52" s="145"/>
      <c r="R52" s="105"/>
      <c r="S52" s="112"/>
      <c r="T52" s="146"/>
      <c r="U52" s="870"/>
      <c r="W52" s="872"/>
      <c r="Y52" s="872"/>
      <c r="Z52" s="931"/>
      <c r="AA52" s="1052"/>
      <c r="AC52" s="947" t="s">
        <v>298</v>
      </c>
      <c r="AD52" s="1000">
        <f t="shared" ref="AD52:AI52" si="50">SUM(AD50:AD51)</f>
        <v>0</v>
      </c>
      <c r="AE52" s="1001">
        <f>SUM(AE50:AE51)</f>
        <v>0</v>
      </c>
      <c r="AF52" s="1002">
        <f t="shared" si="50"/>
        <v>0</v>
      </c>
      <c r="AG52" s="949">
        <f t="shared" si="50"/>
        <v>0</v>
      </c>
      <c r="AH52" s="1000">
        <f t="shared" si="50"/>
        <v>0</v>
      </c>
      <c r="AI52" s="1001">
        <f t="shared" si="50"/>
        <v>0</v>
      </c>
      <c r="AJ52" s="948">
        <f t="shared" si="49"/>
        <v>0</v>
      </c>
      <c r="AK52" s="1003">
        <f t="shared" si="49"/>
        <v>0</v>
      </c>
      <c r="AL52" s="948">
        <f t="shared" si="41"/>
        <v>0</v>
      </c>
      <c r="AM52" s="1004">
        <f t="shared" si="47"/>
        <v>0</v>
      </c>
      <c r="AN52" s="948">
        <f t="shared" si="37"/>
        <v>0</v>
      </c>
      <c r="AO52" s="949">
        <f t="shared" si="38"/>
        <v>0</v>
      </c>
      <c r="AR52" s="102"/>
      <c r="AU52" s="110"/>
      <c r="AV52" s="11"/>
      <c r="AW52" s="11"/>
      <c r="AX52" s="149"/>
      <c r="AY52" s="11"/>
      <c r="AZ52" s="11"/>
      <c r="BC52" s="11"/>
      <c r="BD52" s="11"/>
      <c r="BE52" s="11"/>
      <c r="BF52" s="11"/>
    </row>
    <row r="53" spans="2:58" ht="13.5" customHeight="1">
      <c r="B53" s="129"/>
      <c r="C53" s="3411"/>
      <c r="D53" s="3408"/>
      <c r="E53" s="3411"/>
      <c r="F53" s="112"/>
      <c r="G53" s="146"/>
      <c r="H53" s="95"/>
      <c r="I53" s="95"/>
      <c r="J53" s="95"/>
      <c r="K53" s="95"/>
      <c r="L53" s="95"/>
      <c r="M53" s="95"/>
      <c r="N53" s="95"/>
      <c r="O53" s="105"/>
      <c r="P53" s="104"/>
      <c r="Q53" s="145"/>
      <c r="R53" s="105"/>
      <c r="S53" s="104"/>
      <c r="T53" s="148"/>
      <c r="U53" s="870"/>
      <c r="Y53" s="872"/>
      <c r="Z53" s="1053"/>
      <c r="AA53" s="82"/>
      <c r="AC53" s="950" t="s">
        <v>207</v>
      </c>
      <c r="AD53" s="1005"/>
      <c r="AE53" s="1006"/>
      <c r="AF53" s="1007"/>
      <c r="AG53" s="1008"/>
      <c r="AH53" s="1005"/>
      <c r="AI53" s="1006"/>
      <c r="AJ53" s="906">
        <f t="shared" ref="AJ53" si="51">AD53+AF53</f>
        <v>0</v>
      </c>
      <c r="AK53" s="1013">
        <f t="shared" ref="AK53" si="52">AE53+AG53</f>
        <v>0</v>
      </c>
      <c r="AL53" s="906">
        <f t="shared" si="41"/>
        <v>0</v>
      </c>
      <c r="AM53" s="1014">
        <f>AG53+AI53</f>
        <v>0</v>
      </c>
      <c r="AN53" s="938">
        <f t="shared" si="37"/>
        <v>0</v>
      </c>
      <c r="AO53" s="945">
        <f t="shared" si="38"/>
        <v>0</v>
      </c>
      <c r="AR53" s="108"/>
      <c r="AU53" s="110"/>
      <c r="AV53" s="11"/>
      <c r="AW53" s="11"/>
      <c r="AX53" s="149"/>
      <c r="AY53" s="11"/>
      <c r="AZ53" s="11"/>
      <c r="BC53" s="11"/>
      <c r="BD53" s="11"/>
      <c r="BE53" s="11"/>
      <c r="BF53" s="11"/>
    </row>
    <row r="54" spans="2:58" ht="13.5" customHeight="1">
      <c r="B54" s="3416"/>
      <c r="C54" s="3411"/>
      <c r="D54" s="3408"/>
      <c r="E54" s="3411"/>
      <c r="F54" s="3410"/>
      <c r="G54" s="3402"/>
      <c r="H54" s="95"/>
      <c r="I54" s="95"/>
      <c r="J54" s="95"/>
      <c r="K54" s="95"/>
      <c r="L54" s="95"/>
      <c r="M54" s="95"/>
      <c r="N54" s="95"/>
      <c r="O54" s="105"/>
      <c r="P54" s="104"/>
      <c r="Q54" s="145"/>
      <c r="R54" s="105"/>
      <c r="S54" s="104"/>
      <c r="T54" s="145"/>
      <c r="U54" s="868"/>
      <c r="V54" s="11"/>
      <c r="Y54" s="280"/>
      <c r="AC54" s="951" t="s">
        <v>89</v>
      </c>
      <c r="AD54" s="1009">
        <f>F9</f>
        <v>87.036000000000001</v>
      </c>
      <c r="AE54" s="1010">
        <f>G9</f>
        <v>77</v>
      </c>
      <c r="AF54" s="1011"/>
      <c r="AG54" s="1012"/>
      <c r="AH54" s="1009">
        <f>F34</f>
        <v>39.286999999999999</v>
      </c>
      <c r="AI54" s="1010">
        <f>G34</f>
        <v>35</v>
      </c>
      <c r="AJ54" s="906">
        <f t="shared" ref="AJ54:AK56" si="53">AD54+AF54</f>
        <v>87.036000000000001</v>
      </c>
      <c r="AK54" s="1013">
        <f t="shared" si="53"/>
        <v>77</v>
      </c>
      <c r="AL54" s="906">
        <f t="shared" si="41"/>
        <v>39.286999999999999</v>
      </c>
      <c r="AM54" s="1014">
        <f>AG54+AI54</f>
        <v>35</v>
      </c>
      <c r="AN54" s="918">
        <f t="shared" si="37"/>
        <v>126.32300000000001</v>
      </c>
      <c r="AO54" s="940">
        <f t="shared" si="38"/>
        <v>112</v>
      </c>
      <c r="AR54" s="108"/>
      <c r="AU54" s="110"/>
      <c r="AV54" s="11"/>
      <c r="AW54" s="11"/>
      <c r="AX54" s="147"/>
      <c r="AY54" s="11"/>
      <c r="AZ54" s="11"/>
      <c r="BC54" s="11"/>
      <c r="BD54" s="11"/>
      <c r="BE54" s="11"/>
      <c r="BF54" s="11"/>
    </row>
    <row r="55" spans="2:58" ht="13.5" customHeight="1" thickBot="1">
      <c r="B55" s="3414"/>
      <c r="C55" s="117"/>
      <c r="D55" s="3414"/>
      <c r="E55" s="1749"/>
      <c r="F55" s="3414"/>
      <c r="G55" s="3414"/>
      <c r="H55" s="95"/>
      <c r="I55" s="95"/>
      <c r="J55" s="95"/>
      <c r="K55" s="95"/>
      <c r="L55" s="95"/>
      <c r="M55" s="95"/>
      <c r="N55" s="95"/>
      <c r="O55" s="105"/>
      <c r="P55" s="112"/>
      <c r="Q55" s="146"/>
      <c r="R55" s="108"/>
      <c r="S55" s="109"/>
      <c r="T55" s="136"/>
      <c r="U55" s="504"/>
      <c r="V55" s="105"/>
      <c r="W55" s="104"/>
      <c r="X55" s="148"/>
      <c r="Y55" s="868"/>
      <c r="AC55" s="952" t="s">
        <v>208</v>
      </c>
      <c r="AD55" s="1015"/>
      <c r="AE55" s="1016"/>
      <c r="AF55" s="1017"/>
      <c r="AG55" s="1223"/>
      <c r="AH55" s="1015"/>
      <c r="AI55" s="1016"/>
      <c r="AJ55" s="907">
        <f t="shared" si="53"/>
        <v>0</v>
      </c>
      <c r="AK55" s="1019">
        <f t="shared" si="53"/>
        <v>0</v>
      </c>
      <c r="AL55" s="907">
        <f t="shared" si="41"/>
        <v>0</v>
      </c>
      <c r="AM55" s="1020">
        <f>AG55+AI55</f>
        <v>0</v>
      </c>
      <c r="AN55" s="927">
        <f t="shared" si="37"/>
        <v>0</v>
      </c>
      <c r="AO55" s="941">
        <f t="shared" si="38"/>
        <v>0</v>
      </c>
      <c r="AR55" s="202"/>
      <c r="AU55" s="110"/>
      <c r="AV55" s="11"/>
      <c r="AW55" s="11"/>
      <c r="AX55" s="147"/>
      <c r="AY55" s="11"/>
      <c r="AZ55" s="11"/>
      <c r="BC55" s="11"/>
      <c r="BD55" s="11"/>
      <c r="BE55" s="11"/>
      <c r="BF55" s="11"/>
    </row>
    <row r="56" spans="2:58" ht="14.25" customHeight="1" thickBot="1">
      <c r="B56" s="95"/>
      <c r="C56" s="1571"/>
      <c r="D56" s="95"/>
      <c r="E56" s="3411"/>
      <c r="F56" s="3410"/>
      <c r="G56" s="3419"/>
      <c r="H56" s="95"/>
      <c r="I56" s="95"/>
      <c r="J56" s="95"/>
      <c r="K56" s="95"/>
      <c r="L56" s="95"/>
      <c r="M56" s="95"/>
      <c r="N56" s="95"/>
      <c r="R56" s="105"/>
      <c r="S56" s="119"/>
      <c r="T56" s="142"/>
      <c r="U56" s="868"/>
      <c r="V56" s="105"/>
      <c r="W56" s="104"/>
      <c r="X56" s="145"/>
      <c r="Y56" s="868"/>
      <c r="AC56" s="1109" t="s">
        <v>299</v>
      </c>
      <c r="AD56" s="1110">
        <f t="shared" ref="AD56:AI56" si="54">SUM(AD53:AD55)</f>
        <v>87.036000000000001</v>
      </c>
      <c r="AE56" s="988">
        <f t="shared" si="54"/>
        <v>77</v>
      </c>
      <c r="AF56" s="1110">
        <f t="shared" si="54"/>
        <v>0</v>
      </c>
      <c r="AG56" s="988">
        <f t="shared" si="54"/>
        <v>0</v>
      </c>
      <c r="AH56" s="1110">
        <f t="shared" si="54"/>
        <v>39.286999999999999</v>
      </c>
      <c r="AI56" s="988">
        <f t="shared" si="54"/>
        <v>35</v>
      </c>
      <c r="AJ56" s="987">
        <f t="shared" si="53"/>
        <v>87.036000000000001</v>
      </c>
      <c r="AK56" s="989">
        <f t="shared" si="53"/>
        <v>77</v>
      </c>
      <c r="AL56" s="987">
        <f t="shared" si="41"/>
        <v>39.286999999999999</v>
      </c>
      <c r="AM56" s="990">
        <f>AG56+AI56</f>
        <v>35</v>
      </c>
      <c r="AN56" s="953">
        <f t="shared" si="37"/>
        <v>126.32300000000001</v>
      </c>
      <c r="AO56" s="954">
        <f t="shared" si="38"/>
        <v>112</v>
      </c>
      <c r="AR56" s="110"/>
      <c r="AU56" s="110"/>
      <c r="AV56" s="11"/>
      <c r="AW56" s="11"/>
      <c r="AX56" s="149"/>
      <c r="AY56" s="11"/>
      <c r="AZ56" s="11"/>
      <c r="BC56" s="11"/>
      <c r="BD56" s="11"/>
      <c r="BE56" s="11"/>
      <c r="BF56" s="11"/>
    </row>
    <row r="57" spans="2:58" ht="12.75" customHeight="1">
      <c r="B57" s="95"/>
      <c r="C57" s="1571"/>
      <c r="D57" s="95"/>
      <c r="E57" s="2827"/>
      <c r="F57" s="3414"/>
      <c r="G57" s="3414"/>
      <c r="H57" s="95"/>
      <c r="I57" s="95"/>
      <c r="J57" s="95"/>
      <c r="K57" s="95"/>
      <c r="L57" s="95"/>
      <c r="M57" s="95"/>
      <c r="N57" s="95"/>
      <c r="O57" s="150"/>
      <c r="P57" s="110"/>
      <c r="Q57" s="110"/>
      <c r="R57" s="105"/>
      <c r="S57" s="104"/>
      <c r="T57" s="142"/>
      <c r="U57" s="11"/>
      <c r="V57" s="11"/>
      <c r="W57" s="11"/>
      <c r="X57" s="11"/>
      <c r="AR57" s="110"/>
      <c r="AX57" s="340"/>
      <c r="AY57" s="11"/>
      <c r="AZ57" s="11"/>
      <c r="BC57" s="11"/>
      <c r="BD57" s="11"/>
      <c r="BE57" s="11"/>
      <c r="BF57" s="11"/>
    </row>
    <row r="58" spans="2:58" ht="13.5" customHeight="1">
      <c r="B58" s="95"/>
      <c r="C58" s="1571"/>
      <c r="D58" s="95"/>
      <c r="E58" s="95"/>
      <c r="F58" s="95"/>
      <c r="G58" s="95"/>
      <c r="H58" s="95"/>
      <c r="I58" s="95"/>
      <c r="J58" s="95"/>
      <c r="K58" s="3411"/>
      <c r="L58" s="117"/>
      <c r="M58" s="3420"/>
      <c r="N58" s="95"/>
      <c r="O58" s="105"/>
      <c r="P58" s="109"/>
      <c r="Q58" s="145"/>
      <c r="R58" s="105"/>
      <c r="S58" s="119"/>
      <c r="T58" s="142"/>
      <c r="U58" s="11"/>
      <c r="V58" s="105"/>
      <c r="W58" s="119"/>
      <c r="X58" s="142"/>
      <c r="AR58" s="110"/>
      <c r="AX58" s="11"/>
      <c r="AY58" s="11"/>
      <c r="AZ58" s="11"/>
      <c r="BC58" s="11"/>
      <c r="BD58" s="11"/>
      <c r="BE58" s="11"/>
      <c r="BF58" s="11"/>
    </row>
    <row r="59" spans="2:58" ht="15" customHeight="1">
      <c r="B59" s="3414"/>
      <c r="C59" s="3415"/>
      <c r="D59" s="3414"/>
      <c r="E59" s="95"/>
      <c r="F59" s="95"/>
      <c r="G59" s="95"/>
      <c r="H59" s="95"/>
      <c r="I59" s="95"/>
      <c r="J59" s="95"/>
      <c r="K59" s="3051"/>
      <c r="L59" s="114"/>
      <c r="M59" s="204"/>
      <c r="N59" s="95"/>
      <c r="O59" s="2621"/>
      <c r="P59" s="110"/>
      <c r="Q59" s="110"/>
      <c r="R59" s="105"/>
      <c r="S59" s="104"/>
      <c r="T59" s="136"/>
      <c r="U59" s="11"/>
      <c r="V59" s="105"/>
      <c r="W59" s="104"/>
      <c r="X59" s="142"/>
      <c r="AR59" s="110"/>
      <c r="AX59" s="11"/>
      <c r="AY59" s="11"/>
      <c r="AZ59" s="11"/>
      <c r="BC59" s="11"/>
      <c r="BD59" s="11"/>
      <c r="BE59" s="11"/>
      <c r="BF59" s="11"/>
    </row>
    <row r="60" spans="2:58" ht="16.5" customHeight="1">
      <c r="B60" s="95"/>
      <c r="C60" s="1687" t="str">
        <f>C2</f>
        <v xml:space="preserve">               10 - ТИДНЕВНАЯ  М Е Н Ю  -  Р А С К Л А Д К А    ДЛЯ ПИТАНИЯ ДЕТЕЙ  ШКОЛЬНЫХ </v>
      </c>
      <c r="D60" s="95"/>
      <c r="E60" s="95"/>
      <c r="F60" s="95"/>
      <c r="G60" s="1688"/>
      <c r="H60" s="1688"/>
      <c r="I60" s="1688"/>
      <c r="J60" s="95"/>
      <c r="K60" s="95"/>
      <c r="L60" s="1688"/>
      <c r="M60" s="95"/>
      <c r="N60" s="95"/>
      <c r="R60" s="2621"/>
      <c r="S60" s="202"/>
      <c r="T60" s="203"/>
      <c r="AC60" t="s">
        <v>283</v>
      </c>
      <c r="AN60" s="110"/>
      <c r="AO60" s="11"/>
      <c r="AR60" s="142"/>
      <c r="AX60" s="11"/>
      <c r="AY60" s="11"/>
      <c r="AZ60" s="11"/>
      <c r="BC60" s="11"/>
      <c r="BD60" s="11"/>
      <c r="BE60" s="11"/>
      <c r="BF60" s="11"/>
    </row>
    <row r="61" spans="2:58" ht="15.75" customHeight="1">
      <c r="B61" s="95"/>
      <c r="C61" s="95"/>
      <c r="D61" s="1689" t="str">
        <f>D3</f>
        <v xml:space="preserve"> З А В Т Р А К О В   -   О Б Е Д О В  -  П О Л Д Н И К О В</v>
      </c>
      <c r="E61" s="95"/>
      <c r="F61" s="1690"/>
      <c r="G61" s="95"/>
      <c r="H61" s="95"/>
      <c r="I61" s="95"/>
      <c r="J61" s="95"/>
      <c r="K61" s="95"/>
      <c r="L61" s="1691" t="str">
        <f>L3</f>
        <v>СанПиН  2.3 /2.4. 3590 - 20</v>
      </c>
      <c r="M61" s="95"/>
      <c r="N61" s="95"/>
      <c r="O61" s="1687" t="str">
        <f>O6</f>
        <v xml:space="preserve">               10 - ТИДНЕВКА</v>
      </c>
      <c r="AC61" s="103" t="str">
        <f>O63</f>
        <v>2 - й день</v>
      </c>
      <c r="AD61" s="2" t="str">
        <f>P63</f>
        <v xml:space="preserve">   Возрастная категория:      с   7  до 11 лет                   </v>
      </c>
      <c r="AI61" s="137" t="str">
        <f>U63</f>
        <v>1 - я   неделя</v>
      </c>
      <c r="AK61" s="306"/>
      <c r="AL61" s="68"/>
      <c r="AN61" s="3404"/>
      <c r="AO61" s="3404"/>
      <c r="AR61" s="110"/>
      <c r="AV61" s="54"/>
      <c r="AW61" s="605"/>
      <c r="AX61" s="11"/>
      <c r="AY61" s="11"/>
      <c r="AZ61" s="11"/>
      <c r="BC61" s="11"/>
      <c r="BD61" s="11"/>
      <c r="BE61" s="11"/>
      <c r="BF61" s="11"/>
    </row>
    <row r="62" spans="2:58" ht="15.75" thickBot="1">
      <c r="B62" s="1688" t="str">
        <f>B4</f>
        <v xml:space="preserve">   Возрастная категория:      с   7  до 11 лет                   </v>
      </c>
      <c r="C62" s="1688"/>
      <c r="D62" s="1692"/>
      <c r="E62" s="95"/>
      <c r="F62" s="95"/>
      <c r="G62" s="95"/>
      <c r="H62" s="95"/>
      <c r="I62" s="2952" t="str">
        <f>I4</f>
        <v xml:space="preserve">      Сезон:    ЗИМА  -  ВЕСНА  2025 -____г.г.</v>
      </c>
      <c r="J62" s="2248"/>
      <c r="K62" s="1694"/>
      <c r="L62" s="95"/>
      <c r="M62" s="95"/>
      <c r="N62" s="95"/>
      <c r="O62" t="s">
        <v>283</v>
      </c>
      <c r="AC62" s="1687" t="str">
        <f>O61</f>
        <v xml:space="preserve">               10 - ТИДНЕВКА</v>
      </c>
      <c r="AG62" s="2954" t="str">
        <f>S64</f>
        <v xml:space="preserve">      Сезон:    ЗИМА  -  ВЕСНА  2025 -____г.г.</v>
      </c>
      <c r="AN62" s="37"/>
      <c r="AO62" s="37"/>
      <c r="AP62" s="3404"/>
      <c r="AR62" s="110"/>
      <c r="AV62" s="331"/>
      <c r="AW62" s="331"/>
      <c r="BB62" s="11"/>
      <c r="BC62" s="11"/>
      <c r="BD62" s="11"/>
      <c r="BE62" s="11"/>
      <c r="BF62" s="11"/>
    </row>
    <row r="63" spans="2:58" ht="15.75" thickBot="1">
      <c r="B63" s="95"/>
      <c r="C63" s="1571"/>
      <c r="D63" s="95"/>
      <c r="E63" s="95"/>
      <c r="F63" s="1693" t="str">
        <f>G4</f>
        <v>1 - я   неделя</v>
      </c>
      <c r="G63" s="95"/>
      <c r="H63" s="95"/>
      <c r="I63" s="95"/>
      <c r="J63" s="95"/>
      <c r="K63" s="95"/>
      <c r="L63" s="95"/>
      <c r="M63" s="95"/>
      <c r="N63" s="95"/>
      <c r="O63" s="103" t="str">
        <f>B66</f>
        <v>2 - й день</v>
      </c>
      <c r="P63" s="2" t="str">
        <f>B62</f>
        <v xml:space="preserve">   Возрастная категория:      с   7  до 11 лет                   </v>
      </c>
      <c r="U63" s="137" t="str">
        <f>F63</f>
        <v>1 - я   неделя</v>
      </c>
      <c r="W63" s="306"/>
      <c r="X63" s="68"/>
      <c r="Y63" s="1054"/>
      <c r="AC63" s="862" t="s">
        <v>235</v>
      </c>
      <c r="AD63" s="863" t="s">
        <v>284</v>
      </c>
      <c r="AE63" s="864"/>
      <c r="AF63" s="863" t="s">
        <v>285</v>
      </c>
      <c r="AG63" s="864"/>
      <c r="AH63" s="863" t="s">
        <v>286</v>
      </c>
      <c r="AI63" s="864"/>
      <c r="AJ63" s="863" t="s">
        <v>288</v>
      </c>
      <c r="AK63" s="864"/>
      <c r="AL63" s="909" t="s">
        <v>289</v>
      </c>
      <c r="AM63" s="864"/>
      <c r="AN63" s="932" t="s">
        <v>290</v>
      </c>
      <c r="AO63" s="933"/>
      <c r="AR63" s="1791"/>
      <c r="AV63" s="331"/>
      <c r="AW63" s="331"/>
      <c r="BB63" s="11"/>
      <c r="BC63" s="11"/>
      <c r="BD63" s="11"/>
      <c r="BE63" s="11"/>
      <c r="BF63" s="11"/>
    </row>
    <row r="64" spans="2:58" ht="12.75" customHeight="1" thickBot="1">
      <c r="B64" s="1695" t="s">
        <v>322</v>
      </c>
      <c r="C64" s="1696" t="s">
        <v>2</v>
      </c>
      <c r="D64" s="1697" t="s">
        <v>3</v>
      </c>
      <c r="E64" s="1698" t="s">
        <v>57</v>
      </c>
      <c r="F64" s="116"/>
      <c r="G64" s="116"/>
      <c r="H64" s="116"/>
      <c r="I64" s="116"/>
      <c r="J64" s="116"/>
      <c r="K64" s="116"/>
      <c r="L64" s="116"/>
      <c r="M64" s="3433"/>
      <c r="N64" s="95"/>
      <c r="S64" s="2953" t="str">
        <f>I62</f>
        <v xml:space="preserve">      Сезон:    ЗИМА  -  ВЕСНА  2025 -____г.г.</v>
      </c>
      <c r="AA64" s="11"/>
      <c r="AC64" s="1112" t="s">
        <v>311</v>
      </c>
      <c r="AD64" s="865" t="s">
        <v>87</v>
      </c>
      <c r="AE64" s="867" t="s">
        <v>88</v>
      </c>
      <c r="AF64" s="910" t="s">
        <v>87</v>
      </c>
      <c r="AG64" s="911" t="s">
        <v>88</v>
      </c>
      <c r="AH64" s="910" t="s">
        <v>87</v>
      </c>
      <c r="AI64" s="911" t="s">
        <v>88</v>
      </c>
      <c r="AJ64" s="865" t="s">
        <v>87</v>
      </c>
      <c r="AK64" s="866" t="s">
        <v>88</v>
      </c>
      <c r="AL64" s="912" t="s">
        <v>87</v>
      </c>
      <c r="AM64" s="866" t="s">
        <v>88</v>
      </c>
      <c r="AN64" s="1115" t="s">
        <v>87</v>
      </c>
      <c r="AO64" s="1116" t="s">
        <v>88</v>
      </c>
      <c r="AR64" s="110"/>
      <c r="AV64" s="14"/>
      <c r="AW64" s="14"/>
      <c r="BB64" s="11"/>
      <c r="BC64" s="11"/>
      <c r="BD64" s="11"/>
      <c r="BE64" s="11"/>
      <c r="BF64" s="11"/>
    </row>
    <row r="65" spans="2:58" ht="15.75" thickBot="1">
      <c r="B65" s="1699" t="s">
        <v>323</v>
      </c>
      <c r="C65" s="3414"/>
      <c r="D65" s="1700" t="s">
        <v>58</v>
      </c>
      <c r="E65" s="1260"/>
      <c r="F65" s="1262"/>
      <c r="G65" s="1262"/>
      <c r="H65" s="1262"/>
      <c r="I65" s="1262"/>
      <c r="J65" s="1262"/>
      <c r="K65" s="1262"/>
      <c r="L65" s="1262"/>
      <c r="M65" s="2778"/>
      <c r="N65" s="95"/>
      <c r="O65" s="1127" t="s">
        <v>314</v>
      </c>
      <c r="P65" s="193"/>
      <c r="Q65" s="193"/>
      <c r="R65" s="193"/>
      <c r="S65" s="193"/>
      <c r="T65" s="193"/>
      <c r="U65" s="193"/>
      <c r="V65" s="193"/>
      <c r="W65" s="193"/>
      <c r="X65" s="193"/>
      <c r="Y65" s="860"/>
      <c r="AC65" s="955" t="s">
        <v>63</v>
      </c>
      <c r="AD65" s="991"/>
      <c r="AE65" s="1021"/>
      <c r="AF65" s="991"/>
      <c r="AG65" s="1022"/>
      <c r="AH65" s="991"/>
      <c r="AI65" s="1023"/>
      <c r="AJ65" s="905">
        <f t="shared" ref="AJ65:AJ74" si="55">AD65+AF65</f>
        <v>0</v>
      </c>
      <c r="AK65" s="1024">
        <f t="shared" ref="AK65:AK74" si="56">AE65+AG65</f>
        <v>0</v>
      </c>
      <c r="AL65" s="905">
        <f t="shared" ref="AL65:AL74" si="57">AF65+AH65</f>
        <v>0</v>
      </c>
      <c r="AM65" s="1025">
        <f t="shared" ref="AM65:AM74" si="58">AG65+AI65</f>
        <v>0</v>
      </c>
      <c r="AN65" s="938">
        <f t="shared" ref="AN65:AN88" si="59">AD65+AF65+AH65</f>
        <v>0</v>
      </c>
      <c r="AO65" s="945">
        <f t="shared" ref="AO65:AO88" si="60">AE65+AG65+AI65</f>
        <v>0</v>
      </c>
      <c r="AR65" s="105"/>
      <c r="AV65" s="14"/>
      <c r="AW65" s="14"/>
      <c r="BB65" s="11"/>
      <c r="BC65" s="11"/>
      <c r="BD65" s="11"/>
      <c r="BE65" s="11"/>
      <c r="BF65" s="11"/>
    </row>
    <row r="66" spans="2:58" ht="16.5" thickBot="1">
      <c r="B66" s="2397" t="s">
        <v>447</v>
      </c>
      <c r="C66" s="116"/>
      <c r="D66" s="1621"/>
      <c r="E66" s="1734" t="s">
        <v>1014</v>
      </c>
      <c r="F66" s="1240"/>
      <c r="G66" s="1240"/>
      <c r="H66" s="2855" t="s">
        <v>725</v>
      </c>
      <c r="I66" s="3075"/>
      <c r="J66" s="2784"/>
      <c r="K66" s="2779" t="s">
        <v>878</v>
      </c>
      <c r="L66" s="1240"/>
      <c r="M66" s="1241"/>
      <c r="N66" s="740"/>
      <c r="O66" s="682"/>
      <c r="P66" s="17" t="s">
        <v>315</v>
      </c>
      <c r="Q66" s="17"/>
      <c r="R66" s="17"/>
      <c r="S66" s="17"/>
      <c r="T66" s="17"/>
      <c r="U66" s="17"/>
      <c r="V66" s="17"/>
      <c r="W66" s="17"/>
      <c r="X66" s="17"/>
      <c r="Y66" s="861"/>
      <c r="AC66" s="955" t="s">
        <v>408</v>
      </c>
      <c r="AD66" s="1203"/>
      <c r="AE66" s="1086"/>
      <c r="AF66" s="1203">
        <f>F85</f>
        <v>5</v>
      </c>
      <c r="AG66" s="1236">
        <f>G85</f>
        <v>5</v>
      </c>
      <c r="AH66" s="970"/>
      <c r="AI66" s="1028"/>
      <c r="AJ66" s="906">
        <f t="shared" si="55"/>
        <v>5</v>
      </c>
      <c r="AK66" s="1029">
        <f t="shared" si="56"/>
        <v>5</v>
      </c>
      <c r="AL66" s="906">
        <f t="shared" si="57"/>
        <v>5</v>
      </c>
      <c r="AM66" s="961">
        <f t="shared" si="58"/>
        <v>5</v>
      </c>
      <c r="AN66" s="918">
        <f t="shared" si="59"/>
        <v>5</v>
      </c>
      <c r="AO66" s="940">
        <f t="shared" si="60"/>
        <v>5</v>
      </c>
      <c r="AR66" s="105"/>
      <c r="AV66" s="11"/>
      <c r="AW66" s="11"/>
      <c r="BB66" s="11"/>
      <c r="BC66" s="11"/>
      <c r="BD66" s="11"/>
      <c r="BE66" s="11"/>
      <c r="BF66" s="11"/>
    </row>
    <row r="67" spans="2:58" ht="15.75" thickBot="1">
      <c r="B67" s="3605"/>
      <c r="C67" s="3035" t="s">
        <v>129</v>
      </c>
      <c r="D67" s="1704"/>
      <c r="E67" s="2570" t="s">
        <v>86</v>
      </c>
      <c r="F67" s="677" t="s">
        <v>87</v>
      </c>
      <c r="G67" s="1265" t="s">
        <v>88</v>
      </c>
      <c r="H67" s="2771" t="s">
        <v>86</v>
      </c>
      <c r="I67" s="167" t="s">
        <v>87</v>
      </c>
      <c r="J67" s="1705" t="s">
        <v>88</v>
      </c>
      <c r="K67" s="2761" t="s">
        <v>72</v>
      </c>
      <c r="L67" s="134">
        <v>30</v>
      </c>
      <c r="M67" s="2363">
        <v>30</v>
      </c>
      <c r="N67" s="95"/>
      <c r="Z67" s="1794" t="s">
        <v>991</v>
      </c>
      <c r="AA67" s="3730"/>
      <c r="AC67" s="955" t="s">
        <v>65</v>
      </c>
      <c r="AD67" s="1030"/>
      <c r="AE67" s="1086"/>
      <c r="AF67" s="1030"/>
      <c r="AG67" s="1032"/>
      <c r="AH67" s="1030"/>
      <c r="AI67" s="1033"/>
      <c r="AJ67" s="906">
        <f t="shared" si="55"/>
        <v>0</v>
      </c>
      <c r="AK67" s="1029">
        <f t="shared" si="56"/>
        <v>0</v>
      </c>
      <c r="AL67" s="906">
        <f t="shared" si="57"/>
        <v>0</v>
      </c>
      <c r="AM67" s="961">
        <f t="shared" si="58"/>
        <v>0</v>
      </c>
      <c r="AN67" s="918">
        <f t="shared" si="59"/>
        <v>0</v>
      </c>
      <c r="AO67" s="940">
        <f t="shared" si="60"/>
        <v>0</v>
      </c>
      <c r="AR67" s="105"/>
      <c r="AV67" s="11"/>
      <c r="AW67" s="11"/>
      <c r="BB67" s="11"/>
      <c r="BC67" s="11"/>
      <c r="BD67" s="11"/>
      <c r="BE67" s="11"/>
      <c r="BF67" s="11"/>
    </row>
    <row r="68" spans="2:58" ht="15.75" thickBot="1">
      <c r="B68" s="3438" t="s">
        <v>464</v>
      </c>
      <c r="C68" s="2892" t="s">
        <v>332</v>
      </c>
      <c r="D68" s="3606">
        <v>90</v>
      </c>
      <c r="E68" s="135" t="s">
        <v>1015</v>
      </c>
      <c r="F68" s="2362">
        <v>90.87</v>
      </c>
      <c r="G68" s="2363">
        <v>75</v>
      </c>
      <c r="H68" s="3371" t="s">
        <v>91</v>
      </c>
      <c r="I68" s="134">
        <v>37.5</v>
      </c>
      <c r="J68" s="2782">
        <v>37.5</v>
      </c>
      <c r="K68" s="194" t="s">
        <v>47</v>
      </c>
      <c r="L68" s="237">
        <v>1.2</v>
      </c>
      <c r="M68" s="1268">
        <v>1.2</v>
      </c>
      <c r="N68" s="95"/>
      <c r="O68" s="862" t="s">
        <v>235</v>
      </c>
      <c r="P68" s="863" t="s">
        <v>284</v>
      </c>
      <c r="Q68" s="864"/>
      <c r="R68" s="863" t="s">
        <v>285</v>
      </c>
      <c r="S68" s="864"/>
      <c r="T68" s="863" t="s">
        <v>286</v>
      </c>
      <c r="U68" s="864"/>
      <c r="V68" s="863" t="s">
        <v>992</v>
      </c>
      <c r="W68" s="864"/>
      <c r="X68" s="909" t="s">
        <v>289</v>
      </c>
      <c r="Y68" s="864"/>
      <c r="Z68" s="3728" t="s">
        <v>990</v>
      </c>
      <c r="AA68" s="3729"/>
      <c r="AC68" s="955" t="s">
        <v>66</v>
      </c>
      <c r="AD68" s="970"/>
      <c r="AE68" s="1031"/>
      <c r="AF68" s="970"/>
      <c r="AG68" s="1032"/>
      <c r="AH68" s="970"/>
      <c r="AI68" s="1033"/>
      <c r="AJ68" s="906">
        <f t="shared" si="55"/>
        <v>0</v>
      </c>
      <c r="AK68" s="1029">
        <f t="shared" si="56"/>
        <v>0</v>
      </c>
      <c r="AL68" s="906">
        <f t="shared" si="57"/>
        <v>0</v>
      </c>
      <c r="AM68" s="961">
        <f t="shared" si="58"/>
        <v>0</v>
      </c>
      <c r="AN68" s="918">
        <f t="shared" si="59"/>
        <v>0</v>
      </c>
      <c r="AO68" s="940">
        <f t="shared" si="60"/>
        <v>0</v>
      </c>
      <c r="AR68" s="105"/>
      <c r="AV68" s="11"/>
      <c r="AW68" s="11"/>
      <c r="BB68" s="11"/>
      <c r="BC68" s="11"/>
      <c r="BD68" s="11"/>
      <c r="BE68" s="11"/>
      <c r="BF68" s="11"/>
    </row>
    <row r="69" spans="2:58" ht="12.75" customHeight="1" thickBot="1">
      <c r="B69" s="1624" t="s">
        <v>720</v>
      </c>
      <c r="C69" s="3436" t="s">
        <v>721</v>
      </c>
      <c r="D69" s="2702">
        <v>110</v>
      </c>
      <c r="E69" s="195" t="s">
        <v>75</v>
      </c>
      <c r="F69" s="2856">
        <v>6.08</v>
      </c>
      <c r="G69" s="3607">
        <v>6.08</v>
      </c>
      <c r="H69" s="2672" t="s">
        <v>347</v>
      </c>
      <c r="I69" s="237">
        <v>225</v>
      </c>
      <c r="J69" s="1254">
        <v>225</v>
      </c>
      <c r="K69" s="2576" t="s">
        <v>56</v>
      </c>
      <c r="L69" s="237">
        <v>45.28</v>
      </c>
      <c r="M69" s="239">
        <v>45.28</v>
      </c>
      <c r="N69" s="95"/>
      <c r="O69" s="690"/>
      <c r="P69" s="865" t="s">
        <v>87</v>
      </c>
      <c r="Q69" s="866" t="s">
        <v>88</v>
      </c>
      <c r="R69" s="865" t="s">
        <v>87</v>
      </c>
      <c r="S69" s="866" t="s">
        <v>88</v>
      </c>
      <c r="T69" s="865" t="s">
        <v>87</v>
      </c>
      <c r="U69" s="866" t="s">
        <v>88</v>
      </c>
      <c r="V69" s="865" t="s">
        <v>87</v>
      </c>
      <c r="W69" s="866" t="s">
        <v>88</v>
      </c>
      <c r="X69" s="865" t="s">
        <v>87</v>
      </c>
      <c r="Y69" s="867" t="s">
        <v>88</v>
      </c>
      <c r="Z69" s="913" t="s">
        <v>87</v>
      </c>
      <c r="AA69" s="914" t="s">
        <v>88</v>
      </c>
      <c r="AC69" s="955" t="s">
        <v>68</v>
      </c>
      <c r="AD69" s="970"/>
      <c r="AE69" s="1026"/>
      <c r="AF69" s="1218"/>
      <c r="AG69" s="1032"/>
      <c r="AH69" s="970"/>
      <c r="AI69" s="1028"/>
      <c r="AJ69" s="906">
        <f t="shared" si="55"/>
        <v>0</v>
      </c>
      <c r="AK69" s="1029">
        <f t="shared" si="56"/>
        <v>0</v>
      </c>
      <c r="AL69" s="906">
        <f t="shared" si="57"/>
        <v>0</v>
      </c>
      <c r="AM69" s="961">
        <f t="shared" si="58"/>
        <v>0</v>
      </c>
      <c r="AN69" s="918">
        <f t="shared" si="59"/>
        <v>0</v>
      </c>
      <c r="AO69" s="940">
        <f t="shared" si="60"/>
        <v>0</v>
      </c>
      <c r="AR69" s="105"/>
      <c r="AV69" s="11"/>
      <c r="AW69" s="11"/>
      <c r="BB69" s="11"/>
      <c r="BC69" s="11"/>
      <c r="BD69" s="11"/>
      <c r="BE69" s="11"/>
      <c r="BF69" s="11"/>
    </row>
    <row r="70" spans="2:58" ht="12.75" customHeight="1">
      <c r="B70" s="1279" t="s">
        <v>685</v>
      </c>
      <c r="C70" s="3442" t="s">
        <v>722</v>
      </c>
      <c r="D70" s="3608">
        <v>90</v>
      </c>
      <c r="E70" s="3080" t="s">
        <v>723</v>
      </c>
      <c r="F70" s="1725"/>
      <c r="G70" s="1567"/>
      <c r="H70" s="3376" t="s">
        <v>348</v>
      </c>
      <c r="I70" s="237">
        <v>0.20599999999999999</v>
      </c>
      <c r="J70" s="1239">
        <v>0.20599999999999999</v>
      </c>
      <c r="K70" s="194" t="s">
        <v>347</v>
      </c>
      <c r="L70" s="237">
        <v>1.92</v>
      </c>
      <c r="M70" s="239">
        <v>1.92</v>
      </c>
      <c r="N70" s="95"/>
      <c r="O70" s="1128" t="s">
        <v>115</v>
      </c>
      <c r="P70" s="881">
        <f>D74</f>
        <v>20</v>
      </c>
      <c r="Q70" s="1055">
        <f>D74</f>
        <v>20</v>
      </c>
      <c r="R70" s="895">
        <f>D91</f>
        <v>30</v>
      </c>
      <c r="S70" s="1047">
        <f>D91</f>
        <v>30</v>
      </c>
      <c r="T70" s="895">
        <f>D104</f>
        <v>20</v>
      </c>
      <c r="U70" s="1056">
        <f>D104</f>
        <v>20</v>
      </c>
      <c r="V70" s="895">
        <f>P70+R70</f>
        <v>50</v>
      </c>
      <c r="W70" s="1046">
        <f>Q70+S70</f>
        <v>50</v>
      </c>
      <c r="X70" s="895">
        <f>R70+T70</f>
        <v>50</v>
      </c>
      <c r="Y70" s="1047">
        <f>S70+U70</f>
        <v>50</v>
      </c>
      <c r="Z70" s="915">
        <f t="shared" ref="Z70:Z78" si="61">P70+R70+T70</f>
        <v>70</v>
      </c>
      <c r="AA70" s="916">
        <f t="shared" ref="AA70:AA78" si="62">Q70+S70+U70</f>
        <v>70</v>
      </c>
      <c r="AC70" s="955" t="s">
        <v>69</v>
      </c>
      <c r="AD70" s="970"/>
      <c r="AE70" s="1034"/>
      <c r="AF70" s="970"/>
      <c r="AG70" s="1027"/>
      <c r="AH70" s="970"/>
      <c r="AI70" s="1028"/>
      <c r="AJ70" s="906">
        <f t="shared" si="55"/>
        <v>0</v>
      </c>
      <c r="AK70" s="1029">
        <f t="shared" si="56"/>
        <v>0</v>
      </c>
      <c r="AL70" s="906">
        <f t="shared" si="57"/>
        <v>0</v>
      </c>
      <c r="AM70" s="961">
        <f t="shared" si="58"/>
        <v>0</v>
      </c>
      <c r="AN70" s="918">
        <f t="shared" si="59"/>
        <v>0</v>
      </c>
      <c r="AO70" s="940">
        <f t="shared" si="60"/>
        <v>0</v>
      </c>
      <c r="AR70" s="105"/>
      <c r="BB70" s="11"/>
      <c r="BC70" s="11"/>
      <c r="BD70" s="11"/>
      <c r="BE70" s="11"/>
      <c r="BF70" s="11"/>
    </row>
    <row r="71" spans="2:58" ht="13.5" customHeight="1">
      <c r="B71" s="3598" t="s">
        <v>740</v>
      </c>
      <c r="C71" s="3432" t="s">
        <v>741</v>
      </c>
      <c r="D71" s="3441">
        <v>180</v>
      </c>
      <c r="E71" s="194" t="s">
        <v>738</v>
      </c>
      <c r="F71" s="237">
        <v>12.3</v>
      </c>
      <c r="G71" s="239">
        <v>12.3</v>
      </c>
      <c r="H71" s="3281" t="s">
        <v>707</v>
      </c>
      <c r="I71" s="1740"/>
      <c r="J71" s="2848"/>
      <c r="K71" s="194" t="s">
        <v>875</v>
      </c>
      <c r="L71" s="237">
        <v>0.5</v>
      </c>
      <c r="M71" s="2795">
        <v>0.5</v>
      </c>
      <c r="N71" s="95"/>
      <c r="O71" s="917" t="s">
        <v>114</v>
      </c>
      <c r="P71" s="882">
        <f>D73</f>
        <v>30</v>
      </c>
      <c r="Q71" s="1057">
        <f>D73</f>
        <v>30</v>
      </c>
      <c r="R71" s="882">
        <f>D90</f>
        <v>50</v>
      </c>
      <c r="S71" s="1058">
        <f>D90</f>
        <v>50</v>
      </c>
      <c r="T71" s="882"/>
      <c r="U71" s="1057"/>
      <c r="V71" s="882">
        <f t="shared" ref="V71:V75" si="63">P71+R71</f>
        <v>80</v>
      </c>
      <c r="W71" s="1049">
        <f t="shared" ref="W71:W75" si="64">Q71+S71</f>
        <v>80</v>
      </c>
      <c r="X71" s="882">
        <f t="shared" ref="X71:X75" si="65">R71+T71</f>
        <v>50</v>
      </c>
      <c r="Y71" s="961">
        <f t="shared" ref="Y71:Y75" si="66">S71+U71</f>
        <v>50</v>
      </c>
      <c r="Z71" s="918">
        <f t="shared" si="61"/>
        <v>80</v>
      </c>
      <c r="AA71" s="919">
        <f t="shared" si="62"/>
        <v>80</v>
      </c>
      <c r="AC71" s="956" t="s">
        <v>313</v>
      </c>
      <c r="AD71" s="1138"/>
      <c r="AE71" s="1132"/>
      <c r="AF71" s="970"/>
      <c r="AG71" s="1027"/>
      <c r="AH71" s="970">
        <f>F104</f>
        <v>12.01</v>
      </c>
      <c r="AI71" s="1028">
        <f>G104</f>
        <v>12.01</v>
      </c>
      <c r="AJ71" s="906">
        <f t="shared" si="55"/>
        <v>0</v>
      </c>
      <c r="AK71" s="1029">
        <f t="shared" si="56"/>
        <v>0</v>
      </c>
      <c r="AL71" s="906">
        <f t="shared" si="57"/>
        <v>12.01</v>
      </c>
      <c r="AM71" s="961">
        <f t="shared" si="58"/>
        <v>12.01</v>
      </c>
      <c r="AN71" s="918">
        <f t="shared" si="59"/>
        <v>12.01</v>
      </c>
      <c r="AO71" s="940">
        <f t="shared" si="60"/>
        <v>12.01</v>
      </c>
      <c r="AR71" s="105"/>
      <c r="BB71" s="11"/>
      <c r="BC71" s="11"/>
      <c r="BD71" s="11"/>
      <c r="BE71" s="11"/>
      <c r="BF71" s="11"/>
    </row>
    <row r="72" spans="2:58" ht="15.75" thickBot="1">
      <c r="B72" s="3438" t="s">
        <v>847</v>
      </c>
      <c r="C72" s="3432" t="s">
        <v>878</v>
      </c>
      <c r="D72" s="3609" t="s">
        <v>879</v>
      </c>
      <c r="E72" s="194" t="s">
        <v>339</v>
      </c>
      <c r="F72" s="237">
        <v>2.7</v>
      </c>
      <c r="G72" s="2795">
        <v>2.7</v>
      </c>
      <c r="H72" s="2453" t="s">
        <v>75</v>
      </c>
      <c r="I72" s="2814">
        <v>4.4000000000000004</v>
      </c>
      <c r="J72" s="3610">
        <v>4.4000000000000004</v>
      </c>
      <c r="K72" s="3611" t="s">
        <v>51</v>
      </c>
      <c r="L72" s="237">
        <v>0.3</v>
      </c>
      <c r="M72" s="1268">
        <v>0.3</v>
      </c>
      <c r="N72" s="95"/>
      <c r="O72" s="917" t="s">
        <v>72</v>
      </c>
      <c r="P72" s="882">
        <f>F72+L67</f>
        <v>32.700000000000003</v>
      </c>
      <c r="Q72" s="1152">
        <f>G72+M67</f>
        <v>32.700000000000003</v>
      </c>
      <c r="R72" s="882">
        <f>I91</f>
        <v>0.48</v>
      </c>
      <c r="S72" s="1049">
        <f>J91</f>
        <v>0.48</v>
      </c>
      <c r="T72" s="882"/>
      <c r="U72" s="1060"/>
      <c r="V72" s="882">
        <f t="shared" si="63"/>
        <v>33.18</v>
      </c>
      <c r="W72" s="1049">
        <f t="shared" si="64"/>
        <v>33.18</v>
      </c>
      <c r="X72" s="882">
        <f t="shared" si="65"/>
        <v>0.48</v>
      </c>
      <c r="Y72" s="961">
        <f t="shared" si="66"/>
        <v>0.48</v>
      </c>
      <c r="Z72" s="918">
        <f t="shared" si="61"/>
        <v>33.18</v>
      </c>
      <c r="AA72" s="919">
        <f t="shared" si="62"/>
        <v>33.18</v>
      </c>
      <c r="AC72" s="1113" t="s">
        <v>312</v>
      </c>
      <c r="AD72" s="977"/>
      <c r="AE72" s="1035"/>
      <c r="AF72" s="2402"/>
      <c r="AG72" s="1036"/>
      <c r="AH72" s="977"/>
      <c r="AI72" s="1037"/>
      <c r="AJ72" s="907">
        <f t="shared" si="55"/>
        <v>0</v>
      </c>
      <c r="AK72" s="1038">
        <f t="shared" si="56"/>
        <v>0</v>
      </c>
      <c r="AL72" s="907">
        <f t="shared" si="57"/>
        <v>0</v>
      </c>
      <c r="AM72" s="871">
        <f t="shared" si="58"/>
        <v>0</v>
      </c>
      <c r="AN72" s="927">
        <f t="shared" si="59"/>
        <v>0</v>
      </c>
      <c r="AO72" s="941">
        <f t="shared" si="60"/>
        <v>0</v>
      </c>
      <c r="AR72" s="105"/>
      <c r="BB72" s="11"/>
      <c r="BC72" s="11"/>
      <c r="BD72" s="11"/>
      <c r="BE72" s="11"/>
      <c r="BF72" s="11"/>
    </row>
    <row r="73" spans="2:58" ht="15.75" thickBot="1">
      <c r="B73" s="3447" t="s">
        <v>8</v>
      </c>
      <c r="C73" s="3432" t="s">
        <v>9</v>
      </c>
      <c r="D73" s="3318">
        <v>30</v>
      </c>
      <c r="E73" s="194" t="s">
        <v>347</v>
      </c>
      <c r="F73" s="237">
        <v>23.1</v>
      </c>
      <c r="G73" s="239">
        <v>23.1</v>
      </c>
      <c r="H73" s="3612" t="s">
        <v>726</v>
      </c>
      <c r="I73" s="3613"/>
      <c r="J73" s="3614"/>
      <c r="K73" s="3080" t="s">
        <v>876</v>
      </c>
      <c r="L73" s="3414"/>
      <c r="M73" s="3440"/>
      <c r="N73" s="95"/>
      <c r="O73" s="920" t="s">
        <v>291</v>
      </c>
      <c r="P73" s="883">
        <f t="shared" ref="P73:U73" si="67">AD73</f>
        <v>0</v>
      </c>
      <c r="Q73" s="1087">
        <f t="shared" si="67"/>
        <v>0</v>
      </c>
      <c r="R73" s="883">
        <f t="shared" si="67"/>
        <v>5</v>
      </c>
      <c r="S73" s="1061">
        <f t="shared" si="67"/>
        <v>5</v>
      </c>
      <c r="T73" s="883">
        <f t="shared" si="67"/>
        <v>12.01</v>
      </c>
      <c r="U73" s="1062">
        <f t="shared" si="67"/>
        <v>12.01</v>
      </c>
      <c r="V73" s="883">
        <f t="shared" si="63"/>
        <v>5</v>
      </c>
      <c r="W73" s="922">
        <f t="shared" si="64"/>
        <v>5</v>
      </c>
      <c r="X73" s="883">
        <f t="shared" si="65"/>
        <v>17.009999999999998</v>
      </c>
      <c r="Y73" s="1061">
        <f t="shared" si="66"/>
        <v>17.009999999999998</v>
      </c>
      <c r="Z73" s="921">
        <f t="shared" si="61"/>
        <v>17.009999999999998</v>
      </c>
      <c r="AA73" s="922">
        <f t="shared" si="62"/>
        <v>17.009999999999998</v>
      </c>
      <c r="AC73" s="957" t="s">
        <v>300</v>
      </c>
      <c r="AD73" s="1039">
        <f t="shared" ref="AD73:AH73" si="68">SUM(AD65:AD72)</f>
        <v>0</v>
      </c>
      <c r="AE73" s="1040">
        <f t="shared" si="68"/>
        <v>0</v>
      </c>
      <c r="AF73" s="1041">
        <f t="shared" si="68"/>
        <v>5</v>
      </c>
      <c r="AG73" s="959">
        <f t="shared" si="68"/>
        <v>5</v>
      </c>
      <c r="AH73" s="1039">
        <f t="shared" si="68"/>
        <v>12.01</v>
      </c>
      <c r="AI73" s="1042">
        <f>SUM(AI65:AI72)</f>
        <v>12.01</v>
      </c>
      <c r="AJ73" s="958">
        <f t="shared" si="55"/>
        <v>5</v>
      </c>
      <c r="AK73" s="1043">
        <f t="shared" si="56"/>
        <v>5</v>
      </c>
      <c r="AL73" s="958">
        <f t="shared" si="57"/>
        <v>17.009999999999998</v>
      </c>
      <c r="AM73" s="1044">
        <f t="shared" si="58"/>
        <v>17.009999999999998</v>
      </c>
      <c r="AN73" s="958">
        <f t="shared" si="59"/>
        <v>17.009999999999998</v>
      </c>
      <c r="AO73" s="959">
        <f t="shared" si="60"/>
        <v>17.009999999999998</v>
      </c>
      <c r="AR73" s="131"/>
      <c r="BB73" s="11"/>
      <c r="BC73" s="11"/>
      <c r="BD73" s="11"/>
      <c r="BE73" s="11"/>
      <c r="BF73" s="11"/>
    </row>
    <row r="74" spans="2:58">
      <c r="B74" s="3390" t="s">
        <v>8</v>
      </c>
      <c r="C74" s="3432" t="s">
        <v>305</v>
      </c>
      <c r="D74" s="3318">
        <v>20</v>
      </c>
      <c r="E74" s="194" t="s">
        <v>135</v>
      </c>
      <c r="F74" s="237">
        <v>9.3610000000000007</v>
      </c>
      <c r="G74" s="239">
        <v>7.8659999999999997</v>
      </c>
      <c r="H74" s="3615" t="s">
        <v>727</v>
      </c>
      <c r="I74" s="1394"/>
      <c r="J74" s="1394"/>
      <c r="K74" s="249" t="s">
        <v>79</v>
      </c>
      <c r="L74" s="679">
        <v>2</v>
      </c>
      <c r="M74" s="2594">
        <v>2</v>
      </c>
      <c r="N74" s="110"/>
      <c r="O74" s="917" t="s">
        <v>91</v>
      </c>
      <c r="P74" s="882">
        <f>I68</f>
        <v>37.5</v>
      </c>
      <c r="Q74" s="875">
        <f>J68</f>
        <v>37.5</v>
      </c>
      <c r="R74" s="882"/>
      <c r="S74" s="961"/>
      <c r="T74" s="882"/>
      <c r="U74" s="1063"/>
      <c r="V74" s="882">
        <f t="shared" si="63"/>
        <v>37.5</v>
      </c>
      <c r="W74" s="1049">
        <f t="shared" si="64"/>
        <v>37.5</v>
      </c>
      <c r="X74" s="882">
        <f t="shared" si="65"/>
        <v>0</v>
      </c>
      <c r="Y74" s="961">
        <f t="shared" si="66"/>
        <v>0</v>
      </c>
      <c r="Z74" s="918">
        <f t="shared" si="61"/>
        <v>37.5</v>
      </c>
      <c r="AA74" s="919">
        <f t="shared" si="62"/>
        <v>37.5</v>
      </c>
      <c r="AC74" s="1390" t="s">
        <v>388</v>
      </c>
      <c r="AD74" s="903"/>
      <c r="AE74" s="1139"/>
      <c r="AF74" s="905"/>
      <c r="AG74" s="1045"/>
      <c r="AH74" s="908"/>
      <c r="AI74" s="1147"/>
      <c r="AJ74" s="908">
        <f t="shared" si="55"/>
        <v>0</v>
      </c>
      <c r="AK74" s="1046">
        <f t="shared" si="56"/>
        <v>0</v>
      </c>
      <c r="AL74" s="908">
        <f t="shared" si="57"/>
        <v>0</v>
      </c>
      <c r="AM74" s="1047">
        <f t="shared" si="58"/>
        <v>0</v>
      </c>
      <c r="AN74" s="1114">
        <f t="shared" si="59"/>
        <v>0</v>
      </c>
      <c r="AO74" s="1125">
        <f t="shared" si="60"/>
        <v>0</v>
      </c>
      <c r="AR74" s="110"/>
      <c r="BB74" s="11"/>
      <c r="BC74" s="11"/>
      <c r="BD74" s="11"/>
      <c r="BE74" s="11"/>
      <c r="BF74" s="11"/>
    </row>
    <row r="75" spans="2:58" ht="14.25" customHeight="1">
      <c r="B75" s="3439"/>
      <c r="C75" s="2587"/>
      <c r="D75" s="3414"/>
      <c r="E75" s="194" t="s">
        <v>75</v>
      </c>
      <c r="F75" s="237">
        <v>0.79</v>
      </c>
      <c r="G75" s="2795">
        <v>0.79</v>
      </c>
      <c r="H75" s="1286" t="s">
        <v>684</v>
      </c>
      <c r="I75" s="250">
        <v>139.56</v>
      </c>
      <c r="J75" s="2794">
        <v>90</v>
      </c>
      <c r="K75" s="3080" t="s">
        <v>877</v>
      </c>
      <c r="L75" s="2662"/>
      <c r="M75" s="2663"/>
      <c r="N75" s="95"/>
      <c r="O75" s="421" t="s">
        <v>42</v>
      </c>
      <c r="P75" s="882"/>
      <c r="Q75" s="1067"/>
      <c r="R75" s="1150">
        <f>F84</f>
        <v>80</v>
      </c>
      <c r="S75" s="1072">
        <f>G84</f>
        <v>60</v>
      </c>
      <c r="T75" s="882"/>
      <c r="U75" s="1063"/>
      <c r="V75" s="882">
        <f t="shared" si="63"/>
        <v>80</v>
      </c>
      <c r="W75" s="1049">
        <f t="shared" si="64"/>
        <v>60</v>
      </c>
      <c r="X75" s="882">
        <f t="shared" si="65"/>
        <v>80</v>
      </c>
      <c r="Y75" s="961">
        <f t="shared" si="66"/>
        <v>60</v>
      </c>
      <c r="Z75" s="918">
        <f t="shared" si="61"/>
        <v>80</v>
      </c>
      <c r="AA75" s="919">
        <f t="shared" si="62"/>
        <v>60</v>
      </c>
      <c r="AC75" s="935" t="s">
        <v>310</v>
      </c>
      <c r="AD75" s="754"/>
      <c r="AE75" s="1140"/>
      <c r="AF75" s="1242"/>
      <c r="AG75" s="1221"/>
      <c r="AH75" s="906"/>
      <c r="AI75" s="1066"/>
      <c r="AJ75" s="906">
        <f t="shared" ref="AJ75:AM78" si="69">AD75+AF75</f>
        <v>0</v>
      </c>
      <c r="AK75" s="1049">
        <f t="shared" si="69"/>
        <v>0</v>
      </c>
      <c r="AL75" s="906">
        <f t="shared" si="69"/>
        <v>0</v>
      </c>
      <c r="AM75" s="961">
        <f>AG75+AI75</f>
        <v>0</v>
      </c>
      <c r="AN75" s="1114">
        <f t="shared" si="59"/>
        <v>0</v>
      </c>
      <c r="AO75" s="1125">
        <f t="shared" si="60"/>
        <v>0</v>
      </c>
      <c r="AR75" s="115"/>
      <c r="BB75" s="11"/>
      <c r="BC75" s="11"/>
      <c r="BD75" s="11"/>
      <c r="BE75" s="11"/>
      <c r="BF75" s="11"/>
    </row>
    <row r="76" spans="2:58" ht="15.75" customHeight="1" thickBot="1">
      <c r="B76" s="3439"/>
      <c r="C76" s="2587"/>
      <c r="D76" s="3414"/>
      <c r="E76" s="2654" t="s">
        <v>348</v>
      </c>
      <c r="F76" s="237">
        <v>0.39400000000000002</v>
      </c>
      <c r="G76" s="1268">
        <v>0.39400000000000002</v>
      </c>
      <c r="H76" s="3386"/>
      <c r="I76" s="2662"/>
      <c r="J76" s="2663"/>
      <c r="K76" s="3456" t="s">
        <v>82</v>
      </c>
      <c r="L76" s="679">
        <v>10</v>
      </c>
      <c r="M76" s="2594">
        <v>10</v>
      </c>
      <c r="N76" s="95"/>
      <c r="O76" s="2949" t="s">
        <v>394</v>
      </c>
      <c r="P76" s="884">
        <f t="shared" ref="P76:U76" si="70">AD88</f>
        <v>148.92099999999999</v>
      </c>
      <c r="Q76" s="1064">
        <f t="shared" si="70"/>
        <v>97.866</v>
      </c>
      <c r="R76" s="1458">
        <f t="shared" si="70"/>
        <v>228.39500000000004</v>
      </c>
      <c r="S76" s="924">
        <f t="shared" si="70"/>
        <v>189.29000000000002</v>
      </c>
      <c r="T76" s="884">
        <f t="shared" si="70"/>
        <v>57.408000000000001</v>
      </c>
      <c r="U76" s="1066">
        <f t="shared" si="70"/>
        <v>45.863999999999997</v>
      </c>
      <c r="V76" s="1458">
        <f t="shared" ref="V76:Y78" si="71">P76+R76</f>
        <v>377.31600000000003</v>
      </c>
      <c r="W76" s="924">
        <f t="shared" si="71"/>
        <v>287.15600000000001</v>
      </c>
      <c r="X76" s="1458">
        <f t="shared" si="71"/>
        <v>285.80300000000005</v>
      </c>
      <c r="Y76" s="1459">
        <f t="shared" si="71"/>
        <v>235.15400000000002</v>
      </c>
      <c r="Z76" s="923">
        <f t="shared" si="61"/>
        <v>434.72400000000005</v>
      </c>
      <c r="AA76" s="924">
        <f t="shared" si="62"/>
        <v>333.02</v>
      </c>
      <c r="AC76" s="934" t="s">
        <v>221</v>
      </c>
      <c r="AD76" s="754">
        <f>I75</f>
        <v>139.56</v>
      </c>
      <c r="AE76" s="1141">
        <f>J75</f>
        <v>90</v>
      </c>
      <c r="AF76" s="906"/>
      <c r="AG76" s="1048"/>
      <c r="AH76" s="906"/>
      <c r="AI76" s="1066"/>
      <c r="AJ76" s="906">
        <f t="shared" si="69"/>
        <v>139.56</v>
      </c>
      <c r="AK76" s="1049">
        <f t="shared" si="69"/>
        <v>90</v>
      </c>
      <c r="AL76" s="906">
        <f t="shared" si="69"/>
        <v>0</v>
      </c>
      <c r="AM76" s="961">
        <f t="shared" si="69"/>
        <v>0</v>
      </c>
      <c r="AN76" s="1114">
        <f t="shared" si="59"/>
        <v>139.56</v>
      </c>
      <c r="AO76" s="1125">
        <f t="shared" si="60"/>
        <v>90</v>
      </c>
      <c r="AR76" s="115"/>
      <c r="BB76" s="11"/>
      <c r="BC76" s="11"/>
      <c r="BD76" s="11"/>
      <c r="BE76" s="11"/>
      <c r="BF76" s="11"/>
    </row>
    <row r="77" spans="2:58" ht="15" customHeight="1" thickBot="1">
      <c r="B77" s="3439"/>
      <c r="C77" s="2587"/>
      <c r="D77" s="3414"/>
      <c r="E77" s="2654" t="s">
        <v>132</v>
      </c>
      <c r="F77" s="237">
        <v>6.9999999999999999E-4</v>
      </c>
      <c r="G77" s="1239">
        <v>6.9999999999999999E-4</v>
      </c>
      <c r="H77" s="3616"/>
      <c r="I77" s="2898" t="s">
        <v>741</v>
      </c>
      <c r="J77" s="1240"/>
      <c r="K77" s="1240"/>
      <c r="L77" s="1240"/>
      <c r="M77" s="1241"/>
      <c r="N77" s="95"/>
      <c r="O77" s="2950" t="s">
        <v>395</v>
      </c>
      <c r="P77" s="884">
        <f t="shared" ref="P77:U78" si="72">AD95</f>
        <v>0</v>
      </c>
      <c r="Q77" s="1064">
        <f t="shared" si="72"/>
        <v>0</v>
      </c>
      <c r="R77" s="884">
        <f t="shared" si="72"/>
        <v>0</v>
      </c>
      <c r="S77" s="1065">
        <f t="shared" si="72"/>
        <v>0</v>
      </c>
      <c r="T77" s="884">
        <f t="shared" si="72"/>
        <v>0</v>
      </c>
      <c r="U77" s="1066">
        <f t="shared" si="72"/>
        <v>0</v>
      </c>
      <c r="V77" s="884">
        <f t="shared" si="71"/>
        <v>0</v>
      </c>
      <c r="W77" s="924">
        <f t="shared" si="71"/>
        <v>0</v>
      </c>
      <c r="X77" s="884">
        <f t="shared" si="71"/>
        <v>0</v>
      </c>
      <c r="Y77" s="1065">
        <f t="shared" si="71"/>
        <v>0</v>
      </c>
      <c r="Z77" s="923">
        <f t="shared" si="61"/>
        <v>0</v>
      </c>
      <c r="AA77" s="924">
        <f t="shared" si="62"/>
        <v>0</v>
      </c>
      <c r="AC77" s="936" t="s">
        <v>340</v>
      </c>
      <c r="AD77" s="754"/>
      <c r="AE77" s="1142"/>
      <c r="AF77" s="906"/>
      <c r="AG77" s="1048"/>
      <c r="AH77" s="907"/>
      <c r="AI77" s="1148"/>
      <c r="AJ77" s="907">
        <f t="shared" si="69"/>
        <v>0</v>
      </c>
      <c r="AK77" s="1051">
        <f t="shared" si="69"/>
        <v>0</v>
      </c>
      <c r="AL77" s="907">
        <f t="shared" si="69"/>
        <v>0</v>
      </c>
      <c r="AM77" s="871">
        <f t="shared" si="69"/>
        <v>0</v>
      </c>
      <c r="AN77" s="1114">
        <f t="shared" si="59"/>
        <v>0</v>
      </c>
      <c r="AO77" s="1125">
        <f t="shared" si="60"/>
        <v>0</v>
      </c>
      <c r="AR77" s="217"/>
      <c r="BB77" s="11"/>
      <c r="BC77" s="11"/>
      <c r="BD77" s="11"/>
      <c r="BE77" s="11"/>
      <c r="BF77" s="11"/>
    </row>
    <row r="78" spans="2:58" ht="15.75" thickBot="1">
      <c r="B78" s="3439"/>
      <c r="C78" s="2587"/>
      <c r="D78" s="3414"/>
      <c r="E78" s="3080" t="s">
        <v>724</v>
      </c>
      <c r="F78" s="1725"/>
      <c r="G78" s="1567"/>
      <c r="H78" s="2570" t="s">
        <v>86</v>
      </c>
      <c r="I78" s="677" t="s">
        <v>87</v>
      </c>
      <c r="J78" s="1265" t="s">
        <v>88</v>
      </c>
      <c r="K78" s="2771" t="s">
        <v>86</v>
      </c>
      <c r="L78" s="167" t="s">
        <v>87</v>
      </c>
      <c r="M78" s="2658" t="s">
        <v>88</v>
      </c>
      <c r="N78" s="95"/>
      <c r="O78" s="2951" t="s">
        <v>702</v>
      </c>
      <c r="P78" s="884">
        <f t="shared" si="72"/>
        <v>148.92099999999999</v>
      </c>
      <c r="Q78" s="1064">
        <f t="shared" si="72"/>
        <v>97.866</v>
      </c>
      <c r="R78" s="884">
        <f t="shared" si="72"/>
        <v>228.39500000000004</v>
      </c>
      <c r="S78" s="1459">
        <f t="shared" si="72"/>
        <v>189.29000000000002</v>
      </c>
      <c r="T78" s="884">
        <f t="shared" si="72"/>
        <v>57.408000000000001</v>
      </c>
      <c r="U78" s="1066">
        <f t="shared" si="72"/>
        <v>45.863999999999997</v>
      </c>
      <c r="V78" s="884">
        <f t="shared" si="71"/>
        <v>377.31600000000003</v>
      </c>
      <c r="W78" s="924">
        <f t="shared" si="71"/>
        <v>287.15600000000001</v>
      </c>
      <c r="X78" s="884">
        <f t="shared" si="71"/>
        <v>285.80300000000005</v>
      </c>
      <c r="Y78" s="1065">
        <f t="shared" si="71"/>
        <v>235.15400000000002</v>
      </c>
      <c r="Z78" s="923">
        <f t="shared" si="61"/>
        <v>434.72400000000005</v>
      </c>
      <c r="AA78" s="924">
        <f t="shared" si="62"/>
        <v>333.02</v>
      </c>
      <c r="AC78" s="2265" t="s">
        <v>446</v>
      </c>
      <c r="AD78" s="903"/>
      <c r="AE78" s="1139"/>
      <c r="AF78" s="905">
        <f>L91</f>
        <v>24.77</v>
      </c>
      <c r="AG78" s="1045">
        <f>M91</f>
        <v>18.38</v>
      </c>
      <c r="AH78" s="906"/>
      <c r="AI78" s="1066"/>
      <c r="AJ78" s="906">
        <f t="shared" si="69"/>
        <v>24.77</v>
      </c>
      <c r="AK78" s="1049">
        <f t="shared" si="69"/>
        <v>18.38</v>
      </c>
      <c r="AL78" s="906">
        <f t="shared" si="69"/>
        <v>24.77</v>
      </c>
      <c r="AM78" s="961">
        <f t="shared" si="69"/>
        <v>18.38</v>
      </c>
      <c r="AN78" s="1114">
        <f t="shared" si="59"/>
        <v>24.77</v>
      </c>
      <c r="AO78" s="1125">
        <f t="shared" si="60"/>
        <v>18.38</v>
      </c>
      <c r="AR78" s="217"/>
      <c r="BB78" s="11"/>
      <c r="BC78" s="11"/>
      <c r="BD78" s="11"/>
      <c r="BE78" s="11"/>
      <c r="BF78" s="11"/>
    </row>
    <row r="79" spans="2:58">
      <c r="B79" s="3439"/>
      <c r="C79" s="2587"/>
      <c r="D79" s="3414"/>
      <c r="E79" s="2661"/>
      <c r="F79" s="2662"/>
      <c r="G79" s="2663"/>
      <c r="H79" s="2761" t="s">
        <v>49</v>
      </c>
      <c r="I79" s="1560">
        <v>0.8</v>
      </c>
      <c r="J79" s="1744">
        <v>0.8</v>
      </c>
      <c r="K79" s="3617" t="s">
        <v>742</v>
      </c>
      <c r="L79" s="237">
        <v>8.57</v>
      </c>
      <c r="M79" s="239">
        <v>7.5</v>
      </c>
      <c r="N79" s="95"/>
      <c r="O79" s="917" t="s">
        <v>64</v>
      </c>
      <c r="P79" s="885">
        <f t="shared" ref="P79:U79" si="73">AD103</f>
        <v>8.57</v>
      </c>
      <c r="Q79" s="1067">
        <f t="shared" si="73"/>
        <v>7.5</v>
      </c>
      <c r="R79" s="885">
        <f t="shared" si="73"/>
        <v>113.5</v>
      </c>
      <c r="S79" s="961">
        <f t="shared" si="73"/>
        <v>100</v>
      </c>
      <c r="T79" s="885">
        <f t="shared" si="73"/>
        <v>7.6059999999999999</v>
      </c>
      <c r="U79" s="1063">
        <f t="shared" si="73"/>
        <v>7</v>
      </c>
      <c r="V79" s="885">
        <f t="shared" ref="V79:V107" si="74">P79+R79</f>
        <v>122.07</v>
      </c>
      <c r="W79" s="1049">
        <f t="shared" ref="W79:W107" si="75">Q79+S79</f>
        <v>107.5</v>
      </c>
      <c r="X79" s="885">
        <f t="shared" ref="X79:X107" si="76">R79+T79</f>
        <v>121.10599999999999</v>
      </c>
      <c r="Y79" s="961">
        <f t="shared" ref="Y79:Y107" si="77">S79+U79</f>
        <v>107</v>
      </c>
      <c r="Z79" s="918">
        <f t="shared" ref="Z79:Z107" si="78">P79+R79+T79</f>
        <v>129.67599999999999</v>
      </c>
      <c r="AA79" s="919">
        <f t="shared" ref="AA79:AA107" si="79">Q79+S79+U79</f>
        <v>114.5</v>
      </c>
      <c r="AC79" s="1222" t="s">
        <v>349</v>
      </c>
      <c r="AD79" s="754"/>
      <c r="AE79" s="1140"/>
      <c r="AF79" s="906"/>
      <c r="AG79" s="1048"/>
      <c r="AH79" s="906"/>
      <c r="AI79" s="1066"/>
      <c r="AJ79" s="906">
        <f t="shared" ref="AJ79:AJ80" si="80">AD79+AF79</f>
        <v>0</v>
      </c>
      <c r="AK79" s="1049">
        <f t="shared" ref="AK79:AK80" si="81">AE79+AG79</f>
        <v>0</v>
      </c>
      <c r="AL79" s="906">
        <f t="shared" ref="AL79:AL80" si="82">AF79+AH79</f>
        <v>0</v>
      </c>
      <c r="AM79" s="961">
        <f t="shared" ref="AM79:AM80" si="83">AG79+AI79</f>
        <v>0</v>
      </c>
      <c r="AN79" s="1114">
        <f t="shared" si="59"/>
        <v>0</v>
      </c>
      <c r="AO79" s="1125">
        <f t="shared" si="60"/>
        <v>0</v>
      </c>
      <c r="AR79" s="108"/>
      <c r="BB79" s="11"/>
      <c r="BC79" s="11"/>
      <c r="BD79" s="11"/>
      <c r="BE79" s="11"/>
      <c r="BF79" s="11"/>
    </row>
    <row r="80" spans="2:58">
      <c r="B80" s="3439"/>
      <c r="C80" s="1258"/>
      <c r="D80" s="3414"/>
      <c r="E80" s="3439"/>
      <c r="F80" s="3410"/>
      <c r="G80" s="3440"/>
      <c r="H80" s="194" t="s">
        <v>347</v>
      </c>
      <c r="I80" s="237">
        <v>59.4</v>
      </c>
      <c r="J80" s="1254"/>
      <c r="K80" s="3618" t="s">
        <v>352</v>
      </c>
      <c r="L80" s="250">
        <v>6.3</v>
      </c>
      <c r="M80" s="255">
        <v>6.3</v>
      </c>
      <c r="N80" s="95"/>
      <c r="O80" s="925" t="s">
        <v>90</v>
      </c>
      <c r="P80" s="885">
        <f t="shared" ref="P80:U80" si="84">AD107</f>
        <v>0</v>
      </c>
      <c r="Q80" s="875">
        <f t="shared" si="84"/>
        <v>0</v>
      </c>
      <c r="R80" s="885">
        <f t="shared" si="84"/>
        <v>0</v>
      </c>
      <c r="S80" s="1049">
        <f t="shared" si="84"/>
        <v>0</v>
      </c>
      <c r="T80" s="885">
        <f t="shared" si="84"/>
        <v>0</v>
      </c>
      <c r="U80" s="1063">
        <f t="shared" si="84"/>
        <v>0</v>
      </c>
      <c r="V80" s="882">
        <f t="shared" si="74"/>
        <v>0</v>
      </c>
      <c r="W80" s="1049">
        <f t="shared" si="75"/>
        <v>0</v>
      </c>
      <c r="X80" s="882">
        <f t="shared" si="76"/>
        <v>0</v>
      </c>
      <c r="Y80" s="961">
        <f t="shared" si="77"/>
        <v>0</v>
      </c>
      <c r="Z80" s="918">
        <f t="shared" si="78"/>
        <v>0</v>
      </c>
      <c r="AA80" s="919">
        <f t="shared" si="79"/>
        <v>0</v>
      </c>
      <c r="AC80" s="935" t="s">
        <v>350</v>
      </c>
      <c r="AD80" s="754"/>
      <c r="AE80" s="1141"/>
      <c r="AF80" s="906"/>
      <c r="AG80" s="1048"/>
      <c r="AH80" s="906"/>
      <c r="AI80" s="1066"/>
      <c r="AJ80" s="906">
        <f t="shared" si="80"/>
        <v>0</v>
      </c>
      <c r="AK80" s="1049">
        <f t="shared" si="81"/>
        <v>0</v>
      </c>
      <c r="AL80" s="906">
        <f t="shared" si="82"/>
        <v>0</v>
      </c>
      <c r="AM80" s="961">
        <f t="shared" si="83"/>
        <v>0</v>
      </c>
      <c r="AN80" s="1114">
        <f t="shared" si="59"/>
        <v>0</v>
      </c>
      <c r="AO80" s="1125">
        <f t="shared" si="60"/>
        <v>0</v>
      </c>
      <c r="AR80" s="115"/>
      <c r="BB80" s="11"/>
      <c r="BC80" s="11"/>
      <c r="BD80" s="11"/>
      <c r="BE80" s="11"/>
      <c r="BF80" s="11"/>
    </row>
    <row r="81" spans="2:58" ht="15.75" thickBot="1">
      <c r="B81" s="1272" t="s">
        <v>280</v>
      </c>
      <c r="C81" s="3443"/>
      <c r="D81" s="3619">
        <f>D68+D69+D70+D71+D73+D74+60+10</f>
        <v>590</v>
      </c>
      <c r="E81" s="1260"/>
      <c r="F81" s="1262"/>
      <c r="G81" s="2778"/>
      <c r="H81" s="2152" t="s">
        <v>509</v>
      </c>
      <c r="I81" s="1740"/>
      <c r="J81" s="2848"/>
      <c r="K81" s="1333" t="s">
        <v>347</v>
      </c>
      <c r="L81" s="237">
        <v>135</v>
      </c>
      <c r="M81" s="239">
        <v>135</v>
      </c>
      <c r="N81" s="95"/>
      <c r="O81" s="917" t="s">
        <v>490</v>
      </c>
      <c r="P81" s="882"/>
      <c r="Q81" s="875"/>
      <c r="R81" s="882">
        <f>D87</f>
        <v>200</v>
      </c>
      <c r="S81" s="961">
        <f>D87</f>
        <v>200</v>
      </c>
      <c r="T81" s="882"/>
      <c r="U81" s="1063"/>
      <c r="V81" s="882">
        <f t="shared" si="74"/>
        <v>200</v>
      </c>
      <c r="W81" s="1049">
        <f t="shared" si="75"/>
        <v>200</v>
      </c>
      <c r="X81" s="882">
        <f t="shared" si="76"/>
        <v>200</v>
      </c>
      <c r="Y81" s="961">
        <f t="shared" si="77"/>
        <v>200</v>
      </c>
      <c r="Z81" s="918">
        <f t="shared" si="78"/>
        <v>200</v>
      </c>
      <c r="AA81" s="919">
        <f t="shared" si="79"/>
        <v>200</v>
      </c>
      <c r="AC81" s="936" t="s">
        <v>107</v>
      </c>
      <c r="AD81" s="1151"/>
      <c r="AE81" s="1141"/>
      <c r="AF81" s="906">
        <f>I86</f>
        <v>65.552000000000007</v>
      </c>
      <c r="AG81" s="1048">
        <f>J86</f>
        <v>52.72</v>
      </c>
      <c r="AH81" s="906"/>
      <c r="AI81" s="1066"/>
      <c r="AJ81" s="906">
        <f t="shared" ref="AJ81:AM88" si="85">AD81+AF81</f>
        <v>65.552000000000007</v>
      </c>
      <c r="AK81" s="1049">
        <f t="shared" si="85"/>
        <v>52.72</v>
      </c>
      <c r="AL81" s="906">
        <f t="shared" si="85"/>
        <v>65.552000000000007</v>
      </c>
      <c r="AM81" s="961">
        <f t="shared" si="85"/>
        <v>52.72</v>
      </c>
      <c r="AN81" s="1114">
        <f t="shared" si="59"/>
        <v>65.552000000000007</v>
      </c>
      <c r="AO81" s="1125">
        <f t="shared" si="60"/>
        <v>52.72</v>
      </c>
      <c r="AR81" s="217"/>
      <c r="BB81" s="11"/>
      <c r="BC81" s="11"/>
      <c r="BD81" s="11"/>
      <c r="BE81" s="11"/>
      <c r="BF81" s="11"/>
    </row>
    <row r="82" spans="2:58" ht="13.5" customHeight="1" thickBot="1">
      <c r="B82" s="610"/>
      <c r="C82" s="1735" t="s">
        <v>106</v>
      </c>
      <c r="D82" s="3433"/>
      <c r="E82" s="2828" t="s">
        <v>511</v>
      </c>
      <c r="F82" s="1262"/>
      <c r="G82" s="1262"/>
      <c r="H82" s="2355" t="s">
        <v>833</v>
      </c>
      <c r="I82" s="1240"/>
      <c r="J82" s="1241"/>
      <c r="K82" s="116"/>
      <c r="L82" s="116"/>
      <c r="M82" s="3433"/>
      <c r="N82" s="95"/>
      <c r="O82" s="421" t="s">
        <v>303</v>
      </c>
      <c r="P82" s="882">
        <f t="shared" ref="P82:U82" si="86">AD110</f>
        <v>0</v>
      </c>
      <c r="Q82" s="875">
        <f t="shared" si="86"/>
        <v>0</v>
      </c>
      <c r="R82" s="882">
        <f t="shared" si="86"/>
        <v>96.832999999999998</v>
      </c>
      <c r="S82" s="961">
        <f t="shared" si="86"/>
        <v>87.149000000000001</v>
      </c>
      <c r="T82" s="882">
        <f t="shared" si="86"/>
        <v>0</v>
      </c>
      <c r="U82" s="1063">
        <f t="shared" si="86"/>
        <v>0</v>
      </c>
      <c r="V82" s="882">
        <f t="shared" si="74"/>
        <v>96.832999999999998</v>
      </c>
      <c r="W82" s="1049">
        <f t="shared" si="75"/>
        <v>87.149000000000001</v>
      </c>
      <c r="X82" s="882">
        <f t="shared" si="76"/>
        <v>96.832999999999998</v>
      </c>
      <c r="Y82" s="961">
        <f t="shared" si="77"/>
        <v>87.149000000000001</v>
      </c>
      <c r="Z82" s="918">
        <f t="shared" si="78"/>
        <v>96.832999999999998</v>
      </c>
      <c r="AA82" s="919">
        <f t="shared" si="79"/>
        <v>87.149000000000001</v>
      </c>
      <c r="AC82" s="936" t="s">
        <v>77</v>
      </c>
      <c r="AD82" s="754">
        <f>F74</f>
        <v>9.3610000000000007</v>
      </c>
      <c r="AE82" s="1153">
        <f>G74</f>
        <v>7.8659999999999997</v>
      </c>
      <c r="AF82" s="906">
        <f>F88+I90+L88+I95</f>
        <v>46.392000000000003</v>
      </c>
      <c r="AG82" s="1048">
        <f>G88+J90+M88+J95</f>
        <v>38.78</v>
      </c>
      <c r="AH82" s="906"/>
      <c r="AI82" s="1066"/>
      <c r="AJ82" s="906">
        <f t="shared" si="85"/>
        <v>55.753</v>
      </c>
      <c r="AK82" s="1049">
        <f t="shared" si="85"/>
        <v>46.646000000000001</v>
      </c>
      <c r="AL82" s="906">
        <f t="shared" si="85"/>
        <v>46.392000000000003</v>
      </c>
      <c r="AM82" s="961">
        <f t="shared" si="85"/>
        <v>38.78</v>
      </c>
      <c r="AN82" s="1114">
        <f t="shared" si="59"/>
        <v>55.753</v>
      </c>
      <c r="AO82" s="1125">
        <f t="shared" si="60"/>
        <v>46.646000000000001</v>
      </c>
      <c r="AR82" s="217"/>
      <c r="BB82" s="11"/>
      <c r="BC82" s="11"/>
      <c r="BD82" s="11"/>
      <c r="BE82" s="11"/>
      <c r="BF82" s="11"/>
    </row>
    <row r="83" spans="2:58" ht="12.75" customHeight="1" thickBot="1">
      <c r="B83" s="3620" t="s">
        <v>354</v>
      </c>
      <c r="C83" s="3436" t="s">
        <v>804</v>
      </c>
      <c r="D83" s="3437">
        <v>60</v>
      </c>
      <c r="E83" s="1198" t="s">
        <v>86</v>
      </c>
      <c r="F83" s="167" t="s">
        <v>87</v>
      </c>
      <c r="G83" s="1705" t="s">
        <v>88</v>
      </c>
      <c r="H83" s="1228" t="s">
        <v>86</v>
      </c>
      <c r="I83" s="167" t="s">
        <v>87</v>
      </c>
      <c r="J83" s="2658" t="s">
        <v>88</v>
      </c>
      <c r="K83" s="1228" t="s">
        <v>86</v>
      </c>
      <c r="L83" s="167" t="s">
        <v>87</v>
      </c>
      <c r="M83" s="2658" t="s">
        <v>88</v>
      </c>
      <c r="N83" s="95"/>
      <c r="O83" s="917" t="s">
        <v>304</v>
      </c>
      <c r="P83" s="882">
        <f t="shared" ref="P83:U83" si="87">AD114</f>
        <v>0</v>
      </c>
      <c r="Q83" s="1067">
        <f t="shared" si="87"/>
        <v>0</v>
      </c>
      <c r="R83" s="882">
        <f t="shared" si="87"/>
        <v>0</v>
      </c>
      <c r="S83" s="1049">
        <f t="shared" si="87"/>
        <v>0</v>
      </c>
      <c r="T83" s="882">
        <f t="shared" si="87"/>
        <v>0</v>
      </c>
      <c r="U83" s="1068">
        <f t="shared" si="87"/>
        <v>0</v>
      </c>
      <c r="V83" s="882">
        <f t="shared" si="74"/>
        <v>0</v>
      </c>
      <c r="W83" s="1049">
        <f t="shared" si="75"/>
        <v>0</v>
      </c>
      <c r="X83" s="882">
        <f t="shared" si="76"/>
        <v>0</v>
      </c>
      <c r="Y83" s="961">
        <f t="shared" si="77"/>
        <v>0</v>
      </c>
      <c r="Z83" s="918">
        <f t="shared" si="78"/>
        <v>0</v>
      </c>
      <c r="AA83" s="919">
        <f t="shared" si="79"/>
        <v>0</v>
      </c>
      <c r="AC83" s="936" t="s">
        <v>62</v>
      </c>
      <c r="AD83" s="754"/>
      <c r="AE83" s="1143"/>
      <c r="AF83" s="906">
        <f>F86+I89</f>
        <v>11.161</v>
      </c>
      <c r="AG83" s="1048">
        <f>G86+J89</f>
        <v>8.9700000000000006</v>
      </c>
      <c r="AH83" s="906">
        <f>F107</f>
        <v>57.408000000000001</v>
      </c>
      <c r="AI83" s="1066">
        <f>G107</f>
        <v>45.863999999999997</v>
      </c>
      <c r="AJ83" s="906">
        <f t="shared" si="85"/>
        <v>11.161</v>
      </c>
      <c r="AK83" s="1049">
        <f t="shared" si="85"/>
        <v>8.9700000000000006</v>
      </c>
      <c r="AL83" s="906">
        <f t="shared" si="85"/>
        <v>68.569000000000003</v>
      </c>
      <c r="AM83" s="961">
        <f t="shared" si="85"/>
        <v>54.833999999999996</v>
      </c>
      <c r="AN83" s="1114">
        <f t="shared" si="59"/>
        <v>68.569000000000003</v>
      </c>
      <c r="AO83" s="1125">
        <f t="shared" si="60"/>
        <v>54.833999999999996</v>
      </c>
      <c r="AR83" s="217"/>
      <c r="BB83" s="11"/>
      <c r="BC83" s="11"/>
      <c r="BD83" s="11"/>
      <c r="BE83" s="11"/>
      <c r="BF83" s="11"/>
    </row>
    <row r="84" spans="2:58">
      <c r="B84" s="3621" t="s">
        <v>512</v>
      </c>
      <c r="C84" s="3432" t="s">
        <v>511</v>
      </c>
      <c r="D84" s="3600">
        <v>200</v>
      </c>
      <c r="E84" s="135" t="s">
        <v>42</v>
      </c>
      <c r="F84" s="2816">
        <v>80</v>
      </c>
      <c r="G84" s="2817">
        <v>60</v>
      </c>
      <c r="H84" s="2453" t="s">
        <v>76</v>
      </c>
      <c r="I84" s="2390">
        <v>96.832999999999998</v>
      </c>
      <c r="J84" s="3482">
        <v>87.149000000000001</v>
      </c>
      <c r="K84" s="3442" t="s">
        <v>352</v>
      </c>
      <c r="L84" s="1502">
        <v>1.26</v>
      </c>
      <c r="M84" s="3282">
        <v>1.26</v>
      </c>
      <c r="N84" s="95"/>
      <c r="O84" s="917" t="s">
        <v>104</v>
      </c>
      <c r="P84" s="882"/>
      <c r="Q84" s="875"/>
      <c r="R84" s="882"/>
      <c r="S84" s="961"/>
      <c r="T84" s="882"/>
      <c r="U84" s="1063"/>
      <c r="V84" s="882">
        <f t="shared" si="74"/>
        <v>0</v>
      </c>
      <c r="W84" s="1049">
        <f t="shared" si="75"/>
        <v>0</v>
      </c>
      <c r="X84" s="882">
        <f t="shared" si="76"/>
        <v>0</v>
      </c>
      <c r="Y84" s="961">
        <f t="shared" si="77"/>
        <v>0</v>
      </c>
      <c r="Z84" s="918">
        <f t="shared" si="78"/>
        <v>0</v>
      </c>
      <c r="AA84" s="919">
        <f t="shared" si="79"/>
        <v>0</v>
      </c>
      <c r="AC84" s="936" t="s">
        <v>67</v>
      </c>
      <c r="AD84" s="754"/>
      <c r="AE84" s="1141"/>
      <c r="AF84" s="906">
        <f>I94</f>
        <v>46.8</v>
      </c>
      <c r="AG84" s="1048">
        <f>J94</f>
        <v>37.200000000000003</v>
      </c>
      <c r="AH84" s="906"/>
      <c r="AI84" s="1066"/>
      <c r="AJ84" s="906">
        <f t="shared" si="85"/>
        <v>46.8</v>
      </c>
      <c r="AK84" s="1049">
        <f t="shared" si="85"/>
        <v>37.200000000000003</v>
      </c>
      <c r="AL84" s="906">
        <f t="shared" si="85"/>
        <v>46.8</v>
      </c>
      <c r="AM84" s="961">
        <f t="shared" si="85"/>
        <v>37.200000000000003</v>
      </c>
      <c r="AN84" s="1114">
        <f t="shared" si="59"/>
        <v>46.8</v>
      </c>
      <c r="AO84" s="1125">
        <f t="shared" si="60"/>
        <v>37.200000000000003</v>
      </c>
      <c r="AR84" s="217"/>
      <c r="BB84" s="11"/>
      <c r="BC84" s="11"/>
      <c r="BD84" s="11"/>
      <c r="BE84" s="11"/>
      <c r="BF84" s="11"/>
    </row>
    <row r="85" spans="2:58">
      <c r="B85" s="3622" t="s">
        <v>513</v>
      </c>
      <c r="C85" s="3436" t="s">
        <v>519</v>
      </c>
      <c r="D85" s="1266">
        <v>150</v>
      </c>
      <c r="E85" s="194" t="s">
        <v>580</v>
      </c>
      <c r="F85" s="2370">
        <v>5</v>
      </c>
      <c r="G85" s="2410">
        <v>5</v>
      </c>
      <c r="H85" s="3467" t="s">
        <v>948</v>
      </c>
      <c r="I85" s="261"/>
      <c r="J85" s="1270"/>
      <c r="K85" s="1271" t="s">
        <v>132</v>
      </c>
      <c r="L85" s="237">
        <v>3.8700000000000002E-3</v>
      </c>
      <c r="M85" s="3058">
        <v>3.8700000000000002E-3</v>
      </c>
      <c r="N85" s="95"/>
      <c r="O85" s="917" t="s">
        <v>60</v>
      </c>
      <c r="P85" s="882">
        <f>F68</f>
        <v>90.87</v>
      </c>
      <c r="Q85" s="875">
        <f>G68</f>
        <v>75</v>
      </c>
      <c r="R85" s="882"/>
      <c r="S85" s="961"/>
      <c r="T85" s="1150">
        <f>F102</f>
        <v>36.380000000000003</v>
      </c>
      <c r="U85" s="1068">
        <f>G102</f>
        <v>30</v>
      </c>
      <c r="V85" s="882">
        <f t="shared" si="74"/>
        <v>90.87</v>
      </c>
      <c r="W85" s="1049">
        <f t="shared" si="75"/>
        <v>75</v>
      </c>
      <c r="X85" s="882">
        <f t="shared" si="76"/>
        <v>36.380000000000003</v>
      </c>
      <c r="Y85" s="961">
        <f t="shared" si="77"/>
        <v>30</v>
      </c>
      <c r="Z85" s="918">
        <f t="shared" si="78"/>
        <v>127.25</v>
      </c>
      <c r="AA85" s="919">
        <f t="shared" si="79"/>
        <v>105</v>
      </c>
      <c r="AC85" s="936" t="s">
        <v>111</v>
      </c>
      <c r="AD85" s="754"/>
      <c r="AE85" s="1144"/>
      <c r="AF85" s="906">
        <f>L90</f>
        <v>18.86</v>
      </c>
      <c r="AG85" s="1048">
        <f>M90</f>
        <v>18.38</v>
      </c>
      <c r="AH85" s="906"/>
      <c r="AI85" s="1066"/>
      <c r="AJ85" s="906">
        <f t="shared" si="85"/>
        <v>18.86</v>
      </c>
      <c r="AK85" s="1049">
        <f t="shared" si="85"/>
        <v>18.38</v>
      </c>
      <c r="AL85" s="906">
        <f t="shared" si="85"/>
        <v>18.86</v>
      </c>
      <c r="AM85" s="961">
        <f t="shared" si="85"/>
        <v>18.38</v>
      </c>
      <c r="AN85" s="1114">
        <f t="shared" si="59"/>
        <v>18.86</v>
      </c>
      <c r="AO85" s="1125">
        <f t="shared" si="60"/>
        <v>18.38</v>
      </c>
      <c r="AR85" s="217"/>
      <c r="BB85" s="11"/>
      <c r="BC85" s="11"/>
      <c r="BD85" s="11"/>
      <c r="BE85" s="11"/>
      <c r="BF85" s="11"/>
    </row>
    <row r="86" spans="2:58" ht="12.75" customHeight="1">
      <c r="B86" s="561"/>
      <c r="C86" s="3442" t="s">
        <v>520</v>
      </c>
      <c r="D86" s="1394"/>
      <c r="E86" s="194" t="s">
        <v>62</v>
      </c>
      <c r="F86" s="237">
        <v>10</v>
      </c>
      <c r="G86" s="239">
        <v>8</v>
      </c>
      <c r="H86" s="2672" t="s">
        <v>516</v>
      </c>
      <c r="I86" s="237">
        <v>65.552000000000007</v>
      </c>
      <c r="J86" s="1259">
        <v>52.72</v>
      </c>
      <c r="K86" s="1732" t="s">
        <v>517</v>
      </c>
      <c r="L86" s="237">
        <v>3.8699999999999998E-2</v>
      </c>
      <c r="M86" s="239">
        <v>3.8699999999999998E-2</v>
      </c>
      <c r="N86" s="95"/>
      <c r="O86" s="917" t="s">
        <v>56</v>
      </c>
      <c r="P86" s="882">
        <f>L69</f>
        <v>45.28</v>
      </c>
      <c r="Q86" s="1069">
        <f>M69</f>
        <v>45.28</v>
      </c>
      <c r="R86" s="882"/>
      <c r="S86" s="1049"/>
      <c r="T86" s="1182"/>
      <c r="U86" s="1068"/>
      <c r="V86" s="882">
        <f t="shared" si="74"/>
        <v>45.28</v>
      </c>
      <c r="W86" s="1049">
        <f t="shared" si="75"/>
        <v>45.28</v>
      </c>
      <c r="X86" s="882">
        <f t="shared" si="76"/>
        <v>0</v>
      </c>
      <c r="Y86" s="961">
        <f t="shared" si="77"/>
        <v>0</v>
      </c>
      <c r="Z86" s="918">
        <f t="shared" si="78"/>
        <v>45.28</v>
      </c>
      <c r="AA86" s="919">
        <f t="shared" si="79"/>
        <v>45.28</v>
      </c>
      <c r="AC86" s="936" t="s">
        <v>109</v>
      </c>
      <c r="AD86" s="1149"/>
      <c r="AE86" s="1145"/>
      <c r="AF86" s="906"/>
      <c r="AG86" s="1048"/>
      <c r="AH86" s="906"/>
      <c r="AI86" s="1066"/>
      <c r="AJ86" s="906">
        <f t="shared" si="85"/>
        <v>0</v>
      </c>
      <c r="AK86" s="1049">
        <f t="shared" si="85"/>
        <v>0</v>
      </c>
      <c r="AL86" s="906">
        <f t="shared" si="85"/>
        <v>0</v>
      </c>
      <c r="AM86" s="961">
        <f t="shared" si="85"/>
        <v>0</v>
      </c>
      <c r="AN86" s="1114">
        <f t="shared" si="59"/>
        <v>0</v>
      </c>
      <c r="AO86" s="1125">
        <f t="shared" si="60"/>
        <v>0</v>
      </c>
      <c r="AR86" s="217"/>
      <c r="BB86" s="11"/>
      <c r="BC86" s="11"/>
      <c r="BD86" s="11"/>
      <c r="BE86" s="11"/>
      <c r="BF86" s="11"/>
    </row>
    <row r="87" spans="2:58" ht="13.5" customHeight="1" thickBot="1">
      <c r="B87" s="3184" t="s">
        <v>345</v>
      </c>
      <c r="C87" s="3432" t="s">
        <v>938</v>
      </c>
      <c r="D87" s="3623">
        <v>200</v>
      </c>
      <c r="E87" s="2775" t="s">
        <v>514</v>
      </c>
      <c r="F87" s="1740"/>
      <c r="G87" s="2368"/>
      <c r="H87" s="2672" t="s">
        <v>75</v>
      </c>
      <c r="I87" s="237">
        <v>1.07</v>
      </c>
      <c r="J87" s="1259">
        <v>1.07</v>
      </c>
      <c r="K87" s="3350" t="s">
        <v>949</v>
      </c>
      <c r="L87" s="261"/>
      <c r="M87" s="2795"/>
      <c r="N87" s="95"/>
      <c r="O87" s="917" t="s">
        <v>119</v>
      </c>
      <c r="P87" s="882"/>
      <c r="Q87" s="875"/>
      <c r="R87" s="882"/>
      <c r="S87" s="961"/>
      <c r="T87" s="882"/>
      <c r="U87" s="1063"/>
      <c r="V87" s="882">
        <f t="shared" si="74"/>
        <v>0</v>
      </c>
      <c r="W87" s="1049">
        <f t="shared" si="75"/>
        <v>0</v>
      </c>
      <c r="X87" s="882">
        <f t="shared" si="76"/>
        <v>0</v>
      </c>
      <c r="Y87" s="961">
        <f t="shared" si="77"/>
        <v>0</v>
      </c>
      <c r="Z87" s="918">
        <f t="shared" si="78"/>
        <v>0</v>
      </c>
      <c r="AA87" s="926">
        <f t="shared" si="79"/>
        <v>0</v>
      </c>
      <c r="AC87" s="935" t="s">
        <v>83</v>
      </c>
      <c r="AD87" s="904"/>
      <c r="AE87" s="1146"/>
      <c r="AF87" s="1414">
        <f>I88+I97</f>
        <v>14.860000000000001</v>
      </c>
      <c r="AG87" s="1050">
        <f>J88+J97</f>
        <v>14.860000000000001</v>
      </c>
      <c r="AH87" s="907"/>
      <c r="AI87" s="1148"/>
      <c r="AJ87" s="907">
        <f t="shared" si="85"/>
        <v>14.860000000000001</v>
      </c>
      <c r="AK87" s="1051">
        <f t="shared" si="85"/>
        <v>14.860000000000001</v>
      </c>
      <c r="AL87" s="907">
        <f t="shared" si="85"/>
        <v>14.860000000000001</v>
      </c>
      <c r="AM87" s="871">
        <f t="shared" si="85"/>
        <v>14.860000000000001</v>
      </c>
      <c r="AN87" s="1433">
        <f t="shared" si="59"/>
        <v>14.860000000000001</v>
      </c>
      <c r="AO87" s="1419">
        <f t="shared" si="60"/>
        <v>14.860000000000001</v>
      </c>
      <c r="AR87" s="1485"/>
      <c r="BB87" s="11"/>
      <c r="BC87" s="11"/>
      <c r="BD87" s="11"/>
      <c r="BE87" s="11"/>
      <c r="BF87" s="11"/>
    </row>
    <row r="88" spans="2:58" ht="14.25" customHeight="1" thickBot="1">
      <c r="B88" s="3447" t="s">
        <v>8</v>
      </c>
      <c r="C88" s="1504" t="s">
        <v>583</v>
      </c>
      <c r="D88" s="3408">
        <v>20</v>
      </c>
      <c r="E88" s="194" t="s">
        <v>131</v>
      </c>
      <c r="F88" s="237">
        <v>9.6</v>
      </c>
      <c r="G88" s="239">
        <v>8</v>
      </c>
      <c r="H88" s="2672" t="s">
        <v>367</v>
      </c>
      <c r="I88" s="237">
        <v>1.06</v>
      </c>
      <c r="J88" s="1259">
        <v>1.06</v>
      </c>
      <c r="K88" s="3432" t="s">
        <v>832</v>
      </c>
      <c r="L88" s="238">
        <v>22.06</v>
      </c>
      <c r="M88" s="1268">
        <v>18.38</v>
      </c>
      <c r="N88" s="95"/>
      <c r="O88" s="917" t="s">
        <v>59</v>
      </c>
      <c r="P88" s="882"/>
      <c r="Q88" s="875"/>
      <c r="R88" s="882"/>
      <c r="S88" s="961"/>
      <c r="T88" s="882"/>
      <c r="U88" s="1068"/>
      <c r="V88" s="882">
        <f t="shared" si="74"/>
        <v>0</v>
      </c>
      <c r="W88" s="1049">
        <f t="shared" si="75"/>
        <v>0</v>
      </c>
      <c r="X88" s="882">
        <f t="shared" si="76"/>
        <v>0</v>
      </c>
      <c r="Y88" s="961">
        <f t="shared" si="77"/>
        <v>0</v>
      </c>
      <c r="Z88" s="918">
        <f t="shared" si="78"/>
        <v>0</v>
      </c>
      <c r="AA88" s="926">
        <f t="shared" si="79"/>
        <v>0</v>
      </c>
      <c r="AC88" s="1412" t="s">
        <v>389</v>
      </c>
      <c r="AD88" s="1438">
        <f t="shared" ref="AD88:AF88" si="88">SUM(AD75:AD87)</f>
        <v>148.92099999999999</v>
      </c>
      <c r="AE88" s="1439">
        <f>SUM(AE75:AE87)</f>
        <v>97.866</v>
      </c>
      <c r="AF88" s="1440">
        <f t="shared" si="88"/>
        <v>228.39500000000004</v>
      </c>
      <c r="AG88" s="1441">
        <f>SUM(AG75:AG87)</f>
        <v>189.29000000000002</v>
      </c>
      <c r="AH88" s="1442">
        <f>SUM(AH75:AH87)</f>
        <v>57.408000000000001</v>
      </c>
      <c r="AI88" s="1415">
        <f>SUM(AI75:AI87)</f>
        <v>45.863999999999997</v>
      </c>
      <c r="AJ88" s="1431">
        <f t="shared" si="85"/>
        <v>377.31600000000003</v>
      </c>
      <c r="AK88" s="2266">
        <f t="shared" si="85"/>
        <v>287.15600000000001</v>
      </c>
      <c r="AL88" s="1431">
        <f t="shared" si="85"/>
        <v>285.80300000000005</v>
      </c>
      <c r="AM88" s="2267">
        <f t="shared" si="85"/>
        <v>235.15400000000002</v>
      </c>
      <c r="AN88" s="1446">
        <f t="shared" si="59"/>
        <v>434.72400000000005</v>
      </c>
      <c r="AO88" s="1126">
        <f t="shared" si="60"/>
        <v>333.02</v>
      </c>
      <c r="AR88" s="210"/>
      <c r="BB88" s="11"/>
      <c r="BC88" s="11"/>
      <c r="BD88" s="11"/>
      <c r="BE88" s="11"/>
      <c r="BF88" s="11"/>
    </row>
    <row r="89" spans="2:58" ht="14.25" customHeight="1">
      <c r="B89" s="3439"/>
      <c r="C89" s="1502" t="s">
        <v>824</v>
      </c>
      <c r="D89" s="3414"/>
      <c r="E89" s="2775" t="s">
        <v>515</v>
      </c>
      <c r="F89" s="1740"/>
      <c r="G89" s="2368"/>
      <c r="H89" s="2672" t="s">
        <v>453</v>
      </c>
      <c r="I89" s="261">
        <v>1.161</v>
      </c>
      <c r="J89" s="1270">
        <v>0.97</v>
      </c>
      <c r="K89" s="3432" t="s">
        <v>75</v>
      </c>
      <c r="L89" s="238">
        <v>2.23</v>
      </c>
      <c r="M89" s="1268">
        <v>2.23</v>
      </c>
      <c r="N89" s="95"/>
      <c r="O89" s="917" t="s">
        <v>320</v>
      </c>
      <c r="P89" s="882"/>
      <c r="Q89" s="875"/>
      <c r="R89" s="1150"/>
      <c r="S89" s="1049"/>
      <c r="T89" s="882"/>
      <c r="U89" s="1063"/>
      <c r="V89" s="882">
        <f t="shared" si="74"/>
        <v>0</v>
      </c>
      <c r="W89" s="1049">
        <f t="shared" si="75"/>
        <v>0</v>
      </c>
      <c r="X89" s="882">
        <f t="shared" si="76"/>
        <v>0</v>
      </c>
      <c r="Y89" s="961">
        <f t="shared" si="77"/>
        <v>0</v>
      </c>
      <c r="Z89" s="918">
        <f t="shared" si="78"/>
        <v>0</v>
      </c>
      <c r="AA89" s="926">
        <f t="shared" si="79"/>
        <v>0</v>
      </c>
      <c r="AC89" s="1390" t="s">
        <v>400</v>
      </c>
      <c r="AD89" s="1387"/>
      <c r="AE89" s="1391"/>
      <c r="AF89" s="1392"/>
      <c r="AG89" s="1393"/>
      <c r="AH89" s="1392"/>
      <c r="AI89" s="1394"/>
      <c r="AR89" s="110"/>
      <c r="BB89" s="11"/>
      <c r="BC89" s="11"/>
      <c r="BD89" s="11"/>
      <c r="BE89" s="11"/>
      <c r="BF89" s="11"/>
    </row>
    <row r="90" spans="2:58" ht="12.75" customHeight="1">
      <c r="B90" s="3447" t="s">
        <v>8</v>
      </c>
      <c r="C90" s="3432" t="s">
        <v>9</v>
      </c>
      <c r="D90" s="3441">
        <v>50</v>
      </c>
      <c r="E90" s="194" t="s">
        <v>79</v>
      </c>
      <c r="F90" s="238">
        <v>2</v>
      </c>
      <c r="G90" s="1268">
        <v>2</v>
      </c>
      <c r="H90" s="2672" t="s">
        <v>131</v>
      </c>
      <c r="I90" s="238">
        <v>2.1320000000000001</v>
      </c>
      <c r="J90" s="1736">
        <v>1.84</v>
      </c>
      <c r="K90" s="3432" t="s">
        <v>111</v>
      </c>
      <c r="L90" s="238">
        <v>18.86</v>
      </c>
      <c r="M90" s="1268">
        <v>18.38</v>
      </c>
      <c r="N90" s="95"/>
      <c r="O90" s="917" t="s">
        <v>61</v>
      </c>
      <c r="P90" s="882">
        <f>F71+L76</f>
        <v>22.3</v>
      </c>
      <c r="Q90" s="1069">
        <f>G71+M76</f>
        <v>22.3</v>
      </c>
      <c r="R90" s="882"/>
      <c r="S90" s="961"/>
      <c r="T90" s="882"/>
      <c r="U90" s="1063"/>
      <c r="V90" s="882">
        <f t="shared" si="74"/>
        <v>22.3</v>
      </c>
      <c r="W90" s="1049">
        <f t="shared" si="75"/>
        <v>22.3</v>
      </c>
      <c r="X90" s="882">
        <f t="shared" si="76"/>
        <v>0</v>
      </c>
      <c r="Y90" s="961">
        <f t="shared" si="77"/>
        <v>0</v>
      </c>
      <c r="Z90" s="918">
        <f t="shared" si="78"/>
        <v>22.3</v>
      </c>
      <c r="AA90" s="926">
        <f t="shared" si="79"/>
        <v>22.3</v>
      </c>
      <c r="AC90" s="936" t="s">
        <v>112</v>
      </c>
      <c r="AD90" s="754"/>
      <c r="AE90" s="1141"/>
      <c r="AF90" s="906"/>
      <c r="AG90" s="1048"/>
      <c r="AH90" s="906"/>
      <c r="AI90" s="1066"/>
      <c r="AJ90" s="906">
        <f t="shared" ref="AJ90:AM98" si="89">AD90+AF90</f>
        <v>0</v>
      </c>
      <c r="AK90" s="1049">
        <f t="shared" si="89"/>
        <v>0</v>
      </c>
      <c r="AL90" s="906">
        <f t="shared" si="89"/>
        <v>0</v>
      </c>
      <c r="AM90" s="961">
        <f t="shared" si="89"/>
        <v>0</v>
      </c>
      <c r="AN90" s="1114">
        <f t="shared" ref="AN90:AO98" si="90">AD90+AF90+AH90</f>
        <v>0</v>
      </c>
      <c r="AO90" s="1125">
        <f t="shared" si="90"/>
        <v>0</v>
      </c>
      <c r="AR90" s="217"/>
      <c r="BB90" s="11"/>
      <c r="BC90" s="11"/>
      <c r="BD90" s="11"/>
      <c r="BE90" s="11"/>
      <c r="BF90" s="11"/>
    </row>
    <row r="91" spans="2:58" ht="13.5" customHeight="1">
      <c r="B91" s="3390" t="s">
        <v>8</v>
      </c>
      <c r="C91" s="3432" t="s">
        <v>305</v>
      </c>
      <c r="D91" s="3441">
        <v>30</v>
      </c>
      <c r="E91" s="194" t="s">
        <v>75</v>
      </c>
      <c r="F91" s="238">
        <v>2</v>
      </c>
      <c r="G91" s="1268">
        <v>2</v>
      </c>
      <c r="H91" s="2672" t="s">
        <v>339</v>
      </c>
      <c r="I91" s="237">
        <v>0.48</v>
      </c>
      <c r="J91" s="1259">
        <v>0.48</v>
      </c>
      <c r="K91" s="3432" t="s">
        <v>518</v>
      </c>
      <c r="L91" s="238">
        <v>24.77</v>
      </c>
      <c r="M91" s="1268">
        <v>18.38</v>
      </c>
      <c r="N91" s="95"/>
      <c r="O91" s="917" t="s">
        <v>75</v>
      </c>
      <c r="P91" s="1182">
        <f>F69+F75+I72</f>
        <v>11.27</v>
      </c>
      <c r="Q91" s="1067">
        <f>G69+G75+J72</f>
        <v>11.27</v>
      </c>
      <c r="R91" s="882">
        <f>I87+L89+F91</f>
        <v>5.3</v>
      </c>
      <c r="S91" s="1049">
        <f>J87+M89+G91</f>
        <v>5.3</v>
      </c>
      <c r="T91" s="885"/>
      <c r="U91" s="1068"/>
      <c r="V91" s="882">
        <f t="shared" si="74"/>
        <v>16.57</v>
      </c>
      <c r="W91" s="1049">
        <f t="shared" si="75"/>
        <v>16.57</v>
      </c>
      <c r="X91" s="882">
        <f t="shared" si="76"/>
        <v>5.3</v>
      </c>
      <c r="Y91" s="961">
        <f t="shared" si="77"/>
        <v>5.3</v>
      </c>
      <c r="Z91" s="918">
        <f t="shared" si="78"/>
        <v>16.57</v>
      </c>
      <c r="AA91" s="926">
        <f t="shared" si="79"/>
        <v>16.57</v>
      </c>
      <c r="AC91" s="936" t="s">
        <v>110</v>
      </c>
      <c r="AD91" s="754"/>
      <c r="AE91" s="1141"/>
      <c r="AF91" s="906"/>
      <c r="AG91" s="1048"/>
      <c r="AH91" s="906"/>
      <c r="AI91" s="1066"/>
      <c r="AJ91" s="906">
        <f t="shared" si="89"/>
        <v>0</v>
      </c>
      <c r="AK91" s="1049">
        <f t="shared" si="89"/>
        <v>0</v>
      </c>
      <c r="AL91" s="906">
        <f t="shared" si="89"/>
        <v>0</v>
      </c>
      <c r="AM91" s="961">
        <f t="shared" si="89"/>
        <v>0</v>
      </c>
      <c r="AN91" s="1114">
        <f t="shared" si="90"/>
        <v>0</v>
      </c>
      <c r="AO91" s="1125">
        <f t="shared" si="90"/>
        <v>0</v>
      </c>
      <c r="AR91" s="217"/>
      <c r="BB91" s="11"/>
    </row>
    <row r="92" spans="2:58" ht="16.5" customHeight="1" thickBot="1">
      <c r="B92" s="3598" t="s">
        <v>822</v>
      </c>
      <c r="C92" s="3432" t="s">
        <v>801</v>
      </c>
      <c r="D92" s="2707">
        <v>100</v>
      </c>
      <c r="E92" s="194" t="s">
        <v>348</v>
      </c>
      <c r="F92" s="2773">
        <v>0.5</v>
      </c>
      <c r="G92" s="2774">
        <v>0.5</v>
      </c>
      <c r="H92" s="1286" t="s">
        <v>348</v>
      </c>
      <c r="I92" s="250">
        <v>0.48</v>
      </c>
      <c r="J92" s="3349">
        <v>0.48</v>
      </c>
      <c r="K92" s="3353" t="s">
        <v>950</v>
      </c>
      <c r="L92" s="1504"/>
      <c r="M92" s="2861"/>
      <c r="N92" s="95"/>
      <c r="O92" s="917" t="s">
        <v>79</v>
      </c>
      <c r="P92" s="882">
        <f>L74</f>
        <v>2</v>
      </c>
      <c r="Q92" s="875">
        <f>M74</f>
        <v>2</v>
      </c>
      <c r="R92" s="1150">
        <f>F90+I99+L94</f>
        <v>5</v>
      </c>
      <c r="S92" s="1049">
        <f>G90+J99+M94</f>
        <v>5</v>
      </c>
      <c r="T92" s="882">
        <f>I106</f>
        <v>2.88</v>
      </c>
      <c r="U92" s="1063">
        <f>J106</f>
        <v>2.88</v>
      </c>
      <c r="V92" s="882">
        <f t="shared" si="74"/>
        <v>7</v>
      </c>
      <c r="W92" s="1049">
        <f t="shared" si="75"/>
        <v>7</v>
      </c>
      <c r="X92" s="882">
        <f t="shared" si="76"/>
        <v>7.88</v>
      </c>
      <c r="Y92" s="961">
        <f t="shared" si="77"/>
        <v>7.88</v>
      </c>
      <c r="Z92" s="918">
        <f t="shared" si="78"/>
        <v>9.879999999999999</v>
      </c>
      <c r="AA92" s="926">
        <f t="shared" si="79"/>
        <v>9.879999999999999</v>
      </c>
      <c r="AC92" s="936" t="s">
        <v>108</v>
      </c>
      <c r="AD92" s="754"/>
      <c r="AE92" s="1144"/>
      <c r="AF92" s="1243"/>
      <c r="AG92" s="1221"/>
      <c r="AH92" s="906"/>
      <c r="AI92" s="1066"/>
      <c r="AJ92" s="906">
        <f t="shared" si="89"/>
        <v>0</v>
      </c>
      <c r="AK92" s="1049">
        <f t="shared" si="89"/>
        <v>0</v>
      </c>
      <c r="AL92" s="906">
        <f t="shared" si="89"/>
        <v>0</v>
      </c>
      <c r="AM92" s="961">
        <f t="shared" si="89"/>
        <v>0</v>
      </c>
      <c r="AN92" s="1114">
        <f t="shared" si="90"/>
        <v>0</v>
      </c>
      <c r="AO92" s="1125">
        <f t="shared" si="90"/>
        <v>0</v>
      </c>
      <c r="AR92" s="217"/>
      <c r="BB92" s="11"/>
    </row>
    <row r="93" spans="2:58" ht="15" customHeight="1" thickBot="1">
      <c r="B93" s="3439"/>
      <c r="C93" s="1258"/>
      <c r="D93" s="3414"/>
      <c r="E93" s="2654" t="s">
        <v>132</v>
      </c>
      <c r="F93" s="2773">
        <v>8.0000000000000002E-3</v>
      </c>
      <c r="G93" s="2774">
        <v>8.0000000000000002E-3</v>
      </c>
      <c r="H93" s="1240"/>
      <c r="I93" s="2673" t="s">
        <v>467</v>
      </c>
      <c r="J93" s="1240"/>
      <c r="K93" s="1240"/>
      <c r="L93" s="1240"/>
      <c r="M93" s="1241"/>
      <c r="N93" s="110"/>
      <c r="O93" s="617" t="s">
        <v>123</v>
      </c>
      <c r="P93" s="1154"/>
      <c r="Q93" s="1067"/>
      <c r="R93" s="1154"/>
      <c r="S93" s="1049"/>
      <c r="T93" s="885">
        <v>0.122</v>
      </c>
      <c r="U93" s="1068">
        <f>J102</f>
        <v>4.88</v>
      </c>
      <c r="V93" s="882">
        <f t="shared" si="74"/>
        <v>0</v>
      </c>
      <c r="W93" s="1049">
        <f t="shared" si="75"/>
        <v>0</v>
      </c>
      <c r="X93" s="882">
        <f t="shared" si="76"/>
        <v>0.122</v>
      </c>
      <c r="Y93" s="961">
        <f t="shared" si="77"/>
        <v>4.88</v>
      </c>
      <c r="Z93" s="918">
        <f t="shared" si="78"/>
        <v>0.122</v>
      </c>
      <c r="AA93" s="926">
        <f t="shared" si="79"/>
        <v>4.88</v>
      </c>
      <c r="AC93" s="936" t="s">
        <v>309</v>
      </c>
      <c r="AD93" s="754"/>
      <c r="AE93" s="1145"/>
      <c r="AF93" s="906"/>
      <c r="AG93" s="1048"/>
      <c r="AH93" s="906"/>
      <c r="AI93" s="1066"/>
      <c r="AJ93" s="906">
        <f t="shared" si="89"/>
        <v>0</v>
      </c>
      <c r="AK93" s="1049">
        <f t="shared" si="89"/>
        <v>0</v>
      </c>
      <c r="AL93" s="906">
        <f t="shared" si="89"/>
        <v>0</v>
      </c>
      <c r="AM93" s="961">
        <f t="shared" si="89"/>
        <v>0</v>
      </c>
      <c r="AN93" s="1114">
        <f t="shared" si="90"/>
        <v>0</v>
      </c>
      <c r="AO93" s="1125">
        <f t="shared" si="90"/>
        <v>0</v>
      </c>
      <c r="AR93" s="217"/>
      <c r="BB93" s="11"/>
    </row>
    <row r="94" spans="2:58" ht="14.25" customHeight="1" thickBot="1">
      <c r="B94" s="3439"/>
      <c r="C94" s="2589"/>
      <c r="D94" s="3414"/>
      <c r="E94" s="249" t="s">
        <v>347</v>
      </c>
      <c r="F94" s="250">
        <v>140</v>
      </c>
      <c r="G94" s="255">
        <v>140</v>
      </c>
      <c r="H94" s="2453" t="s">
        <v>468</v>
      </c>
      <c r="I94" s="2814">
        <v>46.8</v>
      </c>
      <c r="J94" s="3038">
        <v>37.200000000000003</v>
      </c>
      <c r="K94" s="3025" t="s">
        <v>475</v>
      </c>
      <c r="L94" s="2814">
        <v>1.5</v>
      </c>
      <c r="M94" s="3354">
        <v>1.5</v>
      </c>
      <c r="N94" s="110"/>
      <c r="O94" s="917" t="s">
        <v>47</v>
      </c>
      <c r="P94" s="1182">
        <f>L80+L68</f>
        <v>7.5</v>
      </c>
      <c r="Q94" s="1069">
        <f>M80+M68</f>
        <v>7.5</v>
      </c>
      <c r="R94" s="882">
        <f>L84+L95</f>
        <v>1.98</v>
      </c>
      <c r="S94" s="1049">
        <f>M84+M95</f>
        <v>1.98</v>
      </c>
      <c r="T94" s="882">
        <f>L105</f>
        <v>1.8</v>
      </c>
      <c r="U94" s="1060">
        <f>M105</f>
        <v>1.8</v>
      </c>
      <c r="V94" s="882">
        <f t="shared" si="74"/>
        <v>9.48</v>
      </c>
      <c r="W94" s="1049">
        <f t="shared" si="75"/>
        <v>9.48</v>
      </c>
      <c r="X94" s="882">
        <f t="shared" si="76"/>
        <v>3.7800000000000002</v>
      </c>
      <c r="Y94" s="961">
        <f t="shared" si="77"/>
        <v>3.7800000000000002</v>
      </c>
      <c r="Z94" s="918">
        <f t="shared" si="78"/>
        <v>11.280000000000001</v>
      </c>
      <c r="AA94" s="926">
        <f t="shared" si="79"/>
        <v>11.280000000000001</v>
      </c>
      <c r="AC94" s="935"/>
      <c r="AD94" s="904"/>
      <c r="AE94" s="1413"/>
      <c r="AF94" s="1414"/>
      <c r="AG94" s="1050"/>
      <c r="AH94" s="907"/>
      <c r="AI94" s="1148"/>
      <c r="AJ94" s="907">
        <f t="shared" si="89"/>
        <v>0</v>
      </c>
      <c r="AK94" s="1051">
        <f t="shared" si="89"/>
        <v>0</v>
      </c>
      <c r="AL94" s="907">
        <f t="shared" si="89"/>
        <v>0</v>
      </c>
      <c r="AM94" s="871">
        <f t="shared" si="89"/>
        <v>0</v>
      </c>
      <c r="AN94" s="1418">
        <f t="shared" si="90"/>
        <v>0</v>
      </c>
      <c r="AO94" s="1419">
        <f t="shared" si="90"/>
        <v>0</v>
      </c>
      <c r="AR94" s="115"/>
      <c r="BB94" s="11"/>
    </row>
    <row r="95" spans="2:58" ht="13.5" customHeight="1" thickBot="1">
      <c r="B95" s="3439"/>
      <c r="C95" s="2587"/>
      <c r="D95" s="3414"/>
      <c r="E95" s="2615" t="s">
        <v>801</v>
      </c>
      <c r="F95" s="2074"/>
      <c r="G95" s="2616"/>
      <c r="H95" s="2672" t="s">
        <v>131</v>
      </c>
      <c r="I95" s="237">
        <v>12.6</v>
      </c>
      <c r="J95" s="1259">
        <v>10.56</v>
      </c>
      <c r="K95" s="3432" t="s">
        <v>352</v>
      </c>
      <c r="L95" s="238">
        <v>0.72</v>
      </c>
      <c r="M95" s="1257">
        <v>0.72</v>
      </c>
      <c r="N95" s="110"/>
      <c r="O95" s="917" t="s">
        <v>120</v>
      </c>
      <c r="P95" s="882"/>
      <c r="Q95" s="875"/>
      <c r="R95" s="1214">
        <f>F99</f>
        <v>20</v>
      </c>
      <c r="S95" s="1070">
        <f>G99</f>
        <v>20</v>
      </c>
      <c r="T95" s="882"/>
      <c r="U95" s="1063"/>
      <c r="V95" s="882">
        <f t="shared" si="74"/>
        <v>20</v>
      </c>
      <c r="W95" s="1049">
        <f t="shared" si="75"/>
        <v>20</v>
      </c>
      <c r="X95" s="882">
        <f t="shared" si="76"/>
        <v>20</v>
      </c>
      <c r="Y95" s="961">
        <f t="shared" si="77"/>
        <v>20</v>
      </c>
      <c r="Z95" s="918">
        <f t="shared" si="78"/>
        <v>20</v>
      </c>
      <c r="AA95" s="926">
        <f t="shared" si="79"/>
        <v>20</v>
      </c>
      <c r="AC95" s="1412" t="s">
        <v>390</v>
      </c>
      <c r="AD95" s="2268">
        <f>SUM(AD90:AD94)</f>
        <v>0</v>
      </c>
      <c r="AE95" s="1415">
        <f t="shared" ref="AE95:AF95" si="91">SUM(AE90:AE94)</f>
        <v>0</v>
      </c>
      <c r="AF95" s="1438">
        <f t="shared" si="91"/>
        <v>0</v>
      </c>
      <c r="AG95" s="1415">
        <f>SUM(AG90:AG94)</f>
        <v>0</v>
      </c>
      <c r="AH95" s="1438">
        <f>SUM(AH90:AH94)</f>
        <v>0</v>
      </c>
      <c r="AI95" s="1415">
        <f>SUM(AI90:AI94)</f>
        <v>0</v>
      </c>
      <c r="AJ95" s="1431">
        <f t="shared" si="89"/>
        <v>0</v>
      </c>
      <c r="AK95" s="2266">
        <f t="shared" si="89"/>
        <v>0</v>
      </c>
      <c r="AL95" s="1431">
        <f t="shared" si="89"/>
        <v>0</v>
      </c>
      <c r="AM95" s="2267">
        <f t="shared" si="89"/>
        <v>0</v>
      </c>
      <c r="AN95" s="1446">
        <f t="shared" si="90"/>
        <v>0</v>
      </c>
      <c r="AO95" s="1126">
        <f t="shared" si="90"/>
        <v>0</v>
      </c>
      <c r="AR95" s="210"/>
      <c r="BB95" s="11"/>
    </row>
    <row r="96" spans="2:58" ht="12.75" customHeight="1" thickBot="1">
      <c r="B96" s="3439"/>
      <c r="C96" s="1258"/>
      <c r="D96" s="3414"/>
      <c r="E96" s="1228" t="s">
        <v>86</v>
      </c>
      <c r="F96" s="167" t="s">
        <v>87</v>
      </c>
      <c r="G96" s="2658" t="s">
        <v>88</v>
      </c>
      <c r="H96" s="3466" t="s">
        <v>479</v>
      </c>
      <c r="I96" s="1740"/>
      <c r="J96" s="1740"/>
      <c r="K96" s="3432" t="s">
        <v>477</v>
      </c>
      <c r="L96" s="238">
        <v>0.15</v>
      </c>
      <c r="M96" s="1257">
        <v>0.15</v>
      </c>
      <c r="N96" s="110"/>
      <c r="O96" s="917" t="s">
        <v>317</v>
      </c>
      <c r="P96" s="882">
        <f>I79</f>
        <v>0.8</v>
      </c>
      <c r="Q96" s="875">
        <f>J79</f>
        <v>0.8</v>
      </c>
      <c r="R96" s="882"/>
      <c r="S96" s="961"/>
      <c r="T96" s="882"/>
      <c r="U96" s="1063"/>
      <c r="V96" s="882">
        <f t="shared" si="74"/>
        <v>0.8</v>
      </c>
      <c r="W96" s="1049">
        <f t="shared" si="75"/>
        <v>0.8</v>
      </c>
      <c r="X96" s="882">
        <f t="shared" si="76"/>
        <v>0</v>
      </c>
      <c r="Y96" s="961">
        <f t="shared" si="77"/>
        <v>0</v>
      </c>
      <c r="Z96" s="918">
        <f t="shared" si="78"/>
        <v>0.8</v>
      </c>
      <c r="AA96" s="926">
        <f t="shared" si="79"/>
        <v>0.8</v>
      </c>
      <c r="AC96" s="2271" t="s">
        <v>391</v>
      </c>
      <c r="AD96" s="2272">
        <f>AD88+AD95</f>
        <v>148.92099999999999</v>
      </c>
      <c r="AE96" s="2273">
        <f t="shared" ref="AE96" si="92">AE88+AE95</f>
        <v>97.866</v>
      </c>
      <c r="AF96" s="2272">
        <f t="shared" ref="AF96" si="93">AF88+AF95</f>
        <v>228.39500000000004</v>
      </c>
      <c r="AG96" s="2274">
        <f>AG88+AG95</f>
        <v>189.29000000000002</v>
      </c>
      <c r="AH96" s="2272">
        <f t="shared" ref="AH96" si="94">AH88+AH95</f>
        <v>57.408000000000001</v>
      </c>
      <c r="AI96" s="2275">
        <f>AI88+AI95</f>
        <v>45.863999999999997</v>
      </c>
      <c r="AJ96" s="2276">
        <f t="shared" si="89"/>
        <v>377.31600000000003</v>
      </c>
      <c r="AK96" s="2277">
        <f t="shared" si="89"/>
        <v>287.15600000000001</v>
      </c>
      <c r="AL96" s="2276">
        <f t="shared" si="89"/>
        <v>285.80300000000005</v>
      </c>
      <c r="AM96" s="2278">
        <f t="shared" si="89"/>
        <v>235.15400000000002</v>
      </c>
      <c r="AN96" s="2276">
        <f t="shared" si="90"/>
        <v>434.72400000000005</v>
      </c>
      <c r="AO96" s="2279">
        <f t="shared" si="90"/>
        <v>333.02</v>
      </c>
      <c r="AR96" s="130"/>
      <c r="BB96" s="11"/>
    </row>
    <row r="97" spans="2:54" ht="14.25" customHeight="1" thickBot="1">
      <c r="B97" s="3439"/>
      <c r="C97" s="1258"/>
      <c r="D97" s="3414"/>
      <c r="E97" s="135" t="s">
        <v>445</v>
      </c>
      <c r="F97" s="1560">
        <v>113.5</v>
      </c>
      <c r="G97" s="2862">
        <v>100</v>
      </c>
      <c r="H97" s="194" t="s">
        <v>367</v>
      </c>
      <c r="I97" s="237">
        <v>13.8</v>
      </c>
      <c r="J97" s="1259">
        <v>13.8</v>
      </c>
      <c r="K97" s="3432" t="s">
        <v>347</v>
      </c>
      <c r="L97" s="237">
        <v>7.05</v>
      </c>
      <c r="M97" s="1257"/>
      <c r="N97" s="110"/>
      <c r="O97" s="917" t="s">
        <v>118</v>
      </c>
      <c r="P97" s="882"/>
      <c r="Q97" s="875"/>
      <c r="R97" s="882"/>
      <c r="S97" s="961"/>
      <c r="T97" s="882"/>
      <c r="U97" s="1063"/>
      <c r="V97" s="882">
        <f t="shared" si="74"/>
        <v>0</v>
      </c>
      <c r="W97" s="1049">
        <f t="shared" si="75"/>
        <v>0</v>
      </c>
      <c r="X97" s="882">
        <f t="shared" si="76"/>
        <v>0</v>
      </c>
      <c r="Y97" s="961">
        <f t="shared" si="77"/>
        <v>0</v>
      </c>
      <c r="Z97" s="918">
        <f t="shared" si="78"/>
        <v>0</v>
      </c>
      <c r="AA97" s="926">
        <f t="shared" si="79"/>
        <v>0</v>
      </c>
      <c r="AC97" s="2290" t="s">
        <v>848</v>
      </c>
      <c r="AD97" s="2184">
        <f>M76</f>
        <v>10</v>
      </c>
      <c r="AE97" s="2291">
        <f>M76</f>
        <v>10</v>
      </c>
      <c r="AF97" s="2292"/>
      <c r="AG97" s="2303"/>
      <c r="AH97" s="2304"/>
      <c r="AI97" s="2305"/>
      <c r="AJ97" s="2306">
        <f>AD97+AF97</f>
        <v>10</v>
      </c>
      <c r="AK97" s="989">
        <f>AE97+AG97</f>
        <v>10</v>
      </c>
      <c r="AL97" s="2295">
        <f t="shared" si="89"/>
        <v>0</v>
      </c>
      <c r="AM97" s="990">
        <f>AG97+AI97</f>
        <v>0</v>
      </c>
      <c r="AN97" s="2307">
        <f t="shared" si="90"/>
        <v>10</v>
      </c>
      <c r="AO97" s="2308">
        <f t="shared" si="90"/>
        <v>10</v>
      </c>
      <c r="AR97" s="102"/>
      <c r="BB97" s="11"/>
    </row>
    <row r="98" spans="2:54" ht="15.75" thickBot="1">
      <c r="B98" s="3439"/>
      <c r="C98" s="1258"/>
      <c r="D98" s="3414"/>
      <c r="E98" s="3509" t="s">
        <v>583</v>
      </c>
      <c r="F98" s="3075"/>
      <c r="G98" s="2784"/>
      <c r="H98" s="2775" t="s">
        <v>480</v>
      </c>
      <c r="I98" s="1740"/>
      <c r="J98" s="1740"/>
      <c r="K98" s="2797" t="s">
        <v>481</v>
      </c>
      <c r="L98" s="1740"/>
      <c r="M98" s="2763"/>
      <c r="O98" s="917" t="s">
        <v>117</v>
      </c>
      <c r="P98" s="882"/>
      <c r="Q98" s="875"/>
      <c r="R98" s="882"/>
      <c r="S98" s="961"/>
      <c r="T98" s="882"/>
      <c r="U98" s="1063"/>
      <c r="V98" s="882">
        <f t="shared" si="74"/>
        <v>0</v>
      </c>
      <c r="W98" s="1049">
        <f t="shared" si="75"/>
        <v>0</v>
      </c>
      <c r="X98" s="882">
        <f t="shared" si="76"/>
        <v>0</v>
      </c>
      <c r="Y98" s="961">
        <f t="shared" si="77"/>
        <v>0</v>
      </c>
      <c r="Z98" s="918">
        <f t="shared" si="78"/>
        <v>0</v>
      </c>
      <c r="AA98" s="926">
        <f t="shared" si="79"/>
        <v>0</v>
      </c>
      <c r="AC98" s="1385" t="s">
        <v>292</v>
      </c>
      <c r="AD98" s="1386"/>
      <c r="AE98" s="2285"/>
      <c r="AF98" s="903"/>
      <c r="AG98" s="2300"/>
      <c r="AH98" s="903"/>
      <c r="AI98" s="2301"/>
      <c r="AJ98" s="2302">
        <f>AD98+AF98</f>
        <v>0</v>
      </c>
      <c r="AK98" s="2287">
        <f t="shared" ref="AK98" si="95">AE98+AG98</f>
        <v>0</v>
      </c>
      <c r="AL98" s="905">
        <f t="shared" si="89"/>
        <v>0</v>
      </c>
      <c r="AM98" s="2288">
        <f t="shared" ref="AM98" si="96">AG98+AI98</f>
        <v>0</v>
      </c>
      <c r="AN98" s="2289">
        <f t="shared" si="90"/>
        <v>0</v>
      </c>
      <c r="AO98" s="945">
        <f t="shared" si="90"/>
        <v>0</v>
      </c>
      <c r="AR98" s="108"/>
      <c r="AX98" s="11"/>
      <c r="AY98" s="11"/>
      <c r="AZ98" s="11"/>
      <c r="BA98" s="11"/>
      <c r="BB98" s="11"/>
    </row>
    <row r="99" spans="2:54" ht="15" customHeight="1" thickBot="1">
      <c r="B99" s="1272" t="s">
        <v>281</v>
      </c>
      <c r="C99" s="2588"/>
      <c r="D99" s="3619">
        <f>SUM(D83:D92)</f>
        <v>810</v>
      </c>
      <c r="E99" s="3624" t="s">
        <v>824</v>
      </c>
      <c r="F99" s="3553">
        <v>20</v>
      </c>
      <c r="G99" s="2788">
        <v>20</v>
      </c>
      <c r="H99" s="2783" t="s">
        <v>474</v>
      </c>
      <c r="I99" s="3351">
        <v>1.5</v>
      </c>
      <c r="J99" s="3352">
        <v>1.5</v>
      </c>
      <c r="K99" s="3436" t="s">
        <v>348</v>
      </c>
      <c r="L99" s="679">
        <v>0.15</v>
      </c>
      <c r="M99" s="1200">
        <v>0.15</v>
      </c>
      <c r="O99" s="917" t="s">
        <v>70</v>
      </c>
      <c r="P99" s="882">
        <f>L71</f>
        <v>0.5</v>
      </c>
      <c r="Q99" s="875">
        <f>M71</f>
        <v>0.5</v>
      </c>
      <c r="R99" s="882"/>
      <c r="S99" s="961"/>
      <c r="T99" s="882"/>
      <c r="U99" s="1063"/>
      <c r="V99" s="882">
        <f t="shared" si="74"/>
        <v>0.5</v>
      </c>
      <c r="W99" s="1049">
        <f t="shared" si="75"/>
        <v>0.5</v>
      </c>
      <c r="X99" s="882">
        <f t="shared" si="76"/>
        <v>0</v>
      </c>
      <c r="Y99" s="961">
        <f t="shared" si="77"/>
        <v>0</v>
      </c>
      <c r="Z99" s="918">
        <f t="shared" si="78"/>
        <v>0.5</v>
      </c>
      <c r="AA99" s="926">
        <f t="shared" si="79"/>
        <v>0.5</v>
      </c>
      <c r="AC99" s="962" t="s">
        <v>293</v>
      </c>
      <c r="AD99" s="1568"/>
      <c r="AE99" s="964"/>
      <c r="AF99" s="754">
        <f>F97</f>
        <v>113.5</v>
      </c>
      <c r="AG99" s="965">
        <f>G97</f>
        <v>100</v>
      </c>
      <c r="AH99" s="906">
        <f>L107</f>
        <v>7.6059999999999999</v>
      </c>
      <c r="AI99" s="966">
        <f>M107</f>
        <v>7</v>
      </c>
      <c r="AJ99" s="906">
        <f t="shared" ref="AJ99:AM102" si="97">AD99+AF99</f>
        <v>113.5</v>
      </c>
      <c r="AK99" s="967">
        <f t="shared" si="97"/>
        <v>100</v>
      </c>
      <c r="AL99" s="906">
        <f t="shared" si="97"/>
        <v>121.10599999999999</v>
      </c>
      <c r="AM99" s="968">
        <f t="shared" si="97"/>
        <v>107</v>
      </c>
      <c r="AN99" s="939">
        <f t="shared" ref="AN99:AN114" si="98">AD99+AF99+AH99</f>
        <v>121.10599999999999</v>
      </c>
      <c r="AO99" s="940">
        <f t="shared" ref="AO99:AO114" si="99">AE99+AG99+AI99</f>
        <v>107</v>
      </c>
      <c r="AR99" s="108"/>
      <c r="AX99" s="11"/>
      <c r="AY99" s="11"/>
      <c r="AZ99" s="11"/>
      <c r="BA99" s="11"/>
      <c r="BB99" s="11"/>
    </row>
    <row r="100" spans="2:54" ht="13.5" customHeight="1" thickBot="1">
      <c r="B100" s="610"/>
      <c r="C100" s="3444" t="s">
        <v>196</v>
      </c>
      <c r="D100" s="680"/>
      <c r="E100" s="3504" t="s">
        <v>627</v>
      </c>
      <c r="F100" s="2865"/>
      <c r="G100" s="2780"/>
      <c r="H100" s="2780"/>
      <c r="I100" s="2780"/>
      <c r="J100" s="2836"/>
      <c r="K100" s="2872" t="s">
        <v>921</v>
      </c>
      <c r="L100" s="3472"/>
      <c r="M100" s="3473"/>
      <c r="N100" s="95"/>
      <c r="O100" s="421" t="s">
        <v>318</v>
      </c>
      <c r="P100" s="882">
        <f>F76+I70+L72</f>
        <v>0.89999999999999991</v>
      </c>
      <c r="Q100" s="875">
        <f>G76+J70+M72</f>
        <v>0.89999999999999991</v>
      </c>
      <c r="R100" s="882">
        <f>F92+I92+L99</f>
        <v>1.1299999999999999</v>
      </c>
      <c r="S100" s="1049">
        <f>G92+J92+M99</f>
        <v>1.1299999999999999</v>
      </c>
      <c r="T100" s="882">
        <f>I104</f>
        <v>0.4</v>
      </c>
      <c r="U100" s="1063">
        <f>J104</f>
        <v>0.4</v>
      </c>
      <c r="V100" s="882">
        <f t="shared" si="74"/>
        <v>2.0299999999999998</v>
      </c>
      <c r="W100" s="1049">
        <f t="shared" si="75"/>
        <v>2.0299999999999998</v>
      </c>
      <c r="X100" s="882">
        <f t="shared" si="76"/>
        <v>1.5299999999999998</v>
      </c>
      <c r="Y100" s="961">
        <f t="shared" si="77"/>
        <v>1.5299999999999998</v>
      </c>
      <c r="Z100" s="918">
        <f t="shared" si="78"/>
        <v>2.4299999999999997</v>
      </c>
      <c r="AA100" s="926">
        <f t="shared" si="79"/>
        <v>2.4299999999999997</v>
      </c>
      <c r="AC100" s="969" t="s">
        <v>294</v>
      </c>
      <c r="AD100" s="970"/>
      <c r="AE100" s="971"/>
      <c r="AF100" s="754"/>
      <c r="AG100" s="972"/>
      <c r="AH100" s="973"/>
      <c r="AI100" s="974"/>
      <c r="AJ100" s="906">
        <f t="shared" si="97"/>
        <v>0</v>
      </c>
      <c r="AK100" s="967">
        <f t="shared" si="97"/>
        <v>0</v>
      </c>
      <c r="AL100" s="906">
        <f t="shared" si="97"/>
        <v>0</v>
      </c>
      <c r="AM100" s="968">
        <f t="shared" si="97"/>
        <v>0</v>
      </c>
      <c r="AN100" s="918">
        <f t="shared" si="98"/>
        <v>0</v>
      </c>
      <c r="AO100" s="940">
        <f t="shared" si="99"/>
        <v>0</v>
      </c>
      <c r="AR100" s="108"/>
      <c r="AX100" s="11"/>
      <c r="AY100" s="11"/>
      <c r="AZ100" s="11"/>
      <c r="BA100" s="11"/>
      <c r="BB100" s="11"/>
    </row>
    <row r="101" spans="2:54" ht="15.75" customHeight="1" thickBot="1">
      <c r="B101" s="3434" t="s">
        <v>920</v>
      </c>
      <c r="C101" s="3436" t="s">
        <v>927</v>
      </c>
      <c r="D101" s="3437">
        <v>190</v>
      </c>
      <c r="E101" s="2841" t="s">
        <v>86</v>
      </c>
      <c r="F101" s="167" t="s">
        <v>87</v>
      </c>
      <c r="G101" s="2658" t="s">
        <v>88</v>
      </c>
      <c r="H101" s="2802" t="s">
        <v>86</v>
      </c>
      <c r="I101" s="2803" t="s">
        <v>87</v>
      </c>
      <c r="J101" s="3499" t="s">
        <v>88</v>
      </c>
      <c r="K101" s="3500" t="s">
        <v>923</v>
      </c>
      <c r="L101" s="3625"/>
      <c r="M101" s="3626"/>
      <c r="N101" s="95"/>
      <c r="O101" s="917" t="s">
        <v>319</v>
      </c>
      <c r="P101" s="882"/>
      <c r="Q101" s="875"/>
      <c r="R101" s="882"/>
      <c r="S101" s="961"/>
      <c r="T101" s="882">
        <f>L106</f>
        <v>3</v>
      </c>
      <c r="U101" s="1063">
        <f>M106</f>
        <v>3</v>
      </c>
      <c r="V101" s="882">
        <f t="shared" si="74"/>
        <v>0</v>
      </c>
      <c r="W101" s="1049">
        <f t="shared" si="75"/>
        <v>0</v>
      </c>
      <c r="X101" s="882">
        <f t="shared" si="76"/>
        <v>3</v>
      </c>
      <c r="Y101" s="961">
        <f t="shared" si="77"/>
        <v>3</v>
      </c>
      <c r="Z101" s="918">
        <f t="shared" si="78"/>
        <v>3</v>
      </c>
      <c r="AA101" s="926">
        <f t="shared" si="79"/>
        <v>3</v>
      </c>
      <c r="AC101" s="975" t="s">
        <v>295</v>
      </c>
      <c r="AD101" s="970"/>
      <c r="AE101" s="971"/>
      <c r="AF101" s="754"/>
      <c r="AG101" s="972"/>
      <c r="AH101" s="906"/>
      <c r="AI101" s="974"/>
      <c r="AJ101" s="906">
        <f t="shared" si="97"/>
        <v>0</v>
      </c>
      <c r="AK101" s="967">
        <f t="shared" si="97"/>
        <v>0</v>
      </c>
      <c r="AL101" s="906">
        <f t="shared" si="97"/>
        <v>0</v>
      </c>
      <c r="AM101" s="968">
        <f t="shared" si="97"/>
        <v>0</v>
      </c>
      <c r="AN101" s="918">
        <f t="shared" si="98"/>
        <v>0</v>
      </c>
      <c r="AO101" s="940">
        <f t="shared" si="99"/>
        <v>0</v>
      </c>
      <c r="AR101" s="110"/>
      <c r="AX101" s="11"/>
      <c r="AY101" s="11"/>
      <c r="AZ101" s="11"/>
      <c r="BA101" s="11"/>
      <c r="BB101" s="11"/>
    </row>
    <row r="102" spans="2:54" ht="12.75" customHeight="1" thickBot="1">
      <c r="B102" s="561"/>
      <c r="C102" s="3442" t="s">
        <v>926</v>
      </c>
      <c r="D102" s="1715"/>
      <c r="E102" s="2889" t="s">
        <v>60</v>
      </c>
      <c r="F102" s="2816">
        <v>36.380000000000003</v>
      </c>
      <c r="G102" s="2866">
        <v>30</v>
      </c>
      <c r="H102" s="2844" t="s">
        <v>596</v>
      </c>
      <c r="I102" s="3502" t="s">
        <v>980</v>
      </c>
      <c r="J102" s="3012">
        <v>4.88</v>
      </c>
      <c r="K102" s="3424" t="s">
        <v>86</v>
      </c>
      <c r="L102" s="2660" t="s">
        <v>87</v>
      </c>
      <c r="M102" s="3501" t="s">
        <v>88</v>
      </c>
      <c r="N102" s="95"/>
      <c r="O102" s="891" t="s">
        <v>134</v>
      </c>
      <c r="P102" s="886">
        <f t="shared" ref="P102:U102" si="100">P103+P104+P105+P106</f>
        <v>6.9999999999999999E-4</v>
      </c>
      <c r="Q102" s="1073">
        <f t="shared" si="100"/>
        <v>6.9999999999999999E-4</v>
      </c>
      <c r="R102" s="886">
        <f t="shared" si="100"/>
        <v>0.20056999999999997</v>
      </c>
      <c r="S102" s="1074">
        <f t="shared" si="100"/>
        <v>0.20056999999999997</v>
      </c>
      <c r="T102" s="896">
        <f t="shared" si="100"/>
        <v>0</v>
      </c>
      <c r="U102" s="1075">
        <f t="shared" si="100"/>
        <v>0</v>
      </c>
      <c r="V102" s="882">
        <f t="shared" si="74"/>
        <v>0.20126999999999998</v>
      </c>
      <c r="W102" s="1049">
        <f t="shared" si="75"/>
        <v>0.20126999999999998</v>
      </c>
      <c r="X102" s="882">
        <f t="shared" si="76"/>
        <v>0.20056999999999997</v>
      </c>
      <c r="Y102" s="961">
        <f t="shared" si="77"/>
        <v>0.20056999999999997</v>
      </c>
      <c r="Z102" s="918">
        <f t="shared" si="78"/>
        <v>0.20126999999999998</v>
      </c>
      <c r="AA102" s="926">
        <f t="shared" si="79"/>
        <v>0.20126999999999998</v>
      </c>
      <c r="AC102" s="1397" t="s">
        <v>296</v>
      </c>
      <c r="AD102" s="1398">
        <f>L79</f>
        <v>8.57</v>
      </c>
      <c r="AE102" s="1399">
        <f>M79</f>
        <v>7.5</v>
      </c>
      <c r="AF102" s="1400"/>
      <c r="AG102" s="1401"/>
      <c r="AH102" s="1402"/>
      <c r="AI102" s="1403"/>
      <c r="AJ102" s="1402">
        <f>AD102+AF102</f>
        <v>8.57</v>
      </c>
      <c r="AK102" s="967">
        <f t="shared" si="97"/>
        <v>7.5</v>
      </c>
      <c r="AL102" s="1402">
        <f t="shared" ref="AL102:AL114" si="101">AF102+AH102</f>
        <v>0</v>
      </c>
      <c r="AM102" s="968">
        <f t="shared" si="97"/>
        <v>0</v>
      </c>
      <c r="AN102" s="927">
        <f t="shared" si="98"/>
        <v>8.57</v>
      </c>
      <c r="AO102" s="941">
        <f t="shared" si="99"/>
        <v>7.5</v>
      </c>
      <c r="AR102" s="202"/>
      <c r="AX102" s="11"/>
      <c r="AY102" s="11"/>
      <c r="AZ102" s="11"/>
      <c r="BA102" s="11"/>
      <c r="BB102" s="11"/>
    </row>
    <row r="103" spans="2:54" ht="12.75" customHeight="1" thickBot="1">
      <c r="B103" s="3627" t="s">
        <v>672</v>
      </c>
      <c r="C103" s="772" t="s">
        <v>626</v>
      </c>
      <c r="D103" s="3628">
        <v>90</v>
      </c>
      <c r="E103" s="2193" t="s">
        <v>662</v>
      </c>
      <c r="F103" s="3414"/>
      <c r="G103" s="3414"/>
      <c r="H103" s="3432" t="s">
        <v>597</v>
      </c>
      <c r="I103" s="2593">
        <v>3</v>
      </c>
      <c r="J103" s="2594">
        <v>3</v>
      </c>
      <c r="K103" s="3503" t="s">
        <v>924</v>
      </c>
      <c r="L103" s="116"/>
      <c r="M103" s="1851"/>
      <c r="N103" s="95"/>
      <c r="O103" s="892" t="s">
        <v>132</v>
      </c>
      <c r="P103" s="2597">
        <f>F77</f>
        <v>6.9999999999999999E-4</v>
      </c>
      <c r="Q103" s="2598">
        <f>G77</f>
        <v>6.9999999999999999E-4</v>
      </c>
      <c r="R103" s="887">
        <f>F93+L85</f>
        <v>1.187E-2</v>
      </c>
      <c r="S103" s="1077">
        <f>G93+M85</f>
        <v>1.187E-2</v>
      </c>
      <c r="T103" s="897"/>
      <c r="U103" s="1076"/>
      <c r="V103" s="901">
        <f t="shared" si="74"/>
        <v>1.257E-2</v>
      </c>
      <c r="W103" s="1077">
        <f t="shared" si="75"/>
        <v>1.257E-2</v>
      </c>
      <c r="X103" s="883">
        <f t="shared" si="76"/>
        <v>1.187E-2</v>
      </c>
      <c r="Y103" s="1077">
        <f t="shared" si="77"/>
        <v>1.187E-2</v>
      </c>
      <c r="Z103" s="918">
        <f t="shared" si="78"/>
        <v>1.257E-2</v>
      </c>
      <c r="AA103" s="926">
        <f t="shared" si="79"/>
        <v>1.257E-2</v>
      </c>
      <c r="AC103" s="982" t="s">
        <v>297</v>
      </c>
      <c r="AD103" s="1569">
        <f>SUM(AD102)</f>
        <v>8.57</v>
      </c>
      <c r="AE103" s="984">
        <f>SUM(AE102)</f>
        <v>7.5</v>
      </c>
      <c r="AF103" s="985">
        <f>AF99+AF100+AF101+AF102</f>
        <v>113.5</v>
      </c>
      <c r="AG103" s="986">
        <f>AG99+AG100+AG101+AG102</f>
        <v>100</v>
      </c>
      <c r="AH103" s="987">
        <f>SUM(AH99:AH102)</f>
        <v>7.6059999999999999</v>
      </c>
      <c r="AI103" s="988">
        <f>SUM(AI99:AI102)</f>
        <v>7</v>
      </c>
      <c r="AJ103" s="987">
        <f>AD103+AF103</f>
        <v>122.07</v>
      </c>
      <c r="AK103" s="989">
        <f>AE103+AG103</f>
        <v>107.5</v>
      </c>
      <c r="AL103" s="987">
        <f t="shared" si="101"/>
        <v>121.10599999999999</v>
      </c>
      <c r="AM103" s="990">
        <f>AG103+AI103</f>
        <v>107</v>
      </c>
      <c r="AN103" s="942">
        <f t="shared" si="98"/>
        <v>129.67599999999999</v>
      </c>
      <c r="AO103" s="943">
        <f t="shared" si="99"/>
        <v>114.5</v>
      </c>
      <c r="AR103" s="1793"/>
      <c r="AV103" s="11"/>
      <c r="AW103" s="11"/>
      <c r="AX103" s="11"/>
      <c r="AY103" s="11"/>
      <c r="AZ103" s="11"/>
      <c r="BA103" s="11"/>
      <c r="BB103" s="11"/>
    </row>
    <row r="104" spans="2:54" ht="14.25" customHeight="1">
      <c r="B104" s="3438" t="s">
        <v>8</v>
      </c>
      <c r="C104" s="3432" t="s">
        <v>305</v>
      </c>
      <c r="D104" s="3441">
        <v>20</v>
      </c>
      <c r="E104" s="3485" t="s">
        <v>84</v>
      </c>
      <c r="F104" s="237">
        <v>12.01</v>
      </c>
      <c r="G104" s="1558">
        <v>12.01</v>
      </c>
      <c r="H104" s="3432" t="s">
        <v>348</v>
      </c>
      <c r="I104" s="238">
        <v>0.4</v>
      </c>
      <c r="J104" s="1268">
        <v>0.4</v>
      </c>
      <c r="K104" s="3629" t="s">
        <v>925</v>
      </c>
      <c r="L104" s="1727">
        <v>11</v>
      </c>
      <c r="M104" s="1268">
        <v>11</v>
      </c>
      <c r="N104" s="95"/>
      <c r="O104" s="893" t="s">
        <v>287</v>
      </c>
      <c r="P104" s="888"/>
      <c r="Q104" s="1078"/>
      <c r="R104" s="888"/>
      <c r="S104" s="1079"/>
      <c r="T104" s="898"/>
      <c r="U104" s="1078"/>
      <c r="V104" s="901">
        <f t="shared" si="74"/>
        <v>0</v>
      </c>
      <c r="W104" s="1077">
        <f t="shared" si="75"/>
        <v>0</v>
      </c>
      <c r="X104" s="883">
        <f t="shared" si="76"/>
        <v>0</v>
      </c>
      <c r="Y104" s="1077">
        <f t="shared" si="77"/>
        <v>0</v>
      </c>
      <c r="Z104" s="918">
        <f t="shared" si="78"/>
        <v>0</v>
      </c>
      <c r="AA104" s="926">
        <f t="shared" si="79"/>
        <v>0</v>
      </c>
      <c r="AC104" s="1108" t="s">
        <v>922</v>
      </c>
      <c r="AD104" s="1005"/>
      <c r="AE104" s="1098"/>
      <c r="AF104" s="1007"/>
      <c r="AG104" s="1101"/>
      <c r="AH104" s="1005"/>
      <c r="AI104" s="1098"/>
      <c r="AJ104" s="906">
        <f t="shared" ref="AJ104" si="102">AD104+AF104</f>
        <v>0</v>
      </c>
      <c r="AK104" s="1104">
        <f t="shared" ref="AK104" si="103">AE104+AG104</f>
        <v>0</v>
      </c>
      <c r="AL104" s="906">
        <f t="shared" ref="AL104" si="104">AF104+AH104</f>
        <v>0</v>
      </c>
      <c r="AM104" s="1061">
        <f t="shared" ref="AM104" si="105">AG104+AI104</f>
        <v>0</v>
      </c>
      <c r="AN104" s="938">
        <f t="shared" si="98"/>
        <v>0</v>
      </c>
      <c r="AO104" s="945">
        <f t="shared" si="99"/>
        <v>0</v>
      </c>
      <c r="AR104" s="108"/>
      <c r="AV104" s="11"/>
      <c r="AW104" s="11"/>
      <c r="AX104" s="11"/>
      <c r="AY104" s="11"/>
      <c r="AZ104" s="11"/>
      <c r="BA104" s="11"/>
      <c r="BB104" s="11"/>
    </row>
    <row r="105" spans="2:54" ht="15" customHeight="1">
      <c r="B105" s="3439"/>
      <c r="C105" s="1258"/>
      <c r="D105" s="3440"/>
      <c r="E105" s="3505" t="s">
        <v>74</v>
      </c>
      <c r="F105" s="237">
        <v>39.686</v>
      </c>
      <c r="G105" s="1736">
        <v>39.686</v>
      </c>
      <c r="H105" s="3630" t="s">
        <v>974</v>
      </c>
      <c r="I105" s="95"/>
      <c r="J105" s="95"/>
      <c r="K105" s="3107" t="s">
        <v>484</v>
      </c>
      <c r="L105" s="3111">
        <v>1.8</v>
      </c>
      <c r="M105" s="2858">
        <v>1.8</v>
      </c>
      <c r="N105" s="95"/>
      <c r="O105" s="894" t="s">
        <v>116</v>
      </c>
      <c r="P105" s="889"/>
      <c r="Q105" s="1080"/>
      <c r="R105" s="889">
        <f>L86+L96</f>
        <v>0.18869999999999998</v>
      </c>
      <c r="S105" s="1081">
        <f>M86+M96</f>
        <v>0.18869999999999998</v>
      </c>
      <c r="T105" s="899"/>
      <c r="U105" s="1080"/>
      <c r="V105" s="901">
        <f t="shared" si="74"/>
        <v>0.18869999999999998</v>
      </c>
      <c r="W105" s="1077">
        <f t="shared" si="75"/>
        <v>0.18869999999999998</v>
      </c>
      <c r="X105" s="883">
        <f t="shared" si="76"/>
        <v>0.18869999999999998</v>
      </c>
      <c r="Y105" s="1077">
        <f t="shared" si="77"/>
        <v>0.18869999999999998</v>
      </c>
      <c r="Z105" s="927">
        <f t="shared" si="78"/>
        <v>0.18869999999999998</v>
      </c>
      <c r="AA105" s="928">
        <f t="shared" si="79"/>
        <v>0.18869999999999998</v>
      </c>
      <c r="AC105" s="1094" t="s">
        <v>307</v>
      </c>
      <c r="AD105" s="1009"/>
      <c r="AE105" s="1099"/>
      <c r="AF105" s="1011"/>
      <c r="AG105" s="1102"/>
      <c r="AH105" s="1009"/>
      <c r="AI105" s="1099"/>
      <c r="AJ105" s="906">
        <f t="shared" ref="AJ105:AK107" si="106">AD105+AF105</f>
        <v>0</v>
      </c>
      <c r="AK105" s="1104">
        <f t="shared" si="106"/>
        <v>0</v>
      </c>
      <c r="AL105" s="906">
        <f t="shared" si="101"/>
        <v>0</v>
      </c>
      <c r="AM105" s="1061">
        <f t="shared" ref="AM105:AM110" si="107">AG105+AI105</f>
        <v>0</v>
      </c>
      <c r="AN105" s="918">
        <f t="shared" si="98"/>
        <v>0</v>
      </c>
      <c r="AO105" s="940">
        <f t="shared" si="99"/>
        <v>0</v>
      </c>
      <c r="AR105" s="108"/>
      <c r="AV105" s="11"/>
      <c r="AW105" s="11"/>
      <c r="AX105" s="11"/>
      <c r="AY105" s="11"/>
      <c r="AZ105" s="11"/>
      <c r="BA105" s="11"/>
      <c r="BB105" s="11"/>
    </row>
    <row r="106" spans="2:54" ht="14.25" customHeight="1" thickBot="1">
      <c r="B106" s="3439"/>
      <c r="C106" s="1258"/>
      <c r="D106" s="3440"/>
      <c r="E106" s="3506" t="s">
        <v>663</v>
      </c>
      <c r="F106" s="1703"/>
      <c r="G106" s="2863"/>
      <c r="H106" s="3432" t="s">
        <v>595</v>
      </c>
      <c r="I106" s="237">
        <v>2.88</v>
      </c>
      <c r="J106" s="1268">
        <v>2.88</v>
      </c>
      <c r="K106" s="2592" t="s">
        <v>648</v>
      </c>
      <c r="L106" s="679">
        <v>3</v>
      </c>
      <c r="M106" s="2594">
        <v>3</v>
      </c>
      <c r="N106" s="95"/>
      <c r="O106" s="894" t="s">
        <v>325</v>
      </c>
      <c r="P106" s="889"/>
      <c r="Q106" s="1080"/>
      <c r="R106" s="889"/>
      <c r="S106" s="1081"/>
      <c r="T106" s="899"/>
      <c r="U106" s="1080"/>
      <c r="V106" s="901">
        <f t="shared" si="74"/>
        <v>0</v>
      </c>
      <c r="W106" s="1077">
        <f t="shared" si="75"/>
        <v>0</v>
      </c>
      <c r="X106" s="883">
        <f t="shared" si="76"/>
        <v>0</v>
      </c>
      <c r="Y106" s="1077">
        <f t="shared" si="77"/>
        <v>0</v>
      </c>
      <c r="Z106" s="927">
        <f t="shared" si="78"/>
        <v>0</v>
      </c>
      <c r="AA106" s="928">
        <f t="shared" si="79"/>
        <v>0</v>
      </c>
      <c r="AC106" s="1095" t="s">
        <v>341</v>
      </c>
      <c r="AD106" s="1015"/>
      <c r="AE106" s="1100"/>
      <c r="AF106" s="1017"/>
      <c r="AG106" s="1103"/>
      <c r="AH106" s="1015"/>
      <c r="AI106" s="1100"/>
      <c r="AJ106" s="907">
        <f t="shared" si="106"/>
        <v>0</v>
      </c>
      <c r="AK106" s="1105">
        <f t="shared" si="106"/>
        <v>0</v>
      </c>
      <c r="AL106" s="907">
        <f t="shared" si="101"/>
        <v>0</v>
      </c>
      <c r="AM106" s="1107">
        <f t="shared" si="107"/>
        <v>0</v>
      </c>
      <c r="AN106" s="927">
        <f t="shared" si="98"/>
        <v>0</v>
      </c>
      <c r="AO106" s="941">
        <f t="shared" si="99"/>
        <v>0</v>
      </c>
      <c r="AR106" s="202"/>
      <c r="AU106" s="615"/>
      <c r="AV106" s="11"/>
      <c r="AW106" s="11"/>
      <c r="AX106" s="11"/>
      <c r="AY106" s="11"/>
      <c r="AZ106" s="11"/>
      <c r="BA106" s="11"/>
      <c r="BB106" s="11"/>
    </row>
    <row r="107" spans="2:54" ht="15" customHeight="1" thickBot="1">
      <c r="B107" s="3439"/>
      <c r="C107" s="1258"/>
      <c r="D107" s="3440"/>
      <c r="E107" s="2453" t="s">
        <v>62</v>
      </c>
      <c r="F107" s="2814">
        <v>57.408000000000001</v>
      </c>
      <c r="G107" s="1736">
        <v>45.863999999999997</v>
      </c>
      <c r="H107" s="187"/>
      <c r="I107" s="3414"/>
      <c r="J107" s="3440"/>
      <c r="K107" s="2595" t="s">
        <v>647</v>
      </c>
      <c r="L107" s="1727">
        <v>7.6059999999999999</v>
      </c>
      <c r="M107" s="1268">
        <v>7</v>
      </c>
      <c r="N107" s="95"/>
      <c r="O107" s="425" t="s">
        <v>85</v>
      </c>
      <c r="P107" s="890"/>
      <c r="Q107" s="1082"/>
      <c r="R107" s="890"/>
      <c r="S107" s="1083"/>
      <c r="T107" s="900">
        <f>I103</f>
        <v>3</v>
      </c>
      <c r="U107" s="1275">
        <f>J103</f>
        <v>3</v>
      </c>
      <c r="V107" s="902">
        <f t="shared" si="74"/>
        <v>0</v>
      </c>
      <c r="W107" s="1085">
        <f t="shared" si="75"/>
        <v>0</v>
      </c>
      <c r="X107" s="902">
        <f t="shared" si="76"/>
        <v>3</v>
      </c>
      <c r="Y107" s="1085">
        <f t="shared" si="77"/>
        <v>3</v>
      </c>
      <c r="Z107" s="929">
        <f t="shared" si="78"/>
        <v>3</v>
      </c>
      <c r="AA107" s="930">
        <f t="shared" si="79"/>
        <v>3</v>
      </c>
      <c r="AC107" s="1096" t="s">
        <v>308</v>
      </c>
      <c r="AD107" s="1111">
        <f t="shared" ref="AD107:AI107" si="108">SUM(AD104:AD106)</f>
        <v>0</v>
      </c>
      <c r="AE107" s="1044">
        <f t="shared" si="108"/>
        <v>0</v>
      </c>
      <c r="AF107" s="1097">
        <f t="shared" si="108"/>
        <v>0</v>
      </c>
      <c r="AG107" s="1042">
        <f t="shared" si="108"/>
        <v>0</v>
      </c>
      <c r="AH107" s="1111">
        <f t="shared" si="108"/>
        <v>0</v>
      </c>
      <c r="AI107" s="1044">
        <f t="shared" si="108"/>
        <v>0</v>
      </c>
      <c r="AJ107" s="958">
        <f t="shared" si="106"/>
        <v>0</v>
      </c>
      <c r="AK107" s="1043">
        <f t="shared" si="106"/>
        <v>0</v>
      </c>
      <c r="AL107" s="958">
        <f t="shared" si="101"/>
        <v>0</v>
      </c>
      <c r="AM107" s="1044">
        <f t="shared" si="107"/>
        <v>0</v>
      </c>
      <c r="AN107" s="958">
        <f t="shared" si="98"/>
        <v>0</v>
      </c>
      <c r="AO107" s="959">
        <f t="shared" si="99"/>
        <v>0</v>
      </c>
      <c r="AR107" s="108"/>
      <c r="AU107" s="615"/>
      <c r="AV107" s="11"/>
      <c r="AW107" s="11"/>
      <c r="AX107" s="11"/>
      <c r="AY107" s="11"/>
      <c r="AZ107" s="11"/>
      <c r="BA107" s="11"/>
      <c r="BB107" s="11"/>
    </row>
    <row r="108" spans="2:54" ht="15.75" thickBot="1">
      <c r="B108" s="1272" t="s">
        <v>282</v>
      </c>
      <c r="C108" s="3443"/>
      <c r="D108" s="3631">
        <f>SUM(D101:D107)</f>
        <v>300</v>
      </c>
      <c r="E108" s="3507" t="s">
        <v>664</v>
      </c>
      <c r="F108" s="1262"/>
      <c r="G108" s="2777"/>
      <c r="H108" s="1262"/>
      <c r="I108" s="1262"/>
      <c r="J108" s="2778"/>
      <c r="K108" s="2910" t="s">
        <v>613</v>
      </c>
      <c r="L108" s="1263">
        <v>190</v>
      </c>
      <c r="M108" s="2346">
        <v>190</v>
      </c>
      <c r="N108" s="95"/>
      <c r="U108" s="131"/>
      <c r="V108" s="207"/>
      <c r="W108" s="207"/>
      <c r="X108" s="11"/>
      <c r="Y108" s="2183"/>
      <c r="Z108" s="136"/>
      <c r="AC108" s="944" t="s">
        <v>301</v>
      </c>
      <c r="AD108" s="991"/>
      <c r="AE108" s="992"/>
      <c r="AF108" s="905">
        <f>I84</f>
        <v>96.832999999999998</v>
      </c>
      <c r="AG108" s="2365">
        <f>J84</f>
        <v>87.149000000000001</v>
      </c>
      <c r="AH108" s="991"/>
      <c r="AI108" s="992"/>
      <c r="AJ108" s="907">
        <f t="shared" ref="AJ108:AK110" si="109">AD108+AF108</f>
        <v>96.832999999999998</v>
      </c>
      <c r="AK108" s="994">
        <f t="shared" si="109"/>
        <v>87.149000000000001</v>
      </c>
      <c r="AL108" s="905">
        <f t="shared" si="101"/>
        <v>96.832999999999998</v>
      </c>
      <c r="AM108" s="995">
        <f t="shared" si="107"/>
        <v>87.149000000000001</v>
      </c>
      <c r="AN108" s="938">
        <f t="shared" si="98"/>
        <v>96.832999999999998</v>
      </c>
      <c r="AO108" s="945">
        <f t="shared" si="99"/>
        <v>87.149000000000001</v>
      </c>
      <c r="AR108" s="108"/>
      <c r="AU108" s="615"/>
      <c r="AV108" s="11"/>
      <c r="AW108" s="11"/>
      <c r="AX108" s="11"/>
      <c r="AY108" s="11"/>
      <c r="AZ108" s="11"/>
      <c r="BA108" s="11"/>
      <c r="BB108" s="11"/>
    </row>
    <row r="109" spans="2:54" ht="14.25" customHeight="1" thickBot="1">
      <c r="B109" s="1689"/>
      <c r="C109" s="95"/>
      <c r="D109" s="568"/>
      <c r="E109" s="568"/>
      <c r="F109" s="3410"/>
      <c r="G109" s="3402"/>
      <c r="H109" s="3414"/>
      <c r="I109" s="3414"/>
      <c r="J109" s="3414"/>
      <c r="K109" s="3414"/>
      <c r="L109" s="3414"/>
      <c r="M109" s="3414"/>
      <c r="N109" s="95"/>
      <c r="O109" s="276"/>
      <c r="P109" s="3414"/>
      <c r="Q109" s="3414"/>
      <c r="R109" s="3404"/>
      <c r="S109" s="3404"/>
      <c r="T109" s="3404"/>
      <c r="U109" s="266"/>
      <c r="V109" s="207"/>
      <c r="W109" s="207"/>
      <c r="X109" s="210"/>
      <c r="Y109" s="2183"/>
      <c r="Z109" s="148"/>
      <c r="AC109" s="946" t="s">
        <v>302</v>
      </c>
      <c r="AD109" s="977"/>
      <c r="AE109" s="996"/>
      <c r="AF109" s="907"/>
      <c r="AG109" s="997"/>
      <c r="AH109" s="977"/>
      <c r="AI109" s="996"/>
      <c r="AJ109" s="907">
        <f t="shared" si="109"/>
        <v>0</v>
      </c>
      <c r="AK109" s="998">
        <f t="shared" si="109"/>
        <v>0</v>
      </c>
      <c r="AL109" s="907">
        <f t="shared" si="101"/>
        <v>0</v>
      </c>
      <c r="AM109" s="999">
        <f t="shared" si="107"/>
        <v>0</v>
      </c>
      <c r="AN109" s="927">
        <f t="shared" si="98"/>
        <v>0</v>
      </c>
      <c r="AO109" s="941">
        <f t="shared" si="99"/>
        <v>0</v>
      </c>
      <c r="AR109" s="202"/>
      <c r="AU109" s="110"/>
      <c r="AV109" s="11"/>
      <c r="AW109" s="11"/>
      <c r="AX109" s="11"/>
      <c r="AY109" s="11"/>
      <c r="AZ109" s="11"/>
      <c r="BA109" s="11"/>
      <c r="BB109" s="11"/>
    </row>
    <row r="110" spans="2:54" ht="12.75" customHeight="1" thickBot="1">
      <c r="B110" s="3632"/>
      <c r="C110" s="1571"/>
      <c r="D110" s="568"/>
      <c r="E110" s="2073"/>
      <c r="F110" s="202"/>
      <c r="G110" s="203"/>
      <c r="H110" s="3424"/>
      <c r="I110" s="202"/>
      <c r="J110" s="203"/>
      <c r="K110" s="95"/>
      <c r="L110" s="95"/>
      <c r="M110" s="95"/>
      <c r="N110" s="95"/>
      <c r="O110" s="3424"/>
      <c r="P110" s="202"/>
      <c r="Q110" s="203"/>
      <c r="R110" s="3424"/>
      <c r="S110" s="202"/>
      <c r="T110" s="203"/>
      <c r="U110" s="223"/>
      <c r="V110" s="202"/>
      <c r="W110" s="203"/>
      <c r="X110" s="223"/>
      <c r="Y110" s="202"/>
      <c r="Z110" s="203"/>
      <c r="AA110" s="11"/>
      <c r="AC110" s="947" t="s">
        <v>298</v>
      </c>
      <c r="AD110" s="1000">
        <f t="shared" ref="AD110:AI110" si="110">SUM(AD108:AD109)</f>
        <v>0</v>
      </c>
      <c r="AE110" s="1001">
        <f t="shared" si="110"/>
        <v>0</v>
      </c>
      <c r="AF110" s="1002">
        <f t="shared" si="110"/>
        <v>96.832999999999998</v>
      </c>
      <c r="AG110" s="949">
        <f t="shared" si="110"/>
        <v>87.149000000000001</v>
      </c>
      <c r="AH110" s="1000">
        <f t="shared" si="110"/>
        <v>0</v>
      </c>
      <c r="AI110" s="1001">
        <f t="shared" si="110"/>
        <v>0</v>
      </c>
      <c r="AJ110" s="948">
        <f t="shared" si="109"/>
        <v>96.832999999999998</v>
      </c>
      <c r="AK110" s="1003">
        <f t="shared" si="109"/>
        <v>87.149000000000001</v>
      </c>
      <c r="AL110" s="948">
        <f t="shared" si="101"/>
        <v>96.832999999999998</v>
      </c>
      <c r="AM110" s="1004">
        <f t="shared" si="107"/>
        <v>87.149000000000001</v>
      </c>
      <c r="AN110" s="948">
        <f t="shared" si="98"/>
        <v>96.832999999999998</v>
      </c>
      <c r="AO110" s="949">
        <f t="shared" si="99"/>
        <v>87.149000000000001</v>
      </c>
      <c r="AR110" s="102"/>
      <c r="AU110" s="110"/>
      <c r="AV110" s="11"/>
      <c r="AW110" s="11"/>
      <c r="AX110" s="11"/>
      <c r="AY110" s="11"/>
      <c r="AZ110" s="11"/>
      <c r="BA110" s="11"/>
    </row>
    <row r="111" spans="2:54" ht="13.5" customHeight="1">
      <c r="B111" s="95"/>
      <c r="C111" s="1571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3411"/>
      <c r="P111" s="3413"/>
      <c r="Q111" s="3734"/>
      <c r="R111" s="3411"/>
      <c r="S111" s="117"/>
      <c r="T111" s="3420"/>
      <c r="U111" s="105"/>
      <c r="V111" s="608"/>
      <c r="W111" s="148"/>
      <c r="X111" s="105"/>
      <c r="Y111" s="104"/>
      <c r="Z111" s="142"/>
      <c r="AA111" s="11"/>
      <c r="AC111" s="950" t="s">
        <v>207</v>
      </c>
      <c r="AD111" s="1005"/>
      <c r="AE111" s="1006"/>
      <c r="AF111" s="1007"/>
      <c r="AG111" s="1008"/>
      <c r="AH111" s="1005"/>
      <c r="AI111" s="1006"/>
      <c r="AJ111" s="906">
        <f t="shared" ref="AJ111" si="111">AD111+AF111</f>
        <v>0</v>
      </c>
      <c r="AK111" s="1013">
        <f t="shared" ref="AK111" si="112">AE111+AG111</f>
        <v>0</v>
      </c>
      <c r="AL111" s="906">
        <f t="shared" si="101"/>
        <v>0</v>
      </c>
      <c r="AM111" s="1014">
        <f>AG111+AI111</f>
        <v>0</v>
      </c>
      <c r="AN111" s="938">
        <f t="shared" si="98"/>
        <v>0</v>
      </c>
      <c r="AO111" s="945">
        <f t="shared" si="99"/>
        <v>0</v>
      </c>
      <c r="AR111" s="108"/>
      <c r="AU111" s="110"/>
      <c r="AV111" s="11"/>
      <c r="AW111" s="11"/>
      <c r="AX111" s="11"/>
      <c r="AY111" s="11"/>
      <c r="AZ111" s="11"/>
      <c r="BA111" s="11"/>
    </row>
    <row r="112" spans="2:54" ht="15" customHeight="1">
      <c r="B112" s="95"/>
      <c r="C112" s="95"/>
      <c r="D112" s="95"/>
      <c r="E112" s="95"/>
      <c r="F112" s="95"/>
      <c r="G112" s="95"/>
      <c r="H112" s="3591"/>
      <c r="I112" s="3414"/>
      <c r="J112" s="3419"/>
      <c r="K112" s="3414"/>
      <c r="L112" s="95"/>
      <c r="M112" s="95"/>
      <c r="N112" s="95"/>
      <c r="O112" s="2827"/>
      <c r="P112" s="117"/>
      <c r="Q112" s="3420"/>
      <c r="R112" s="111"/>
      <c r="S112" s="3410"/>
      <c r="T112" s="3735"/>
      <c r="U112" s="11"/>
      <c r="X112" s="105"/>
      <c r="Y112" s="104"/>
      <c r="Z112" s="148"/>
      <c r="AA112" s="11"/>
      <c r="AC112" s="951" t="s">
        <v>89</v>
      </c>
      <c r="AD112" s="1009"/>
      <c r="AE112" s="1010"/>
      <c r="AF112" s="1011"/>
      <c r="AG112" s="1012"/>
      <c r="AH112" s="1009"/>
      <c r="AI112" s="1010"/>
      <c r="AJ112" s="906">
        <f t="shared" ref="AJ112:AK114" si="113">AD112+AF112</f>
        <v>0</v>
      </c>
      <c r="AK112" s="1013">
        <f t="shared" si="113"/>
        <v>0</v>
      </c>
      <c r="AL112" s="906">
        <f t="shared" si="101"/>
        <v>0</v>
      </c>
      <c r="AM112" s="1014">
        <f>AG112+AI112</f>
        <v>0</v>
      </c>
      <c r="AN112" s="918">
        <f t="shared" si="98"/>
        <v>0</v>
      </c>
      <c r="AO112" s="940">
        <f t="shared" si="99"/>
        <v>0</v>
      </c>
      <c r="AR112" s="108"/>
      <c r="AU112" s="110"/>
      <c r="AV112" s="11"/>
      <c r="AW112" s="11"/>
      <c r="AX112" s="11"/>
      <c r="AY112" s="11"/>
      <c r="AZ112" s="11"/>
      <c r="BA112" s="11"/>
    </row>
    <row r="113" spans="2:63" ht="13.5" customHeight="1" thickBot="1">
      <c r="B113" s="95"/>
      <c r="C113" s="95"/>
      <c r="D113" s="95"/>
      <c r="E113" s="95"/>
      <c r="F113" s="95"/>
      <c r="G113" s="95"/>
      <c r="H113" s="3411"/>
      <c r="I113" s="3067"/>
      <c r="J113" s="3402"/>
      <c r="K113" s="3414"/>
      <c r="L113" s="95"/>
      <c r="M113" s="95"/>
      <c r="N113" s="95"/>
      <c r="O113" s="3411"/>
      <c r="P113" s="3410"/>
      <c r="Q113" s="3419"/>
      <c r="R113" s="3412"/>
      <c r="S113" s="3410"/>
      <c r="T113" s="3402"/>
      <c r="U113" s="11"/>
      <c r="X113" s="105"/>
      <c r="Y113" s="109"/>
      <c r="Z113" s="136"/>
      <c r="AA113" s="11"/>
      <c r="AC113" s="952" t="s">
        <v>208</v>
      </c>
      <c r="AD113" s="1015"/>
      <c r="AE113" s="1016"/>
      <c r="AF113" s="1017"/>
      <c r="AG113" s="1223"/>
      <c r="AH113" s="1015"/>
      <c r="AI113" s="1016"/>
      <c r="AJ113" s="907">
        <f t="shared" si="113"/>
        <v>0</v>
      </c>
      <c r="AK113" s="1019">
        <f t="shared" si="113"/>
        <v>0</v>
      </c>
      <c r="AL113" s="907">
        <f t="shared" si="101"/>
        <v>0</v>
      </c>
      <c r="AM113" s="1020">
        <f>AG113+AI113</f>
        <v>0</v>
      </c>
      <c r="AN113" s="927">
        <f t="shared" si="98"/>
        <v>0</v>
      </c>
      <c r="AO113" s="941">
        <f t="shared" si="99"/>
        <v>0</v>
      </c>
      <c r="AR113" s="202"/>
      <c r="AU113" s="110"/>
      <c r="AV113" s="11"/>
      <c r="AW113" s="11"/>
      <c r="AX113" s="11"/>
      <c r="AY113" s="11"/>
      <c r="AZ113" s="11"/>
      <c r="BA113" s="11"/>
    </row>
    <row r="114" spans="2:63" ht="12.75" customHeight="1" thickBot="1">
      <c r="B114" s="3414"/>
      <c r="C114" s="95"/>
      <c r="D114" s="95"/>
      <c r="E114" s="1092"/>
      <c r="F114" s="95"/>
      <c r="G114" s="95"/>
      <c r="H114" s="477"/>
      <c r="I114" s="117"/>
      <c r="J114" s="3420"/>
      <c r="K114" s="187"/>
      <c r="L114" s="3414"/>
      <c r="M114" s="3414"/>
      <c r="N114" s="95"/>
      <c r="O114" s="3411"/>
      <c r="P114" s="3410"/>
      <c r="Q114" s="3419"/>
      <c r="R114" s="3736"/>
      <c r="S114" s="117"/>
      <c r="T114" s="3420"/>
      <c r="U114" s="11"/>
      <c r="X114" s="111"/>
      <c r="Y114" s="104"/>
      <c r="Z114" s="148"/>
      <c r="AA114" s="11"/>
      <c r="AC114" s="1109" t="s">
        <v>299</v>
      </c>
      <c r="AD114" s="1110">
        <f t="shared" ref="AD114:AI114" si="114">SUM(AD111:AD113)</f>
        <v>0</v>
      </c>
      <c r="AE114" s="988">
        <f t="shared" si="114"/>
        <v>0</v>
      </c>
      <c r="AF114" s="1110">
        <f t="shared" si="114"/>
        <v>0</v>
      </c>
      <c r="AG114" s="988">
        <f t="shared" si="114"/>
        <v>0</v>
      </c>
      <c r="AH114" s="1110">
        <f t="shared" si="114"/>
        <v>0</v>
      </c>
      <c r="AI114" s="988">
        <f t="shared" si="114"/>
        <v>0</v>
      </c>
      <c r="AJ114" s="987">
        <f t="shared" si="113"/>
        <v>0</v>
      </c>
      <c r="AK114" s="989">
        <f t="shared" si="113"/>
        <v>0</v>
      </c>
      <c r="AL114" s="987">
        <f t="shared" si="101"/>
        <v>0</v>
      </c>
      <c r="AM114" s="990">
        <f>AG114+AI114</f>
        <v>0</v>
      </c>
      <c r="AN114" s="953">
        <f t="shared" si="98"/>
        <v>0</v>
      </c>
      <c r="AO114" s="954">
        <f t="shared" si="99"/>
        <v>0</v>
      </c>
      <c r="AR114" s="110"/>
      <c r="AU114" s="110"/>
      <c r="AV114" s="11"/>
      <c r="AW114" s="11"/>
      <c r="AX114" s="11"/>
      <c r="AY114" s="11"/>
      <c r="AZ114" s="11"/>
      <c r="BA114" s="11"/>
    </row>
    <row r="115" spans="2:63" ht="14.25" customHeight="1">
      <c r="B115" s="1682"/>
      <c r="C115" s="3415"/>
      <c r="D115" s="2499"/>
      <c r="E115" s="95"/>
      <c r="F115" s="95"/>
      <c r="G115" s="95"/>
      <c r="H115" s="3592"/>
      <c r="I115" s="3414"/>
      <c r="J115" s="3414"/>
      <c r="K115" s="3414"/>
      <c r="L115" s="3414"/>
      <c r="M115" s="3414"/>
      <c r="N115" s="95"/>
      <c r="O115" s="3411"/>
      <c r="P115" s="3410"/>
      <c r="Q115" s="3419"/>
      <c r="R115" s="3411"/>
      <c r="S115" s="3413"/>
      <c r="T115" s="3417"/>
      <c r="U115" s="11"/>
      <c r="X115" s="108"/>
      <c r="Y115" s="109"/>
      <c r="Z115" s="136"/>
      <c r="AA115" s="18"/>
      <c r="AC115" s="110"/>
      <c r="AE115" s="868"/>
      <c r="AG115" s="868"/>
      <c r="AI115" s="110"/>
      <c r="AK115" s="254"/>
      <c r="AM115" s="254"/>
      <c r="AN115" s="110"/>
      <c r="AO115" s="11"/>
      <c r="AR115" s="110"/>
      <c r="AU115" s="110"/>
      <c r="AV115" s="11"/>
      <c r="AW115" s="11"/>
      <c r="AX115" s="11"/>
      <c r="AY115" s="11"/>
      <c r="AZ115" s="11"/>
      <c r="BA115" s="11"/>
    </row>
    <row r="116" spans="2:63" ht="13.5" customHeight="1">
      <c r="B116" s="95"/>
      <c r="C116" s="1571"/>
      <c r="D116" s="95"/>
      <c r="E116" s="95"/>
      <c r="F116" s="95"/>
      <c r="G116" s="3414"/>
      <c r="H116" s="95"/>
      <c r="I116" s="95"/>
      <c r="J116" s="95"/>
      <c r="K116" s="1093"/>
      <c r="L116" s="95"/>
      <c r="M116" s="95"/>
      <c r="N116" s="95"/>
      <c r="O116" s="3411"/>
      <c r="P116" s="117"/>
      <c r="Q116" s="3420"/>
      <c r="R116" s="3411"/>
      <c r="S116" s="3413"/>
      <c r="T116" s="3417"/>
      <c r="U116" s="105"/>
      <c r="V116" s="104"/>
      <c r="W116" s="148"/>
      <c r="X116" s="105"/>
      <c r="Y116" s="104"/>
      <c r="Z116" s="148"/>
      <c r="AA116" s="344"/>
      <c r="AC116" s="612"/>
      <c r="AE116" s="868"/>
      <c r="AG116" s="868"/>
      <c r="AI116" s="110"/>
      <c r="AK116" s="254"/>
      <c r="AM116" s="254"/>
      <c r="AN116" s="164"/>
      <c r="AO116" s="11"/>
      <c r="AR116" s="110"/>
      <c r="AU116" s="110"/>
      <c r="AV116" s="11"/>
      <c r="AW116" s="11"/>
      <c r="AX116" s="11"/>
      <c r="AY116" s="11"/>
      <c r="AZ116" s="11"/>
      <c r="BA116" s="11"/>
    </row>
    <row r="117" spans="2:63" ht="14.25" customHeight="1">
      <c r="B117" s="95"/>
      <c r="C117" s="1571"/>
      <c r="D117" s="95"/>
      <c r="E117" s="95"/>
      <c r="F117" s="95"/>
      <c r="G117" s="95"/>
      <c r="H117" s="1093"/>
      <c r="I117" s="95"/>
      <c r="J117" s="95"/>
      <c r="K117" s="95"/>
      <c r="L117" s="95"/>
      <c r="M117" s="95"/>
      <c r="N117" s="95"/>
      <c r="O117" s="3411"/>
      <c r="P117" s="3413"/>
      <c r="Q117" s="3417"/>
      <c r="R117" s="3411"/>
      <c r="S117" s="3413"/>
      <c r="T117" s="3417"/>
      <c r="U117" s="105"/>
      <c r="V117" s="104"/>
      <c r="W117" s="148"/>
      <c r="X117" s="105"/>
      <c r="Y117" s="104"/>
      <c r="Z117" s="148"/>
      <c r="AA117" s="7"/>
      <c r="AC117" s="205"/>
      <c r="AE117" s="868"/>
      <c r="AG117" s="868"/>
      <c r="AI117" s="215"/>
      <c r="AK117" s="878"/>
      <c r="AM117" s="254"/>
      <c r="AN117" s="119"/>
      <c r="AO117" s="11"/>
      <c r="AR117" s="110"/>
      <c r="AU117" s="102"/>
      <c r="AV117" s="11"/>
      <c r="AW117" s="11"/>
      <c r="AX117" s="11"/>
      <c r="AY117" s="11"/>
      <c r="AZ117" s="11"/>
      <c r="BA117" s="11"/>
    </row>
    <row r="118" spans="2:63" ht="15.75" customHeight="1">
      <c r="B118" s="95"/>
      <c r="C118" s="1687" t="str">
        <f>C2</f>
        <v xml:space="preserve">               10 - ТИДНЕВНАЯ  М Е Н Ю  -  Р А С К Л А Д К А    ДЛЯ ПИТАНИЯ ДЕТЕЙ  ШКОЛЬНЫХ </v>
      </c>
      <c r="D118" s="95"/>
      <c r="E118" s="95"/>
      <c r="F118" s="95"/>
      <c r="G118" s="1688"/>
      <c r="H118" s="1688"/>
      <c r="I118" s="1688"/>
      <c r="J118" s="95"/>
      <c r="K118" s="95"/>
      <c r="L118" s="1688"/>
      <c r="M118" s="95"/>
      <c r="N118" s="95"/>
      <c r="O118" s="3411"/>
      <c r="P118" s="3410"/>
      <c r="Q118" s="3419"/>
      <c r="R118" s="3411"/>
      <c r="S118" s="3413"/>
      <c r="T118" s="3417"/>
      <c r="U118" s="105"/>
      <c r="V118" s="104"/>
      <c r="W118" s="136"/>
      <c r="X118" s="105"/>
      <c r="Y118" s="104"/>
      <c r="Z118" s="148"/>
      <c r="AA118" s="11"/>
      <c r="AC118" s="115"/>
      <c r="AE118" s="868"/>
      <c r="AG118" s="504"/>
      <c r="AI118" s="110"/>
      <c r="AK118" s="879"/>
      <c r="AM118" s="254"/>
      <c r="AN118" s="144"/>
      <c r="AO118" s="11"/>
      <c r="AR118" s="110"/>
      <c r="AU118" s="108"/>
      <c r="AV118" s="11"/>
      <c r="AW118" s="11"/>
      <c r="AX118" s="11"/>
      <c r="AY118" s="11"/>
      <c r="AZ118" s="11"/>
      <c r="BA118" s="11"/>
    </row>
    <row r="119" spans="2:63" ht="15" customHeight="1">
      <c r="B119" s="95"/>
      <c r="C119" s="95"/>
      <c r="D119" s="1689" t="str">
        <f>D3</f>
        <v xml:space="preserve"> З А В Т Р А К О В   -   О Б Е Д О В  -  П О Л Д Н И К О В</v>
      </c>
      <c r="E119" s="95"/>
      <c r="F119" s="1690"/>
      <c r="G119" s="95"/>
      <c r="H119" s="95"/>
      <c r="I119" s="95"/>
      <c r="J119" s="95"/>
      <c r="K119" s="95"/>
      <c r="L119" s="1691" t="str">
        <f>L3</f>
        <v>СанПиН  2.3 /2.4. 3590 - 20</v>
      </c>
      <c r="M119" s="95"/>
      <c r="N119" s="95"/>
      <c r="O119" s="3411"/>
      <c r="P119" s="3410"/>
      <c r="Q119" s="3419"/>
      <c r="R119" s="2827"/>
      <c r="S119" s="117"/>
      <c r="T119" s="3414"/>
      <c r="U119" s="110"/>
      <c r="V119" s="110"/>
      <c r="W119" s="110"/>
      <c r="X119" s="111"/>
      <c r="Y119" s="113"/>
      <c r="Z119" s="281"/>
      <c r="AA119" s="11"/>
      <c r="AC119" t="s">
        <v>283</v>
      </c>
      <c r="AN119" s="110"/>
      <c r="AO119" s="11"/>
      <c r="AR119" s="142"/>
      <c r="AX119" s="11"/>
      <c r="AY119" s="11"/>
      <c r="AZ119" s="11"/>
      <c r="BA119" s="11"/>
    </row>
    <row r="120" spans="2:63" ht="15" customHeight="1" thickBot="1">
      <c r="B120" s="1688" t="str">
        <f>B4</f>
        <v xml:space="preserve">   Возрастная категория:      с   7  до 11 лет                   </v>
      </c>
      <c r="C120" s="1688"/>
      <c r="D120" s="1692"/>
      <c r="E120" s="95"/>
      <c r="F120" s="1693" t="str">
        <f>G4</f>
        <v>1 - я   неделя</v>
      </c>
      <c r="G120" s="95"/>
      <c r="H120" s="95"/>
      <c r="I120" s="2952" t="str">
        <f>I4</f>
        <v xml:space="preserve">      Сезон:    ЗИМА  -  ВЕСНА  2025 -____г.г.</v>
      </c>
      <c r="J120" s="2248"/>
      <c r="K120" s="1694"/>
      <c r="L120" s="95"/>
      <c r="M120" s="95"/>
      <c r="N120" s="95"/>
      <c r="O120" s="1687" t="str">
        <f>O6</f>
        <v xml:space="preserve">               10 - ТИДНЕВКА</v>
      </c>
      <c r="T120" s="1683"/>
      <c r="U120" s="110"/>
      <c r="V120" s="218"/>
      <c r="W120" s="110"/>
      <c r="X120" s="105"/>
      <c r="Y120" s="109"/>
      <c r="Z120" s="136"/>
      <c r="AA120" s="11"/>
      <c r="AC120" s="103" t="str">
        <f>O122</f>
        <v>3-й день</v>
      </c>
      <c r="AD120" s="2" t="str">
        <f>P122</f>
        <v xml:space="preserve">   Возрастная категория:      с   7  до 11 лет                   </v>
      </c>
      <c r="AI120" s="137" t="str">
        <f>U122</f>
        <v>1 - я   неделя</v>
      </c>
      <c r="AK120" s="306"/>
      <c r="AL120" s="68"/>
      <c r="AR120" s="110"/>
      <c r="AV120" s="54"/>
      <c r="AW120" s="605"/>
      <c r="AX120" s="11"/>
      <c r="AY120" s="11"/>
      <c r="AZ120" s="11"/>
      <c r="BA120" s="11"/>
    </row>
    <row r="121" spans="2:63" ht="14.25" customHeight="1" thickBot="1">
      <c r="B121" s="1695" t="s">
        <v>1</v>
      </c>
      <c r="C121" s="1696" t="s">
        <v>2</v>
      </c>
      <c r="D121" s="1697" t="s">
        <v>3</v>
      </c>
      <c r="E121" s="3446" t="s">
        <v>57</v>
      </c>
      <c r="F121" s="116"/>
      <c r="G121" s="116"/>
      <c r="H121" s="116"/>
      <c r="I121" s="116"/>
      <c r="J121" s="116"/>
      <c r="K121" s="116"/>
      <c r="L121" s="116"/>
      <c r="M121" s="3433"/>
      <c r="N121" s="95"/>
      <c r="O121" t="s">
        <v>283</v>
      </c>
      <c r="AC121" s="1687" t="s">
        <v>407</v>
      </c>
      <c r="AG121" s="67" t="str">
        <f>S123</f>
        <v xml:space="preserve">      Сезон:    ЗИМА  -  ВЕСНА  2025 -____г.г.</v>
      </c>
      <c r="AR121" s="110"/>
      <c r="AV121" s="331"/>
      <c r="AW121" s="331"/>
      <c r="AX121" s="11"/>
      <c r="AY121" s="11"/>
      <c r="AZ121" s="11"/>
      <c r="BA121" s="11"/>
    </row>
    <row r="122" spans="2:63" ht="14.25" customHeight="1" thickBot="1">
      <c r="B122" s="1728" t="s">
        <v>4</v>
      </c>
      <c r="C122" s="1262"/>
      <c r="D122" s="1729" t="s">
        <v>58</v>
      </c>
      <c r="E122" s="1260"/>
      <c r="F122" s="1262"/>
      <c r="G122" s="1262"/>
      <c r="H122" s="1262"/>
      <c r="I122" s="1262"/>
      <c r="J122" s="1262"/>
      <c r="K122" s="1262"/>
      <c r="L122" s="1262"/>
      <c r="M122" s="2778"/>
      <c r="N122" s="95"/>
      <c r="O122" s="103" t="str">
        <f>B123</f>
        <v>3-й день</v>
      </c>
      <c r="P122" s="2" t="str">
        <f>B120</f>
        <v xml:space="preserve">   Возрастная категория:      с   7  до 11 лет                   </v>
      </c>
      <c r="U122" s="137" t="str">
        <f>F120</f>
        <v>1 - я   неделя</v>
      </c>
      <c r="W122" s="306"/>
      <c r="X122" s="68"/>
      <c r="Y122" s="1054"/>
      <c r="AC122" s="862" t="s">
        <v>235</v>
      </c>
      <c r="AD122" s="863" t="s">
        <v>284</v>
      </c>
      <c r="AE122" s="864"/>
      <c r="AF122" s="863" t="s">
        <v>285</v>
      </c>
      <c r="AG122" s="864"/>
      <c r="AH122" s="863" t="s">
        <v>286</v>
      </c>
      <c r="AI122" s="864"/>
      <c r="AJ122" s="863" t="s">
        <v>288</v>
      </c>
      <c r="AK122" s="864"/>
      <c r="AL122" s="909" t="s">
        <v>289</v>
      </c>
      <c r="AM122" s="864"/>
      <c r="AN122" s="932" t="s">
        <v>290</v>
      </c>
      <c r="AO122" s="933"/>
      <c r="AR122" s="1791"/>
      <c r="AV122" s="331"/>
      <c r="AW122" s="331"/>
      <c r="AX122" s="11"/>
      <c r="AY122" s="11"/>
      <c r="AZ122" s="11"/>
      <c r="BA122" s="11"/>
    </row>
    <row r="123" spans="2:63" ht="14.25" customHeight="1" thickBot="1">
      <c r="B123" s="1195" t="s">
        <v>321</v>
      </c>
      <c r="C123" s="1196"/>
      <c r="D123" s="1197"/>
      <c r="E123" s="2375" t="s">
        <v>1013</v>
      </c>
      <c r="F123" s="3055"/>
      <c r="G123" s="1198"/>
      <c r="H123" s="1240"/>
      <c r="I123" s="1240"/>
      <c r="J123" s="1241"/>
      <c r="K123" s="2880" t="s">
        <v>455</v>
      </c>
      <c r="L123" s="116"/>
      <c r="M123" s="3433"/>
      <c r="N123" s="95"/>
      <c r="S123" s="2760" t="str">
        <f>I120</f>
        <v xml:space="preserve">      Сезон:    ЗИМА  -  ВЕСНА  2025 -____г.г.</v>
      </c>
      <c r="AC123" s="1112" t="s">
        <v>311</v>
      </c>
      <c r="AD123" s="865" t="s">
        <v>87</v>
      </c>
      <c r="AE123" s="867" t="s">
        <v>88</v>
      </c>
      <c r="AF123" s="910" t="s">
        <v>87</v>
      </c>
      <c r="AG123" s="911" t="s">
        <v>88</v>
      </c>
      <c r="AH123" s="910" t="s">
        <v>87</v>
      </c>
      <c r="AI123" s="911" t="s">
        <v>88</v>
      </c>
      <c r="AJ123" s="865" t="s">
        <v>87</v>
      </c>
      <c r="AK123" s="866" t="s">
        <v>88</v>
      </c>
      <c r="AL123" s="912" t="s">
        <v>87</v>
      </c>
      <c r="AM123" s="866" t="s">
        <v>88</v>
      </c>
      <c r="AN123" s="1115" t="s">
        <v>87</v>
      </c>
      <c r="AO123" s="1116" t="s">
        <v>88</v>
      </c>
      <c r="AR123" s="110"/>
      <c r="AV123" s="14"/>
      <c r="AW123" s="14"/>
      <c r="AX123" s="11"/>
      <c r="AY123" s="11"/>
      <c r="AZ123" s="11"/>
      <c r="BA123" s="11"/>
    </row>
    <row r="124" spans="2:63" ht="14.25" customHeight="1" thickBot="1">
      <c r="B124" s="3446"/>
      <c r="C124" s="3444" t="s">
        <v>129</v>
      </c>
      <c r="D124" s="3433"/>
      <c r="E124" s="1198" t="s">
        <v>86</v>
      </c>
      <c r="F124" s="167" t="s">
        <v>87</v>
      </c>
      <c r="G124" s="2658" t="s">
        <v>88</v>
      </c>
      <c r="H124" s="1228" t="s">
        <v>86</v>
      </c>
      <c r="I124" s="167" t="s">
        <v>87</v>
      </c>
      <c r="J124" s="2658" t="s">
        <v>88</v>
      </c>
      <c r="K124" s="2881" t="s">
        <v>456</v>
      </c>
      <c r="L124" s="1262"/>
      <c r="M124" s="2778"/>
      <c r="N124" s="110"/>
      <c r="O124" s="1127" t="s">
        <v>314</v>
      </c>
      <c r="P124" s="193"/>
      <c r="Q124" s="193"/>
      <c r="R124" s="193"/>
      <c r="S124" s="193"/>
      <c r="T124" s="193"/>
      <c r="U124" s="193"/>
      <c r="V124" s="193"/>
      <c r="W124" s="193"/>
      <c r="X124" s="193"/>
      <c r="Y124" s="860"/>
      <c r="AC124" s="955" t="s">
        <v>63</v>
      </c>
      <c r="AD124" s="991"/>
      <c r="AE124" s="1021"/>
      <c r="AF124" s="991">
        <f>F138</f>
        <v>16.2</v>
      </c>
      <c r="AG124" s="1022">
        <f>G138</f>
        <v>16</v>
      </c>
      <c r="AH124" s="991"/>
      <c r="AI124" s="1023"/>
      <c r="AJ124" s="905">
        <f t="shared" ref="AJ124:AJ133" si="115">AD124+AF124</f>
        <v>16.2</v>
      </c>
      <c r="AK124" s="1437">
        <f t="shared" ref="AK124:AK133" si="116">AE124+AG124</f>
        <v>16</v>
      </c>
      <c r="AL124" s="905">
        <f t="shared" ref="AL124:AL133" si="117">AF124+AH124</f>
        <v>16.2</v>
      </c>
      <c r="AM124" s="1025">
        <f t="shared" ref="AM124:AM133" si="118">AG124+AI124</f>
        <v>16</v>
      </c>
      <c r="AN124" s="938">
        <f t="shared" ref="AN124:AN147" si="119">AD124+AF124+AH124</f>
        <v>16.2</v>
      </c>
      <c r="AO124" s="945">
        <f t="shared" ref="AO124:AO147" si="120">AE124+AG124+AI124</f>
        <v>16</v>
      </c>
      <c r="AR124" s="105"/>
      <c r="AV124" s="14"/>
      <c r="AW124" s="14"/>
      <c r="AX124" s="11"/>
      <c r="AY124" s="11"/>
      <c r="AZ124" s="11"/>
      <c r="BA124" s="11"/>
    </row>
    <row r="125" spans="2:63" ht="15.75" customHeight="1" thickBot="1">
      <c r="B125" s="3434" t="s">
        <v>853</v>
      </c>
      <c r="C125" s="2561" t="s">
        <v>856</v>
      </c>
      <c r="D125" s="3437">
        <v>135</v>
      </c>
      <c r="E125" s="135" t="s">
        <v>59</v>
      </c>
      <c r="F125" s="2677">
        <v>126.373</v>
      </c>
      <c r="G125" s="1714">
        <v>125</v>
      </c>
      <c r="H125" s="1255" t="s">
        <v>348</v>
      </c>
      <c r="I125" s="134">
        <v>0.4</v>
      </c>
      <c r="J125" s="2762">
        <v>0.4</v>
      </c>
      <c r="K125" s="2802" t="s">
        <v>86</v>
      </c>
      <c r="L125" s="2803" t="s">
        <v>87</v>
      </c>
      <c r="M125" s="2804" t="s">
        <v>88</v>
      </c>
      <c r="N125" s="203"/>
      <c r="O125" s="682"/>
      <c r="P125" s="17" t="s">
        <v>315</v>
      </c>
      <c r="Q125" s="17"/>
      <c r="R125" s="17"/>
      <c r="S125" s="17"/>
      <c r="T125" s="17"/>
      <c r="U125" s="17"/>
      <c r="V125" s="17"/>
      <c r="W125" s="17"/>
      <c r="X125" s="17"/>
      <c r="Y125" s="861"/>
      <c r="AC125" s="955" t="s">
        <v>408</v>
      </c>
      <c r="AD125" s="970"/>
      <c r="AE125" s="1026"/>
      <c r="AF125" s="970"/>
      <c r="AG125" s="1027"/>
      <c r="AH125" s="1276"/>
      <c r="AI125" s="1028"/>
      <c r="AJ125" s="906">
        <f t="shared" si="115"/>
        <v>0</v>
      </c>
      <c r="AK125" s="1049">
        <f t="shared" si="116"/>
        <v>0</v>
      </c>
      <c r="AL125" s="906">
        <f t="shared" si="117"/>
        <v>0</v>
      </c>
      <c r="AM125" s="961">
        <f t="shared" si="118"/>
        <v>0</v>
      </c>
      <c r="AN125" s="918">
        <f t="shared" si="119"/>
        <v>0</v>
      </c>
      <c r="AO125" s="940">
        <f t="shared" si="120"/>
        <v>0</v>
      </c>
      <c r="AR125" s="105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1279" t="s">
        <v>458</v>
      </c>
      <c r="C126" s="3442" t="s">
        <v>1012</v>
      </c>
      <c r="D126" s="1910">
        <v>30</v>
      </c>
      <c r="E126" s="194" t="s">
        <v>775</v>
      </c>
      <c r="F126" s="3013">
        <v>5.12</v>
      </c>
      <c r="G126" s="1254">
        <v>5.12</v>
      </c>
      <c r="H126" s="1193" t="s">
        <v>857</v>
      </c>
      <c r="I126" s="679">
        <v>2.7</v>
      </c>
      <c r="J126" s="3379">
        <v>2.7</v>
      </c>
      <c r="K126" s="2408" t="s">
        <v>455</v>
      </c>
      <c r="L126" s="134">
        <v>5</v>
      </c>
      <c r="M126" s="1199">
        <v>5</v>
      </c>
      <c r="N126" s="136"/>
      <c r="Z126" s="1794" t="s">
        <v>991</v>
      </c>
      <c r="AA126" s="3730"/>
      <c r="AC126" s="955" t="s">
        <v>65</v>
      </c>
      <c r="AD126" s="1030">
        <f>F126</f>
        <v>5.12</v>
      </c>
      <c r="AE126" s="1086">
        <f>G126</f>
        <v>5.12</v>
      </c>
      <c r="AF126" s="1030"/>
      <c r="AG126" s="1032"/>
      <c r="AH126" s="1030">
        <f>F156</f>
        <v>9</v>
      </c>
      <c r="AI126" s="1033">
        <f>G156</f>
        <v>9</v>
      </c>
      <c r="AJ126" s="906">
        <f t="shared" si="115"/>
        <v>5.12</v>
      </c>
      <c r="AK126" s="1049">
        <f t="shared" si="116"/>
        <v>5.12</v>
      </c>
      <c r="AL126" s="906">
        <f t="shared" si="117"/>
        <v>9</v>
      </c>
      <c r="AM126" s="961">
        <f t="shared" si="118"/>
        <v>9</v>
      </c>
      <c r="AN126" s="918">
        <f t="shared" si="119"/>
        <v>14.120000000000001</v>
      </c>
      <c r="AO126" s="940">
        <f t="shared" si="120"/>
        <v>14.120000000000001</v>
      </c>
      <c r="AR126" s="105"/>
      <c r="AV126" s="11"/>
      <c r="AW126" s="1420"/>
      <c r="AX126" s="7"/>
      <c r="AY126" s="47"/>
      <c r="AZ126" s="1181"/>
      <c r="BA126" s="1421"/>
      <c r="BB126" s="11"/>
      <c r="BC126" s="1422"/>
      <c r="BD126" s="11"/>
      <c r="BE126" s="11"/>
      <c r="BF126" s="1238"/>
      <c r="BG126" s="11"/>
      <c r="BH126" s="11"/>
      <c r="BI126" s="11"/>
      <c r="BJ126" s="11"/>
      <c r="BK126" s="11"/>
    </row>
    <row r="127" spans="2:63" ht="15.75" customHeight="1" thickBot="1">
      <c r="B127" s="3370" t="s">
        <v>342</v>
      </c>
      <c r="C127" s="3436" t="s">
        <v>841</v>
      </c>
      <c r="D127" s="3435">
        <v>200</v>
      </c>
      <c r="E127" s="194" t="s">
        <v>78</v>
      </c>
      <c r="F127" s="1706">
        <v>9.4499999999999993</v>
      </c>
      <c r="G127" s="3078">
        <v>9.4499999999999993</v>
      </c>
      <c r="H127" s="1193" t="s">
        <v>858</v>
      </c>
      <c r="I127" s="238">
        <v>2.7</v>
      </c>
      <c r="J127" s="3069">
        <v>2.7</v>
      </c>
      <c r="K127" s="194" t="s">
        <v>78</v>
      </c>
      <c r="L127" s="2620">
        <v>7</v>
      </c>
      <c r="M127" s="2376">
        <v>7</v>
      </c>
      <c r="N127" s="136"/>
      <c r="O127" s="862" t="s">
        <v>235</v>
      </c>
      <c r="P127" s="2618" t="s">
        <v>284</v>
      </c>
      <c r="Q127" s="864"/>
      <c r="R127" s="863" t="s">
        <v>285</v>
      </c>
      <c r="S127" s="864"/>
      <c r="T127" s="863" t="s">
        <v>286</v>
      </c>
      <c r="U127" s="864"/>
      <c r="V127" s="863" t="s">
        <v>992</v>
      </c>
      <c r="W127" s="864"/>
      <c r="X127" s="909" t="s">
        <v>289</v>
      </c>
      <c r="Y127" s="864"/>
      <c r="Z127" s="3728" t="s">
        <v>990</v>
      </c>
      <c r="AA127" s="3729"/>
      <c r="AC127" s="955" t="s">
        <v>66</v>
      </c>
      <c r="AD127" s="970"/>
      <c r="AE127" s="1031"/>
      <c r="AF127" s="970"/>
      <c r="AG127" s="1032"/>
      <c r="AH127" s="970"/>
      <c r="AI127" s="1033"/>
      <c r="AJ127" s="906">
        <f t="shared" si="115"/>
        <v>0</v>
      </c>
      <c r="AK127" s="1049">
        <f t="shared" si="116"/>
        <v>0</v>
      </c>
      <c r="AL127" s="906">
        <f t="shared" si="117"/>
        <v>0</v>
      </c>
      <c r="AM127" s="961">
        <f t="shared" si="118"/>
        <v>0</v>
      </c>
      <c r="AN127" s="918">
        <f t="shared" si="119"/>
        <v>0</v>
      </c>
      <c r="AO127" s="940">
        <f t="shared" si="120"/>
        <v>0</v>
      </c>
      <c r="AR127" s="105"/>
      <c r="AV127" s="11"/>
      <c r="AW127" s="11"/>
      <c r="AX127" s="178"/>
      <c r="AY127" s="11"/>
      <c r="AZ127" s="344"/>
      <c r="BA127" s="85"/>
      <c r="BB127" s="141"/>
      <c r="BC127" s="344"/>
      <c r="BD127" s="85"/>
      <c r="BE127" s="141"/>
      <c r="BF127" s="344"/>
      <c r="BG127" s="11"/>
      <c r="BH127" s="11"/>
      <c r="BI127" s="11"/>
      <c r="BJ127" s="11"/>
      <c r="BK127" s="11"/>
    </row>
    <row r="128" spans="2:63" ht="15" customHeight="1" thickBot="1">
      <c r="B128" s="561"/>
      <c r="C128" s="1502" t="s">
        <v>563</v>
      </c>
      <c r="D128" s="1715"/>
      <c r="E128" s="249" t="s">
        <v>123</v>
      </c>
      <c r="F128" s="1716" t="s">
        <v>905</v>
      </c>
      <c r="G128" s="3378">
        <v>3.51</v>
      </c>
      <c r="H128" s="3477" t="s">
        <v>859</v>
      </c>
      <c r="I128" s="3414"/>
      <c r="J128" s="3440"/>
      <c r="K128" s="194" t="s">
        <v>56</v>
      </c>
      <c r="L128" s="237">
        <v>200</v>
      </c>
      <c r="M128" s="239">
        <v>200</v>
      </c>
      <c r="N128" s="268"/>
      <c r="O128" s="690"/>
      <c r="P128" s="865" t="s">
        <v>87</v>
      </c>
      <c r="Q128" s="866" t="s">
        <v>88</v>
      </c>
      <c r="R128" s="865" t="s">
        <v>87</v>
      </c>
      <c r="S128" s="866" t="s">
        <v>88</v>
      </c>
      <c r="T128" s="865" t="s">
        <v>87</v>
      </c>
      <c r="U128" s="866" t="s">
        <v>88</v>
      </c>
      <c r="V128" s="865" t="s">
        <v>87</v>
      </c>
      <c r="W128" s="866" t="s">
        <v>88</v>
      </c>
      <c r="X128" s="865" t="s">
        <v>87</v>
      </c>
      <c r="Y128" s="867" t="s">
        <v>88</v>
      </c>
      <c r="Z128" s="913" t="s">
        <v>87</v>
      </c>
      <c r="AA128" s="914" t="s">
        <v>88</v>
      </c>
      <c r="AC128" s="955" t="s">
        <v>68</v>
      </c>
      <c r="AD128" s="970"/>
      <c r="AE128" s="1026"/>
      <c r="AF128" s="970"/>
      <c r="AG128" s="1027"/>
      <c r="AH128" s="970"/>
      <c r="AI128" s="1028"/>
      <c r="AJ128" s="906">
        <f t="shared" si="115"/>
        <v>0</v>
      </c>
      <c r="AK128" s="1049">
        <f t="shared" si="116"/>
        <v>0</v>
      </c>
      <c r="AL128" s="906">
        <f t="shared" si="117"/>
        <v>0</v>
      </c>
      <c r="AM128" s="961">
        <f t="shared" si="118"/>
        <v>0</v>
      </c>
      <c r="AN128" s="918">
        <f t="shared" si="119"/>
        <v>0</v>
      </c>
      <c r="AO128" s="940">
        <f t="shared" si="120"/>
        <v>0</v>
      </c>
      <c r="AR128" s="105"/>
      <c r="AV128" s="11"/>
      <c r="AW128" s="576"/>
      <c r="AX128" s="7"/>
      <c r="AY128" s="15"/>
      <c r="AZ128" s="7"/>
      <c r="BA128" s="1423"/>
      <c r="BB128" s="1424"/>
      <c r="BC128" s="7"/>
      <c r="BD128" s="14"/>
      <c r="BE128" s="147"/>
      <c r="BF128" s="7"/>
      <c r="BG128" s="11"/>
      <c r="BH128" s="11"/>
      <c r="BI128" s="11"/>
      <c r="BJ128" s="11"/>
      <c r="BK128" s="11"/>
    </row>
    <row r="129" spans="2:63" ht="15" customHeight="1">
      <c r="B129" s="1721" t="s">
        <v>439</v>
      </c>
      <c r="C129" s="3436" t="s">
        <v>440</v>
      </c>
      <c r="D129" s="3435">
        <v>10</v>
      </c>
      <c r="E129" s="2595" t="s">
        <v>855</v>
      </c>
      <c r="F129" s="1706">
        <v>2.5</v>
      </c>
      <c r="G129" s="3078">
        <v>2.5</v>
      </c>
      <c r="H129" s="3432" t="s">
        <v>902</v>
      </c>
      <c r="I129" s="1703"/>
      <c r="J129" s="1704"/>
      <c r="K129" s="249" t="s">
        <v>347</v>
      </c>
      <c r="L129" s="250">
        <v>20</v>
      </c>
      <c r="M129" s="255">
        <v>20</v>
      </c>
      <c r="N129" s="110"/>
      <c r="O129" s="1128" t="s">
        <v>115</v>
      </c>
      <c r="P129" s="881"/>
      <c r="Q129" s="1055"/>
      <c r="R129" s="895">
        <f>D144</f>
        <v>30</v>
      </c>
      <c r="S129" s="1047">
        <f>D144</f>
        <v>30</v>
      </c>
      <c r="T129" s="895"/>
      <c r="U129" s="1056"/>
      <c r="V129" s="895">
        <f>P129+R129</f>
        <v>30</v>
      </c>
      <c r="W129" s="1046">
        <f>Q129+S129</f>
        <v>30</v>
      </c>
      <c r="X129" s="895">
        <f>R129+T129</f>
        <v>30</v>
      </c>
      <c r="Y129" s="1047">
        <f>S129+U129</f>
        <v>30</v>
      </c>
      <c r="Z129" s="915">
        <f t="shared" ref="Z129:Z137" si="121">P129+R129+T129</f>
        <v>30</v>
      </c>
      <c r="AA129" s="916">
        <f t="shared" ref="AA129:AA137" si="122">Q129+S129+U129</f>
        <v>30</v>
      </c>
      <c r="AC129" s="955" t="s">
        <v>69</v>
      </c>
      <c r="AD129" s="970"/>
      <c r="AE129" s="1034"/>
      <c r="AF129" s="970"/>
      <c r="AG129" s="1027"/>
      <c r="AH129" s="970"/>
      <c r="AI129" s="1028"/>
      <c r="AJ129" s="906">
        <f t="shared" si="115"/>
        <v>0</v>
      </c>
      <c r="AK129" s="1049">
        <f t="shared" si="116"/>
        <v>0</v>
      </c>
      <c r="AL129" s="906">
        <f t="shared" si="117"/>
        <v>0</v>
      </c>
      <c r="AM129" s="961">
        <f t="shared" si="118"/>
        <v>0</v>
      </c>
      <c r="AN129" s="918">
        <f t="shared" si="119"/>
        <v>0</v>
      </c>
      <c r="AO129" s="940">
        <f t="shared" si="120"/>
        <v>0</v>
      </c>
      <c r="AR129" s="105"/>
      <c r="AW129" s="576"/>
      <c r="AX129" s="7"/>
      <c r="AY129" s="15"/>
      <c r="AZ129" s="7"/>
      <c r="BA129" s="14"/>
      <c r="BB129" s="347"/>
      <c r="BC129" s="7"/>
      <c r="BD129" s="14"/>
      <c r="BE129" s="147"/>
      <c r="BF129" s="7"/>
      <c r="BG129" s="11"/>
      <c r="BH129" s="11"/>
      <c r="BI129" s="11"/>
      <c r="BJ129" s="11"/>
      <c r="BK129" s="11"/>
    </row>
    <row r="130" spans="2:63" ht="12.75" customHeight="1" thickBot="1">
      <c r="B130" s="3447" t="s">
        <v>8</v>
      </c>
      <c r="C130" s="3432" t="s">
        <v>9</v>
      </c>
      <c r="D130" s="332">
        <v>30</v>
      </c>
      <c r="E130" s="194" t="s">
        <v>358</v>
      </c>
      <c r="F130" s="2854">
        <v>0.68</v>
      </c>
      <c r="G130" s="1239">
        <v>0.68</v>
      </c>
      <c r="H130" s="3432" t="s">
        <v>460</v>
      </c>
      <c r="I130" s="238">
        <v>12.5</v>
      </c>
      <c r="J130" s="3069">
        <v>12.5</v>
      </c>
      <c r="K130" s="1718"/>
      <c r="L130" s="2864"/>
      <c r="M130" s="2864"/>
      <c r="N130" s="136"/>
      <c r="O130" s="917" t="s">
        <v>114</v>
      </c>
      <c r="P130" s="882">
        <f>D130</f>
        <v>30</v>
      </c>
      <c r="Q130" s="1057">
        <f>D130</f>
        <v>30</v>
      </c>
      <c r="R130" s="882">
        <f>D143</f>
        <v>50</v>
      </c>
      <c r="S130" s="1058">
        <f>D143</f>
        <v>50</v>
      </c>
      <c r="T130" s="882">
        <f>D155</f>
        <v>20</v>
      </c>
      <c r="U130" s="1057">
        <f>D155</f>
        <v>20</v>
      </c>
      <c r="V130" s="882">
        <f t="shared" ref="V130:V134" si="123">P130+R130</f>
        <v>80</v>
      </c>
      <c r="W130" s="1049">
        <f t="shared" ref="W130:W134" si="124">Q130+S130</f>
        <v>80</v>
      </c>
      <c r="X130" s="882">
        <f t="shared" ref="X130:X134" si="125">R130+T130</f>
        <v>70</v>
      </c>
      <c r="Y130" s="961">
        <f t="shared" ref="Y130:Y134" si="126">S130+U130</f>
        <v>70</v>
      </c>
      <c r="Z130" s="918">
        <f t="shared" si="121"/>
        <v>100</v>
      </c>
      <c r="AA130" s="919">
        <f t="shared" si="122"/>
        <v>100</v>
      </c>
      <c r="AC130" s="956" t="s">
        <v>313</v>
      </c>
      <c r="AD130" s="970"/>
      <c r="AE130" s="1026"/>
      <c r="AF130" s="970"/>
      <c r="AG130" s="1027"/>
      <c r="AH130" s="970"/>
      <c r="AI130" s="1028"/>
      <c r="AJ130" s="906">
        <f t="shared" si="115"/>
        <v>0</v>
      </c>
      <c r="AK130" s="1049">
        <f t="shared" si="116"/>
        <v>0</v>
      </c>
      <c r="AL130" s="906">
        <f t="shared" si="117"/>
        <v>0</v>
      </c>
      <c r="AM130" s="961">
        <f t="shared" si="118"/>
        <v>0</v>
      </c>
      <c r="AN130" s="918">
        <f t="shared" si="119"/>
        <v>0</v>
      </c>
      <c r="AO130" s="940">
        <f t="shared" si="120"/>
        <v>0</v>
      </c>
      <c r="AR130" s="105"/>
      <c r="AW130" s="40"/>
      <c r="AX130" s="7"/>
      <c r="AY130" s="14"/>
      <c r="AZ130" s="7"/>
      <c r="BA130" s="14"/>
      <c r="BB130" s="347"/>
      <c r="BC130" s="7"/>
      <c r="BD130" s="14"/>
      <c r="BE130" s="147"/>
      <c r="BF130" s="7"/>
      <c r="BG130" s="11"/>
      <c r="BH130" s="11"/>
      <c r="BI130" s="11"/>
      <c r="BJ130" s="11"/>
      <c r="BK130" s="11"/>
    </row>
    <row r="131" spans="2:63" ht="15" customHeight="1" thickBot="1">
      <c r="B131" s="3598" t="s">
        <v>822</v>
      </c>
      <c r="C131" s="3432" t="s">
        <v>801</v>
      </c>
      <c r="D131" s="332">
        <v>100</v>
      </c>
      <c r="E131" s="1274" t="s">
        <v>75</v>
      </c>
      <c r="F131" s="2798">
        <v>2.7</v>
      </c>
      <c r="G131" s="3017">
        <v>2.7</v>
      </c>
      <c r="H131" s="3432" t="s">
        <v>459</v>
      </c>
      <c r="I131" s="1755">
        <v>16.39</v>
      </c>
      <c r="J131" s="2831">
        <v>16.39</v>
      </c>
      <c r="K131" s="1185" t="s">
        <v>801</v>
      </c>
      <c r="L131" s="1240"/>
      <c r="M131" s="1241"/>
      <c r="N131" s="389"/>
      <c r="O131" s="917" t="s">
        <v>72</v>
      </c>
      <c r="P131" s="882"/>
      <c r="Q131" s="1152"/>
      <c r="R131" s="1150">
        <f>I137</f>
        <v>5.4</v>
      </c>
      <c r="S131" s="1049">
        <f>J137</f>
        <v>5.4</v>
      </c>
      <c r="T131" s="882"/>
      <c r="U131" s="1060"/>
      <c r="V131" s="882">
        <f t="shared" si="123"/>
        <v>5.4</v>
      </c>
      <c r="W131" s="1049">
        <f t="shared" si="124"/>
        <v>5.4</v>
      </c>
      <c r="X131" s="882">
        <f t="shared" si="125"/>
        <v>5.4</v>
      </c>
      <c r="Y131" s="961">
        <f t="shared" si="126"/>
        <v>5.4</v>
      </c>
      <c r="Z131" s="918">
        <f t="shared" si="121"/>
        <v>5.4</v>
      </c>
      <c r="AA131" s="919">
        <f t="shared" si="122"/>
        <v>5.4</v>
      </c>
      <c r="AC131" s="1113" t="s">
        <v>312</v>
      </c>
      <c r="AD131" s="977"/>
      <c r="AE131" s="1035"/>
      <c r="AF131" s="977"/>
      <c r="AG131" s="1036"/>
      <c r="AH131" s="977"/>
      <c r="AI131" s="1037"/>
      <c r="AJ131" s="907">
        <f t="shared" si="115"/>
        <v>0</v>
      </c>
      <c r="AK131" s="1051">
        <f t="shared" si="116"/>
        <v>0</v>
      </c>
      <c r="AL131" s="907">
        <f t="shared" si="117"/>
        <v>0</v>
      </c>
      <c r="AM131" s="871">
        <f t="shared" si="118"/>
        <v>0</v>
      </c>
      <c r="AN131" s="927">
        <f t="shared" si="119"/>
        <v>0</v>
      </c>
      <c r="AO131" s="941">
        <f t="shared" si="120"/>
        <v>0</v>
      </c>
      <c r="AR131" s="105"/>
      <c r="AW131" s="40"/>
      <c r="AX131" s="7"/>
      <c r="AY131" s="15"/>
      <c r="AZ131" s="7"/>
      <c r="BA131" s="14"/>
      <c r="BB131" s="347"/>
      <c r="BC131" s="7"/>
      <c r="BD131" s="14"/>
      <c r="BE131" s="147"/>
      <c r="BF131" s="7"/>
      <c r="BG131" s="11"/>
      <c r="BH131" s="11"/>
      <c r="BI131" s="11"/>
      <c r="BJ131" s="11"/>
      <c r="BK131" s="11"/>
    </row>
    <row r="132" spans="2:63" ht="14.25" customHeight="1" thickBot="1">
      <c r="B132" s="3439"/>
      <c r="C132" s="2579"/>
      <c r="D132" s="3440"/>
      <c r="E132" s="2855" t="s">
        <v>588</v>
      </c>
      <c r="F132" s="116"/>
      <c r="G132" s="116"/>
      <c r="H132" s="3432" t="s">
        <v>78</v>
      </c>
      <c r="I132" s="1706">
        <v>4.41</v>
      </c>
      <c r="J132" s="3050">
        <v>4.41</v>
      </c>
      <c r="K132" s="1228" t="s">
        <v>86</v>
      </c>
      <c r="L132" s="167" t="s">
        <v>87</v>
      </c>
      <c r="M132" s="2658" t="s">
        <v>88</v>
      </c>
      <c r="N132" s="142"/>
      <c r="O132" s="920" t="s">
        <v>291</v>
      </c>
      <c r="P132" s="883">
        <f t="shared" ref="P132:U132" si="127">AD132</f>
        <v>5.12</v>
      </c>
      <c r="Q132" s="1087">
        <f t="shared" si="127"/>
        <v>5.12</v>
      </c>
      <c r="R132" s="883">
        <f t="shared" si="127"/>
        <v>16.2</v>
      </c>
      <c r="S132" s="1061">
        <f t="shared" si="127"/>
        <v>16</v>
      </c>
      <c r="T132" s="883">
        <f t="shared" si="127"/>
        <v>9</v>
      </c>
      <c r="U132" s="1062">
        <f t="shared" si="127"/>
        <v>9</v>
      </c>
      <c r="V132" s="883">
        <f t="shared" si="123"/>
        <v>21.32</v>
      </c>
      <c r="W132" s="922">
        <f t="shared" si="124"/>
        <v>21.12</v>
      </c>
      <c r="X132" s="883">
        <f t="shared" si="125"/>
        <v>25.2</v>
      </c>
      <c r="Y132" s="1061">
        <f t="shared" si="126"/>
        <v>25</v>
      </c>
      <c r="Z132" s="921">
        <f t="shared" si="121"/>
        <v>30.32</v>
      </c>
      <c r="AA132" s="922">
        <f t="shared" si="122"/>
        <v>30.12</v>
      </c>
      <c r="AC132" s="957" t="s">
        <v>300</v>
      </c>
      <c r="AD132" s="1039">
        <f t="shared" ref="AD132:AG132" si="128">SUM(AD124:AD131)</f>
        <v>5.12</v>
      </c>
      <c r="AE132" s="1040">
        <f t="shared" si="128"/>
        <v>5.12</v>
      </c>
      <c r="AF132" s="1041">
        <f t="shared" si="128"/>
        <v>16.2</v>
      </c>
      <c r="AG132" s="959">
        <f t="shared" si="128"/>
        <v>16</v>
      </c>
      <c r="AH132" s="1039">
        <f>SUM(AH124:AH131)</f>
        <v>9</v>
      </c>
      <c r="AI132" s="1042">
        <f>SUM(AI124:AI131)</f>
        <v>9</v>
      </c>
      <c r="AJ132" s="958">
        <f t="shared" si="115"/>
        <v>21.32</v>
      </c>
      <c r="AK132" s="1043">
        <f t="shared" si="116"/>
        <v>21.12</v>
      </c>
      <c r="AL132" s="958">
        <f t="shared" si="117"/>
        <v>25.2</v>
      </c>
      <c r="AM132" s="1044">
        <f t="shared" si="118"/>
        <v>25</v>
      </c>
      <c r="AN132" s="958">
        <f t="shared" si="119"/>
        <v>30.32</v>
      </c>
      <c r="AO132" s="959">
        <f t="shared" si="120"/>
        <v>30.12</v>
      </c>
      <c r="AR132" s="131"/>
      <c r="AW132" s="40"/>
      <c r="AX132" s="7"/>
      <c r="AY132" s="15"/>
      <c r="AZ132" s="7"/>
      <c r="BA132" s="14"/>
      <c r="BB132" s="347"/>
      <c r="BC132" s="88"/>
      <c r="BD132" s="1180"/>
      <c r="BE132" s="1425"/>
      <c r="BF132" s="1181"/>
      <c r="BG132" s="11"/>
      <c r="BH132" s="11"/>
      <c r="BI132" s="11"/>
      <c r="BJ132" s="11"/>
      <c r="BK132" s="11"/>
    </row>
    <row r="133" spans="2:63" ht="15" customHeight="1" thickBot="1">
      <c r="B133" s="1272" t="s">
        <v>280</v>
      </c>
      <c r="C133" s="3443"/>
      <c r="D133" s="3633">
        <f>SUM(D125:D131)</f>
        <v>505</v>
      </c>
      <c r="E133" s="1707" t="s">
        <v>75</v>
      </c>
      <c r="F133" s="2819">
        <v>10</v>
      </c>
      <c r="G133" s="3459">
        <v>10</v>
      </c>
      <c r="H133" s="3565"/>
      <c r="I133" s="3567"/>
      <c r="J133" s="3566"/>
      <c r="K133" s="1707" t="s">
        <v>445</v>
      </c>
      <c r="L133" s="2819">
        <v>113.5</v>
      </c>
      <c r="M133" s="2788">
        <v>100</v>
      </c>
      <c r="N133" s="95"/>
      <c r="O133" s="917" t="s">
        <v>91</v>
      </c>
      <c r="P133" s="882"/>
      <c r="Q133" s="875"/>
      <c r="R133" s="882"/>
      <c r="S133" s="961"/>
      <c r="T133" s="882"/>
      <c r="U133" s="1063"/>
      <c r="V133" s="882">
        <f t="shared" si="123"/>
        <v>0</v>
      </c>
      <c r="W133" s="1049">
        <f t="shared" si="124"/>
        <v>0</v>
      </c>
      <c r="X133" s="882">
        <f t="shared" si="125"/>
        <v>0</v>
      </c>
      <c r="Y133" s="961">
        <f t="shared" si="126"/>
        <v>0</v>
      </c>
      <c r="Z133" s="918">
        <f t="shared" si="121"/>
        <v>0</v>
      </c>
      <c r="AA133" s="919">
        <f t="shared" si="122"/>
        <v>0</v>
      </c>
      <c r="AC133" s="1390" t="s">
        <v>388</v>
      </c>
      <c r="AD133" s="903"/>
      <c r="AE133" s="1139"/>
      <c r="AF133" s="905"/>
      <c r="AG133" s="1045"/>
      <c r="AH133" s="908"/>
      <c r="AI133" s="1147"/>
      <c r="AJ133" s="908">
        <f t="shared" si="115"/>
        <v>0</v>
      </c>
      <c r="AK133" s="1046">
        <f t="shared" si="116"/>
        <v>0</v>
      </c>
      <c r="AL133" s="908">
        <f t="shared" si="117"/>
        <v>0</v>
      </c>
      <c r="AM133" s="1047">
        <f t="shared" si="118"/>
        <v>0</v>
      </c>
      <c r="AN133" s="1114">
        <f t="shared" si="119"/>
        <v>0</v>
      </c>
      <c r="AO133" s="1125">
        <f t="shared" si="120"/>
        <v>0</v>
      </c>
      <c r="AR133" s="110"/>
      <c r="AW133" s="40"/>
      <c r="AX133" s="7"/>
      <c r="AY133" s="15"/>
      <c r="AZ133" s="53"/>
      <c r="BA133" s="40"/>
      <c r="BB133" s="676"/>
      <c r="BC133" s="53"/>
      <c r="BD133" s="14"/>
      <c r="BE133" s="347"/>
      <c r="BF133" s="54"/>
      <c r="BG133" s="11"/>
      <c r="BH133" s="11"/>
      <c r="BI133" s="11"/>
      <c r="BJ133" s="11"/>
      <c r="BK133" s="11"/>
    </row>
    <row r="134" spans="2:63" ht="16.5" customHeight="1" thickBot="1">
      <c r="B134" s="610"/>
      <c r="C134" s="3444" t="s">
        <v>106</v>
      </c>
      <c r="D134" s="3433"/>
      <c r="E134" s="3032" t="s">
        <v>550</v>
      </c>
      <c r="F134" s="3423"/>
      <c r="G134" s="1724"/>
      <c r="H134" s="2665" t="s">
        <v>521</v>
      </c>
      <c r="I134" s="116"/>
      <c r="J134" s="3433"/>
      <c r="K134" s="2835" t="s">
        <v>526</v>
      </c>
      <c r="L134" s="2836"/>
      <c r="M134" s="2837"/>
      <c r="N134" s="95"/>
      <c r="O134" s="421" t="s">
        <v>42</v>
      </c>
      <c r="P134" s="1150"/>
      <c r="Q134" s="1067"/>
      <c r="R134" s="1150">
        <f>L136+F137</f>
        <v>271.95</v>
      </c>
      <c r="S134" s="1049">
        <f>M136+G137</f>
        <v>203.9</v>
      </c>
      <c r="T134" s="882"/>
      <c r="U134" s="1063"/>
      <c r="V134" s="882">
        <f t="shared" si="123"/>
        <v>271.95</v>
      </c>
      <c r="W134" s="1049">
        <f t="shared" si="124"/>
        <v>203.9</v>
      </c>
      <c r="X134" s="882">
        <f t="shared" si="125"/>
        <v>271.95</v>
      </c>
      <c r="Y134" s="961">
        <f t="shared" si="126"/>
        <v>203.9</v>
      </c>
      <c r="Z134" s="918">
        <f t="shared" si="121"/>
        <v>271.95</v>
      </c>
      <c r="AA134" s="919">
        <f t="shared" si="122"/>
        <v>203.9</v>
      </c>
      <c r="AC134" s="935" t="s">
        <v>310</v>
      </c>
      <c r="AD134" s="754"/>
      <c r="AE134" s="1140"/>
      <c r="AF134" s="906"/>
      <c r="AG134" s="1048"/>
      <c r="AH134" s="906"/>
      <c r="AI134" s="1066"/>
      <c r="AJ134" s="906">
        <f t="shared" ref="AJ134:AM137" si="129">AD134+AF134</f>
        <v>0</v>
      </c>
      <c r="AK134" s="1049">
        <f t="shared" si="129"/>
        <v>0</v>
      </c>
      <c r="AL134" s="906">
        <f t="shared" si="129"/>
        <v>0</v>
      </c>
      <c r="AM134" s="961">
        <f t="shared" si="129"/>
        <v>0</v>
      </c>
      <c r="AN134" s="1114">
        <f t="shared" si="119"/>
        <v>0</v>
      </c>
      <c r="AO134" s="1125">
        <f t="shared" si="120"/>
        <v>0</v>
      </c>
      <c r="AR134" s="115"/>
      <c r="AW134" s="40"/>
      <c r="AX134" s="7"/>
      <c r="AY134" s="15"/>
      <c r="AZ134" s="7"/>
      <c r="BA134" s="14"/>
      <c r="BB134" s="347"/>
      <c r="BC134" s="1181"/>
      <c r="BD134" s="14"/>
      <c r="BE134" s="347"/>
      <c r="BF134" s="7"/>
      <c r="BG134" s="11"/>
      <c r="BH134" s="11"/>
      <c r="BI134" s="11"/>
      <c r="BJ134" s="11"/>
      <c r="BK134" s="11"/>
    </row>
    <row r="135" spans="2:63" ht="16.5" customHeight="1" thickBot="1">
      <c r="B135" s="3434" t="s">
        <v>554</v>
      </c>
      <c r="C135" s="3436" t="s">
        <v>425</v>
      </c>
      <c r="D135" s="3437">
        <v>60</v>
      </c>
      <c r="E135" s="2902" t="s">
        <v>549</v>
      </c>
      <c r="F135" s="1262"/>
      <c r="G135" s="2778"/>
      <c r="H135" s="2785" t="s">
        <v>86</v>
      </c>
      <c r="I135" s="2786" t="s">
        <v>87</v>
      </c>
      <c r="J135" s="2787" t="s">
        <v>88</v>
      </c>
      <c r="K135" s="2659" t="s">
        <v>86</v>
      </c>
      <c r="L135" s="2660" t="s">
        <v>87</v>
      </c>
      <c r="M135" s="2838" t="s">
        <v>88</v>
      </c>
      <c r="N135" s="95"/>
      <c r="O135" s="2949" t="s">
        <v>394</v>
      </c>
      <c r="P135" s="884">
        <f t="shared" ref="P135:U135" si="130">AD147</f>
        <v>0</v>
      </c>
      <c r="Q135" s="1064">
        <f t="shared" si="130"/>
        <v>0</v>
      </c>
      <c r="R135" s="1458">
        <f t="shared" si="130"/>
        <v>29.34</v>
      </c>
      <c r="S135" s="1570">
        <f t="shared" si="130"/>
        <v>24</v>
      </c>
      <c r="T135" s="884">
        <f t="shared" si="130"/>
        <v>93.6</v>
      </c>
      <c r="U135" s="1066">
        <f t="shared" si="130"/>
        <v>74.7</v>
      </c>
      <c r="V135" s="1458">
        <f t="shared" ref="V135:Y137" si="131">P135+R135</f>
        <v>29.34</v>
      </c>
      <c r="W135" s="924">
        <f t="shared" si="131"/>
        <v>24</v>
      </c>
      <c r="X135" s="1458">
        <f t="shared" si="131"/>
        <v>122.94</v>
      </c>
      <c r="Y135" s="1459">
        <f t="shared" si="131"/>
        <v>98.7</v>
      </c>
      <c r="Z135" s="1460">
        <f t="shared" si="121"/>
        <v>122.94</v>
      </c>
      <c r="AA135" s="924">
        <f t="shared" si="122"/>
        <v>98.7</v>
      </c>
      <c r="AC135" s="934" t="s">
        <v>221</v>
      </c>
      <c r="AD135" s="754"/>
      <c r="AE135" s="1141"/>
      <c r="AF135" s="906"/>
      <c r="AG135" s="1048"/>
      <c r="AH135" s="906"/>
      <c r="AI135" s="1066"/>
      <c r="AJ135" s="906">
        <f t="shared" si="129"/>
        <v>0</v>
      </c>
      <c r="AK135" s="1049">
        <f t="shared" si="129"/>
        <v>0</v>
      </c>
      <c r="AL135" s="906">
        <f t="shared" si="129"/>
        <v>0</v>
      </c>
      <c r="AM135" s="961">
        <f t="shared" si="129"/>
        <v>0</v>
      </c>
      <c r="AN135" s="1114">
        <f t="shared" si="119"/>
        <v>0</v>
      </c>
      <c r="AO135" s="1125">
        <f t="shared" si="120"/>
        <v>0</v>
      </c>
      <c r="AR135" s="115"/>
      <c r="AW135" s="11"/>
      <c r="AX135" s="47"/>
      <c r="AY135" s="11"/>
      <c r="AZ135" s="11"/>
      <c r="BA135" s="11"/>
      <c r="BB135" s="11"/>
      <c r="BC135" s="1181"/>
      <c r="BD135" s="1426"/>
      <c r="BE135" s="1425"/>
      <c r="BF135" s="331"/>
      <c r="BG135" s="11"/>
      <c r="BH135" s="11"/>
      <c r="BI135" s="11"/>
      <c r="BJ135" s="11"/>
      <c r="BK135" s="11"/>
    </row>
    <row r="136" spans="2:63" ht="15.75" customHeight="1" thickBot="1">
      <c r="B136" s="3439"/>
      <c r="C136" s="2676" t="s">
        <v>802</v>
      </c>
      <c r="D136" s="3414"/>
      <c r="E136" s="2771" t="s">
        <v>86</v>
      </c>
      <c r="F136" s="167" t="s">
        <v>87</v>
      </c>
      <c r="G136" s="1705" t="s">
        <v>88</v>
      </c>
      <c r="H136" s="135" t="s">
        <v>912</v>
      </c>
      <c r="I136" s="2677">
        <v>152.26499999999999</v>
      </c>
      <c r="J136" s="3721">
        <v>106.88</v>
      </c>
      <c r="K136" s="135" t="s">
        <v>42</v>
      </c>
      <c r="L136" s="2839">
        <v>205.2</v>
      </c>
      <c r="M136" s="2812">
        <v>153.9</v>
      </c>
      <c r="N136" s="95"/>
      <c r="O136" s="2950" t="s">
        <v>395</v>
      </c>
      <c r="P136" s="884">
        <f t="shared" ref="P136:U137" si="132">AD154</f>
        <v>0</v>
      </c>
      <c r="Q136" s="1064">
        <f t="shared" si="132"/>
        <v>0</v>
      </c>
      <c r="R136" s="884">
        <f t="shared" si="132"/>
        <v>69.42</v>
      </c>
      <c r="S136" s="1065">
        <f t="shared" si="132"/>
        <v>48.6</v>
      </c>
      <c r="T136" s="884">
        <f t="shared" si="132"/>
        <v>0</v>
      </c>
      <c r="U136" s="1066">
        <f t="shared" si="132"/>
        <v>0</v>
      </c>
      <c r="V136" s="884">
        <f t="shared" si="131"/>
        <v>69.42</v>
      </c>
      <c r="W136" s="924">
        <f t="shared" si="131"/>
        <v>48.6</v>
      </c>
      <c r="X136" s="884">
        <f t="shared" si="131"/>
        <v>69.42</v>
      </c>
      <c r="Y136" s="1065">
        <f t="shared" si="131"/>
        <v>48.6</v>
      </c>
      <c r="Z136" s="923">
        <f t="shared" si="121"/>
        <v>69.42</v>
      </c>
      <c r="AA136" s="924">
        <f t="shared" si="122"/>
        <v>48.6</v>
      </c>
      <c r="AC136" s="936" t="s">
        <v>340</v>
      </c>
      <c r="AD136" s="1149"/>
      <c r="AE136" s="1142"/>
      <c r="AF136" s="906"/>
      <c r="AG136" s="1048"/>
      <c r="AH136" s="907"/>
      <c r="AI136" s="1148"/>
      <c r="AJ136" s="907">
        <f t="shared" si="129"/>
        <v>0</v>
      </c>
      <c r="AK136" s="1051">
        <f t="shared" si="129"/>
        <v>0</v>
      </c>
      <c r="AL136" s="907">
        <f t="shared" si="129"/>
        <v>0</v>
      </c>
      <c r="AM136" s="871">
        <f t="shared" si="129"/>
        <v>0</v>
      </c>
      <c r="AN136" s="1388">
        <f t="shared" si="119"/>
        <v>0</v>
      </c>
      <c r="AO136" s="1125">
        <f t="shared" si="120"/>
        <v>0</v>
      </c>
      <c r="AR136" s="217"/>
      <c r="AW136" s="11"/>
      <c r="AX136" s="47"/>
      <c r="AY136" s="11"/>
      <c r="AZ136" s="1181"/>
      <c r="BA136" s="55"/>
      <c r="BB136" s="11"/>
      <c r="BC136" s="344"/>
      <c r="BD136" s="85"/>
      <c r="BE136" s="141"/>
      <c r="BF136" s="88"/>
      <c r="BG136" s="11"/>
      <c r="BH136" s="11"/>
      <c r="BI136" s="11"/>
      <c r="BJ136" s="11"/>
      <c r="BK136" s="11"/>
    </row>
    <row r="137" spans="2:63" ht="13.5" customHeight="1">
      <c r="B137" s="3434" t="s">
        <v>522</v>
      </c>
      <c r="C137" s="3436" t="s">
        <v>552</v>
      </c>
      <c r="D137" s="3435">
        <v>200</v>
      </c>
      <c r="E137" s="135" t="s">
        <v>523</v>
      </c>
      <c r="F137" s="1560">
        <v>66.75</v>
      </c>
      <c r="G137" s="1744">
        <v>50</v>
      </c>
      <c r="H137" s="194" t="s">
        <v>339</v>
      </c>
      <c r="I137" s="1706">
        <v>5.4</v>
      </c>
      <c r="J137" s="3050">
        <v>5.4</v>
      </c>
      <c r="K137" s="194" t="s">
        <v>73</v>
      </c>
      <c r="L137" s="250">
        <v>28.44</v>
      </c>
      <c r="M137" s="255">
        <v>27</v>
      </c>
      <c r="N137" s="95"/>
      <c r="O137" s="2951" t="s">
        <v>702</v>
      </c>
      <c r="P137" s="884">
        <f t="shared" si="132"/>
        <v>0</v>
      </c>
      <c r="Q137" s="1064">
        <f t="shared" si="132"/>
        <v>0</v>
      </c>
      <c r="R137" s="884">
        <f t="shared" si="132"/>
        <v>98.76</v>
      </c>
      <c r="S137" s="1459">
        <f t="shared" si="132"/>
        <v>72.599999999999994</v>
      </c>
      <c r="T137" s="884">
        <f t="shared" si="132"/>
        <v>93.6</v>
      </c>
      <c r="U137" s="1066">
        <f t="shared" si="132"/>
        <v>74.7</v>
      </c>
      <c r="V137" s="884">
        <f t="shared" si="131"/>
        <v>98.76</v>
      </c>
      <c r="W137" s="924">
        <f t="shared" si="131"/>
        <v>72.599999999999994</v>
      </c>
      <c r="X137" s="884">
        <f t="shared" si="131"/>
        <v>192.36</v>
      </c>
      <c r="Y137" s="1065">
        <f t="shared" si="131"/>
        <v>147.30000000000001</v>
      </c>
      <c r="Z137" s="923">
        <f t="shared" si="121"/>
        <v>192.36</v>
      </c>
      <c r="AA137" s="924">
        <f t="shared" si="122"/>
        <v>147.30000000000001</v>
      </c>
      <c r="AC137" s="2265" t="s">
        <v>446</v>
      </c>
      <c r="AD137" s="903"/>
      <c r="AE137" s="1139"/>
      <c r="AF137" s="905"/>
      <c r="AG137" s="1045"/>
      <c r="AH137" s="906"/>
      <c r="AI137" s="1066"/>
      <c r="AJ137" s="906">
        <f t="shared" si="129"/>
        <v>0</v>
      </c>
      <c r="AK137" s="1049">
        <f t="shared" si="129"/>
        <v>0</v>
      </c>
      <c r="AL137" s="906">
        <f t="shared" si="129"/>
        <v>0</v>
      </c>
      <c r="AM137" s="961">
        <f t="shared" si="129"/>
        <v>0</v>
      </c>
      <c r="AN137" s="1114">
        <f t="shared" si="119"/>
        <v>0</v>
      </c>
      <c r="AO137" s="1125">
        <f t="shared" si="120"/>
        <v>0</v>
      </c>
      <c r="AR137" s="217"/>
      <c r="AW137" s="11"/>
      <c r="AX137" s="47"/>
      <c r="AY137" s="11"/>
      <c r="AZ137" s="11"/>
      <c r="BA137" s="11"/>
      <c r="BB137" s="11"/>
      <c r="BC137" s="55"/>
      <c r="BD137" s="603"/>
      <c r="BE137" s="604"/>
      <c r="BF137" s="14"/>
      <c r="BG137" s="11"/>
      <c r="BH137" s="11"/>
      <c r="BI137" s="11"/>
      <c r="BJ137" s="11"/>
      <c r="BK137" s="11"/>
    </row>
    <row r="138" spans="2:63" ht="17.25" customHeight="1">
      <c r="B138" s="561"/>
      <c r="C138" s="3442" t="s">
        <v>551</v>
      </c>
      <c r="D138" s="3634"/>
      <c r="E138" s="194" t="s">
        <v>783</v>
      </c>
      <c r="F138" s="261">
        <v>16.2</v>
      </c>
      <c r="G138" s="2853">
        <v>16</v>
      </c>
      <c r="H138" s="194" t="s">
        <v>79</v>
      </c>
      <c r="I138" s="2773">
        <v>1.35</v>
      </c>
      <c r="J138" s="2774">
        <v>1.35</v>
      </c>
      <c r="K138" s="194" t="s">
        <v>75</v>
      </c>
      <c r="L138" s="237">
        <v>6.3</v>
      </c>
      <c r="M138" s="1257">
        <v>6.3</v>
      </c>
      <c r="N138" s="95"/>
      <c r="O138" s="917" t="s">
        <v>64</v>
      </c>
      <c r="P138" s="885">
        <f t="shared" ref="P138:U138" si="133">AD162</f>
        <v>113.5</v>
      </c>
      <c r="Q138" s="1067">
        <f t="shared" si="133"/>
        <v>100</v>
      </c>
      <c r="R138" s="885">
        <f t="shared" si="133"/>
        <v>0</v>
      </c>
      <c r="S138" s="961">
        <f t="shared" si="133"/>
        <v>0</v>
      </c>
      <c r="T138" s="885">
        <f t="shared" si="133"/>
        <v>0</v>
      </c>
      <c r="U138" s="1063">
        <f t="shared" si="133"/>
        <v>0</v>
      </c>
      <c r="V138" s="885">
        <f t="shared" ref="V138:Y138" si="134">P138+R138</f>
        <v>113.5</v>
      </c>
      <c r="W138" s="1049">
        <f t="shared" si="134"/>
        <v>100</v>
      </c>
      <c r="X138" s="885">
        <f t="shared" si="134"/>
        <v>0</v>
      </c>
      <c r="Y138" s="961">
        <f t="shared" si="134"/>
        <v>0</v>
      </c>
      <c r="Z138" s="939">
        <f t="shared" ref="Z138:Z166" si="135">P138+R138+T138</f>
        <v>113.5</v>
      </c>
      <c r="AA138" s="919">
        <f t="shared" ref="AA138:AA166" si="136">Q138+S138+U138</f>
        <v>100</v>
      </c>
      <c r="AC138" s="1222" t="s">
        <v>349</v>
      </c>
      <c r="AD138" s="754"/>
      <c r="AE138" s="1140"/>
      <c r="AF138" s="906">
        <f>F145</f>
        <v>2.6</v>
      </c>
      <c r="AG138" s="1048">
        <f>G145</f>
        <v>2</v>
      </c>
      <c r="AH138" s="906"/>
      <c r="AI138" s="1066"/>
      <c r="AJ138" s="906">
        <f t="shared" ref="AJ138:AJ139" si="137">AD138+AF138</f>
        <v>2.6</v>
      </c>
      <c r="AK138" s="1049">
        <f t="shared" ref="AK138:AK139" si="138">AE138+AG138</f>
        <v>2</v>
      </c>
      <c r="AL138" s="906">
        <f t="shared" ref="AL138:AL139" si="139">AF138+AH138</f>
        <v>2.6</v>
      </c>
      <c r="AM138" s="961">
        <f t="shared" ref="AM138:AM139" si="140">AG138+AI138</f>
        <v>2</v>
      </c>
      <c r="AN138" s="1114">
        <f t="shared" si="119"/>
        <v>2.6</v>
      </c>
      <c r="AO138" s="1125">
        <f t="shared" si="120"/>
        <v>2</v>
      </c>
      <c r="AR138" s="108"/>
      <c r="AW138" s="11"/>
      <c r="AX138" s="47"/>
      <c r="AY138" s="11"/>
      <c r="AZ138" s="11"/>
      <c r="BA138" s="11"/>
      <c r="BB138" s="11"/>
      <c r="BC138" s="1237"/>
      <c r="BD138" s="11"/>
      <c r="BE138" s="11"/>
      <c r="BF138" s="11"/>
      <c r="BG138" s="11"/>
      <c r="BH138" s="11"/>
      <c r="BI138" s="11"/>
      <c r="BJ138" s="11"/>
      <c r="BK138" s="11"/>
    </row>
    <row r="139" spans="2:63" ht="15" customHeight="1">
      <c r="B139" s="3621" t="s">
        <v>524</v>
      </c>
      <c r="C139" s="3432" t="s">
        <v>1011</v>
      </c>
      <c r="D139" s="3635">
        <v>90</v>
      </c>
      <c r="E139" s="194" t="s">
        <v>453</v>
      </c>
      <c r="F139" s="237">
        <v>10</v>
      </c>
      <c r="G139" s="1558">
        <v>8</v>
      </c>
      <c r="H139" s="195" t="s">
        <v>75</v>
      </c>
      <c r="I139" s="250">
        <v>2.64</v>
      </c>
      <c r="J139" s="255">
        <v>2.64</v>
      </c>
      <c r="K139" s="2654" t="s">
        <v>348</v>
      </c>
      <c r="L139" s="1727">
        <v>0.5</v>
      </c>
      <c r="M139" s="2840">
        <v>0.5</v>
      </c>
      <c r="N139" s="95"/>
      <c r="O139" s="925" t="s">
        <v>90</v>
      </c>
      <c r="P139" s="1182">
        <f t="shared" ref="P139:U139" si="141">AD166</f>
        <v>12.5</v>
      </c>
      <c r="Q139" s="875">
        <f t="shared" si="141"/>
        <v>12.5</v>
      </c>
      <c r="R139" s="885">
        <f t="shared" si="141"/>
        <v>26.8</v>
      </c>
      <c r="S139" s="1049">
        <f t="shared" si="141"/>
        <v>25</v>
      </c>
      <c r="T139" s="885">
        <f t="shared" si="141"/>
        <v>0</v>
      </c>
      <c r="U139" s="1063">
        <f t="shared" si="141"/>
        <v>0</v>
      </c>
      <c r="V139" s="882">
        <f t="shared" ref="V139:V161" si="142">P139+R139</f>
        <v>39.299999999999997</v>
      </c>
      <c r="W139" s="1049">
        <f t="shared" ref="W139:W166" si="143">Q139+S139</f>
        <v>37.5</v>
      </c>
      <c r="X139" s="882">
        <f t="shared" ref="X139:X164" si="144">R139+T139</f>
        <v>26.8</v>
      </c>
      <c r="Y139" s="961">
        <f t="shared" ref="Y139:Y166" si="145">S139+U139</f>
        <v>25</v>
      </c>
      <c r="Z139" s="918">
        <f t="shared" si="135"/>
        <v>39.299999999999997</v>
      </c>
      <c r="AA139" s="919">
        <f t="shared" si="136"/>
        <v>37.5</v>
      </c>
      <c r="AC139" s="935" t="s">
        <v>350</v>
      </c>
      <c r="AD139" s="754"/>
      <c r="AE139" s="1141"/>
      <c r="AF139" s="906"/>
      <c r="AG139" s="1048"/>
      <c r="AH139" s="906"/>
      <c r="AI139" s="1066"/>
      <c r="AJ139" s="906">
        <f t="shared" si="137"/>
        <v>0</v>
      </c>
      <c r="AK139" s="1049">
        <f t="shared" si="138"/>
        <v>0</v>
      </c>
      <c r="AL139" s="906">
        <f t="shared" si="139"/>
        <v>0</v>
      </c>
      <c r="AM139" s="961">
        <f t="shared" si="140"/>
        <v>0</v>
      </c>
      <c r="AN139" s="1114">
        <f t="shared" si="119"/>
        <v>0</v>
      </c>
      <c r="AO139" s="1125">
        <f t="shared" si="120"/>
        <v>0</v>
      </c>
      <c r="AR139" s="115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1624" t="s">
        <v>525</v>
      </c>
      <c r="C140" s="1504" t="s">
        <v>402</v>
      </c>
      <c r="D140" s="3016">
        <v>180</v>
      </c>
      <c r="E140" s="2775" t="s">
        <v>514</v>
      </c>
      <c r="F140" s="1740"/>
      <c r="G140" s="2848"/>
      <c r="H140" s="194" t="s">
        <v>348</v>
      </c>
      <c r="I140" s="2773">
        <v>0.375</v>
      </c>
      <c r="J140" s="2774">
        <v>0.375</v>
      </c>
      <c r="K140" s="3439"/>
      <c r="L140" s="3414"/>
      <c r="M140" s="3440"/>
      <c r="N140" s="125"/>
      <c r="O140" s="421" t="s">
        <v>415</v>
      </c>
      <c r="P140" s="882"/>
      <c r="Q140" s="875"/>
      <c r="R140" s="882"/>
      <c r="S140" s="961"/>
      <c r="T140" s="882"/>
      <c r="U140" s="1063"/>
      <c r="V140" s="882">
        <f t="shared" si="142"/>
        <v>0</v>
      </c>
      <c r="W140" s="1049">
        <f t="shared" si="143"/>
        <v>0</v>
      </c>
      <c r="X140" s="882">
        <f t="shared" si="144"/>
        <v>0</v>
      </c>
      <c r="Y140" s="961">
        <f t="shared" si="145"/>
        <v>0</v>
      </c>
      <c r="Z140" s="918">
        <f t="shared" si="135"/>
        <v>0</v>
      </c>
      <c r="AA140" s="919">
        <f t="shared" si="136"/>
        <v>0</v>
      </c>
      <c r="AC140" s="936" t="s">
        <v>107</v>
      </c>
      <c r="AD140" s="1151"/>
      <c r="AE140" s="1143"/>
      <c r="AF140" s="1242"/>
      <c r="AG140" s="1048"/>
      <c r="AH140" s="906"/>
      <c r="AI140" s="1066"/>
      <c r="AJ140" s="906">
        <f t="shared" ref="AJ140:AM147" si="146">AD140+AF140</f>
        <v>0</v>
      </c>
      <c r="AK140" s="1049">
        <f t="shared" si="146"/>
        <v>0</v>
      </c>
      <c r="AL140" s="906">
        <f t="shared" si="146"/>
        <v>0</v>
      </c>
      <c r="AM140" s="961">
        <f t="shared" si="146"/>
        <v>0</v>
      </c>
      <c r="AN140" s="1114">
        <f t="shared" si="119"/>
        <v>0</v>
      </c>
      <c r="AO140" s="1125">
        <f t="shared" si="120"/>
        <v>0</v>
      </c>
      <c r="AR140" s="217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 thickBot="1">
      <c r="B141" s="3447" t="s">
        <v>275</v>
      </c>
      <c r="C141" s="3436" t="s">
        <v>502</v>
      </c>
      <c r="D141" s="3016">
        <v>200</v>
      </c>
      <c r="E141" s="194" t="s">
        <v>131</v>
      </c>
      <c r="F141" s="237">
        <v>9.6</v>
      </c>
      <c r="G141" s="1558">
        <v>8</v>
      </c>
      <c r="H141" s="3479"/>
      <c r="I141" s="2810"/>
      <c r="J141" s="3074"/>
      <c r="K141" s="3439"/>
      <c r="L141" s="3414"/>
      <c r="M141" s="3440"/>
      <c r="N141" s="142"/>
      <c r="O141" s="421" t="s">
        <v>303</v>
      </c>
      <c r="P141" s="882">
        <f>AD169</f>
        <v>0</v>
      </c>
      <c r="Q141" s="875">
        <f>AE169</f>
        <v>0</v>
      </c>
      <c r="R141" s="882">
        <f t="shared" ref="R141:U141" si="147">AF169</f>
        <v>0</v>
      </c>
      <c r="S141" s="961">
        <f t="shared" si="147"/>
        <v>0</v>
      </c>
      <c r="T141" s="882">
        <f t="shared" si="147"/>
        <v>0</v>
      </c>
      <c r="U141" s="1063">
        <f t="shared" si="147"/>
        <v>0</v>
      </c>
      <c r="V141" s="882">
        <f t="shared" si="142"/>
        <v>0</v>
      </c>
      <c r="W141" s="1049">
        <f t="shared" si="143"/>
        <v>0</v>
      </c>
      <c r="X141" s="882">
        <f t="shared" si="144"/>
        <v>0</v>
      </c>
      <c r="Y141" s="961">
        <f t="shared" si="145"/>
        <v>0</v>
      </c>
      <c r="Z141" s="918">
        <f t="shared" si="135"/>
        <v>0</v>
      </c>
      <c r="AA141" s="919">
        <f t="shared" si="136"/>
        <v>0</v>
      </c>
      <c r="AC141" s="936" t="s">
        <v>77</v>
      </c>
      <c r="AD141" s="754"/>
      <c r="AE141" s="1143"/>
      <c r="AF141" s="906">
        <f>F141+I146</f>
        <v>16.739999999999998</v>
      </c>
      <c r="AG141" s="1048">
        <f>G141+J146</f>
        <v>14</v>
      </c>
      <c r="AH141" s="906"/>
      <c r="AI141" s="1066"/>
      <c r="AJ141" s="906">
        <f t="shared" si="146"/>
        <v>16.739999999999998</v>
      </c>
      <c r="AK141" s="1049">
        <f t="shared" si="146"/>
        <v>14</v>
      </c>
      <c r="AL141" s="906">
        <f t="shared" si="146"/>
        <v>16.739999999999998</v>
      </c>
      <c r="AM141" s="961">
        <f t="shared" si="146"/>
        <v>14</v>
      </c>
      <c r="AN141" s="1114">
        <f t="shared" si="119"/>
        <v>16.739999999999998</v>
      </c>
      <c r="AO141" s="1125">
        <f t="shared" si="120"/>
        <v>14</v>
      </c>
      <c r="AR141" s="217"/>
      <c r="AX141" s="11"/>
      <c r="AY141" s="11"/>
      <c r="AZ141" s="11"/>
      <c r="BA141" s="11"/>
    </row>
    <row r="142" spans="2:63" ht="15.75" customHeight="1">
      <c r="B142" s="1279"/>
      <c r="C142" s="3442" t="s">
        <v>503</v>
      </c>
      <c r="D142" s="1394"/>
      <c r="E142" s="2775" t="s">
        <v>515</v>
      </c>
      <c r="F142" s="1740"/>
      <c r="G142" s="2848"/>
      <c r="H142" s="3089" t="s">
        <v>425</v>
      </c>
      <c r="I142" s="3636"/>
      <c r="J142" s="3636"/>
      <c r="K142" s="2607" t="s">
        <v>502</v>
      </c>
      <c r="L142" s="3075"/>
      <c r="M142" s="2784"/>
      <c r="N142" s="142"/>
      <c r="O142" s="917" t="s">
        <v>304</v>
      </c>
      <c r="P142" s="882">
        <f>AD173</f>
        <v>0</v>
      </c>
      <c r="Q142" s="1067">
        <f>AE173</f>
        <v>0</v>
      </c>
      <c r="R142" s="882">
        <f t="shared" ref="R142:U142" si="148">AF173</f>
        <v>0</v>
      </c>
      <c r="S142" s="1049">
        <f t="shared" si="148"/>
        <v>0</v>
      </c>
      <c r="T142" s="882">
        <f t="shared" si="148"/>
        <v>0</v>
      </c>
      <c r="U142" s="1068">
        <f t="shared" si="148"/>
        <v>0</v>
      </c>
      <c r="V142" s="882">
        <f t="shared" si="142"/>
        <v>0</v>
      </c>
      <c r="W142" s="1049">
        <f t="shared" si="143"/>
        <v>0</v>
      </c>
      <c r="X142" s="882">
        <f t="shared" si="144"/>
        <v>0</v>
      </c>
      <c r="Y142" s="961">
        <f t="shared" si="145"/>
        <v>0</v>
      </c>
      <c r="Z142" s="918">
        <f t="shared" si="135"/>
        <v>0</v>
      </c>
      <c r="AA142" s="919">
        <f t="shared" si="136"/>
        <v>0</v>
      </c>
      <c r="AC142" s="936" t="s">
        <v>62</v>
      </c>
      <c r="AD142" s="754"/>
      <c r="AE142" s="1143"/>
      <c r="AF142" s="906">
        <f>F139</f>
        <v>10</v>
      </c>
      <c r="AG142" s="1048">
        <f>G139</f>
        <v>8</v>
      </c>
      <c r="AH142" s="906">
        <f>F152</f>
        <v>93.6</v>
      </c>
      <c r="AI142" s="1066">
        <f>G152</f>
        <v>74.7</v>
      </c>
      <c r="AJ142" s="906">
        <f t="shared" si="146"/>
        <v>10</v>
      </c>
      <c r="AK142" s="1049">
        <f t="shared" si="146"/>
        <v>8</v>
      </c>
      <c r="AL142" s="906">
        <f t="shared" si="146"/>
        <v>103.6</v>
      </c>
      <c r="AM142" s="961">
        <f t="shared" si="146"/>
        <v>82.7</v>
      </c>
      <c r="AN142" s="1114">
        <f t="shared" si="119"/>
        <v>103.6</v>
      </c>
      <c r="AO142" s="1125">
        <f t="shared" si="120"/>
        <v>82.7</v>
      </c>
      <c r="AR142" s="217"/>
      <c r="AX142" s="11"/>
      <c r="AY142" s="11"/>
      <c r="AZ142" s="11"/>
      <c r="BA142" s="11"/>
    </row>
    <row r="143" spans="2:63" ht="15.75" customHeight="1" thickBot="1">
      <c r="B143" s="3447" t="s">
        <v>8</v>
      </c>
      <c r="C143" s="3432" t="s">
        <v>9</v>
      </c>
      <c r="D143" s="3637">
        <v>50</v>
      </c>
      <c r="E143" s="194" t="s">
        <v>75</v>
      </c>
      <c r="F143" s="238">
        <v>3</v>
      </c>
      <c r="G143" s="1239">
        <v>3</v>
      </c>
      <c r="H143" s="3090" t="s">
        <v>802</v>
      </c>
      <c r="I143" s="3423"/>
      <c r="J143" s="3423"/>
      <c r="K143" s="2407" t="s">
        <v>503</v>
      </c>
      <c r="L143" s="2810"/>
      <c r="M143" s="3074"/>
      <c r="N143" s="95"/>
      <c r="O143" s="917" t="s">
        <v>868</v>
      </c>
      <c r="P143" s="885"/>
      <c r="Q143" s="1067"/>
      <c r="R143" s="1150">
        <f>I136</f>
        <v>152.26499999999999</v>
      </c>
      <c r="S143" s="1072">
        <f>J136</f>
        <v>106.88</v>
      </c>
      <c r="T143" s="882"/>
      <c r="U143" s="1063"/>
      <c r="V143" s="882">
        <f t="shared" si="142"/>
        <v>152.26499999999999</v>
      </c>
      <c r="W143" s="1049">
        <f t="shared" si="143"/>
        <v>106.88</v>
      </c>
      <c r="X143" s="882">
        <f t="shared" si="144"/>
        <v>152.26499999999999</v>
      </c>
      <c r="Y143" s="961">
        <f t="shared" si="145"/>
        <v>106.88</v>
      </c>
      <c r="Z143" s="918">
        <f t="shared" si="135"/>
        <v>152.26499999999999</v>
      </c>
      <c r="AA143" s="919">
        <f t="shared" si="136"/>
        <v>106.88</v>
      </c>
      <c r="AC143" s="936" t="s">
        <v>67</v>
      </c>
      <c r="AD143" s="754"/>
      <c r="AE143" s="1141"/>
      <c r="AF143" s="906"/>
      <c r="AG143" s="1048"/>
      <c r="AH143" s="906"/>
      <c r="AI143" s="1066"/>
      <c r="AJ143" s="906">
        <f t="shared" si="146"/>
        <v>0</v>
      </c>
      <c r="AK143" s="1049">
        <f t="shared" si="146"/>
        <v>0</v>
      </c>
      <c r="AL143" s="906">
        <f t="shared" si="146"/>
        <v>0</v>
      </c>
      <c r="AM143" s="961">
        <f t="shared" si="146"/>
        <v>0</v>
      </c>
      <c r="AN143" s="1114">
        <f t="shared" si="119"/>
        <v>0</v>
      </c>
      <c r="AO143" s="1125">
        <f t="shared" si="120"/>
        <v>0</v>
      </c>
      <c r="AR143" s="217"/>
      <c r="AY143" s="11"/>
      <c r="AZ143" s="11"/>
      <c r="BA143" s="11"/>
    </row>
    <row r="144" spans="2:63" ht="18" customHeight="1" thickBot="1">
      <c r="B144" s="3390" t="s">
        <v>8</v>
      </c>
      <c r="C144" s="3432" t="s">
        <v>305</v>
      </c>
      <c r="D144" s="2707">
        <v>30</v>
      </c>
      <c r="E144" s="194" t="s">
        <v>75</v>
      </c>
      <c r="F144" s="238">
        <v>1</v>
      </c>
      <c r="G144" s="1239">
        <v>1</v>
      </c>
      <c r="H144" s="1264" t="s">
        <v>86</v>
      </c>
      <c r="I144" s="677" t="s">
        <v>87</v>
      </c>
      <c r="J144" s="2871" t="s">
        <v>88</v>
      </c>
      <c r="K144" s="2785" t="s">
        <v>86</v>
      </c>
      <c r="L144" s="2786" t="s">
        <v>87</v>
      </c>
      <c r="M144" s="2787" t="s">
        <v>88</v>
      </c>
      <c r="N144" s="110"/>
      <c r="O144" s="917" t="s">
        <v>60</v>
      </c>
      <c r="P144" s="882"/>
      <c r="Q144" s="875"/>
      <c r="R144" s="882"/>
      <c r="S144" s="961"/>
      <c r="T144" s="882"/>
      <c r="U144" s="1063"/>
      <c r="V144" s="882">
        <f t="shared" si="142"/>
        <v>0</v>
      </c>
      <c r="W144" s="1049">
        <f t="shared" si="143"/>
        <v>0</v>
      </c>
      <c r="X144" s="882">
        <f t="shared" si="144"/>
        <v>0</v>
      </c>
      <c r="Y144" s="961">
        <f t="shared" si="145"/>
        <v>0</v>
      </c>
      <c r="Z144" s="918">
        <f t="shared" si="135"/>
        <v>0</v>
      </c>
      <c r="AA144" s="919">
        <f t="shared" si="136"/>
        <v>0</v>
      </c>
      <c r="AC144" s="936" t="s">
        <v>420</v>
      </c>
      <c r="AD144" s="754"/>
      <c r="AE144" s="1144"/>
      <c r="AF144" s="1242"/>
      <c r="AG144" s="1048"/>
      <c r="AH144" s="906"/>
      <c r="AI144" s="1066"/>
      <c r="AJ144" s="906">
        <f t="shared" si="146"/>
        <v>0</v>
      </c>
      <c r="AK144" s="1049">
        <f t="shared" si="146"/>
        <v>0</v>
      </c>
      <c r="AL144" s="906">
        <f t="shared" si="146"/>
        <v>0</v>
      </c>
      <c r="AM144" s="961">
        <f t="shared" si="146"/>
        <v>0</v>
      </c>
      <c r="AN144" s="1114">
        <f t="shared" si="119"/>
        <v>0</v>
      </c>
      <c r="AO144" s="1125">
        <f t="shared" si="120"/>
        <v>0</v>
      </c>
      <c r="AR144" s="217"/>
      <c r="AY144" s="11"/>
      <c r="AZ144" s="11"/>
      <c r="BA144" s="11"/>
    </row>
    <row r="145" spans="2:53" ht="15" customHeight="1">
      <c r="B145" s="3439"/>
      <c r="C145" s="1258"/>
      <c r="D145" s="3414"/>
      <c r="E145" s="194" t="s">
        <v>527</v>
      </c>
      <c r="F145" s="238">
        <v>2.6</v>
      </c>
      <c r="G145" s="1239">
        <v>2</v>
      </c>
      <c r="H145" s="135" t="s">
        <v>110</v>
      </c>
      <c r="I145" s="1560">
        <v>69.42</v>
      </c>
      <c r="J145" s="2762">
        <v>48.6</v>
      </c>
      <c r="K145" s="2813" t="s">
        <v>528</v>
      </c>
      <c r="L145" s="3041">
        <v>26.8</v>
      </c>
      <c r="M145" s="3496">
        <v>25</v>
      </c>
      <c r="N145" s="110"/>
      <c r="O145" s="917" t="s">
        <v>56</v>
      </c>
      <c r="P145" s="882">
        <f>L128</f>
        <v>200</v>
      </c>
      <c r="Q145" s="1183">
        <f>M128</f>
        <v>200</v>
      </c>
      <c r="R145" s="1150">
        <f>L137</f>
        <v>28.44</v>
      </c>
      <c r="S145" s="1072">
        <f>M137</f>
        <v>27</v>
      </c>
      <c r="T145" s="882">
        <f>F154</f>
        <v>9</v>
      </c>
      <c r="U145" s="1060">
        <f>G154</f>
        <v>9</v>
      </c>
      <c r="V145" s="882">
        <f t="shared" si="142"/>
        <v>228.44</v>
      </c>
      <c r="W145" s="1049">
        <f t="shared" si="143"/>
        <v>227</v>
      </c>
      <c r="X145" s="882">
        <f t="shared" si="144"/>
        <v>37.44</v>
      </c>
      <c r="Y145" s="961">
        <f t="shared" si="145"/>
        <v>36</v>
      </c>
      <c r="Z145" s="918">
        <f t="shared" si="135"/>
        <v>237.44</v>
      </c>
      <c r="AA145" s="919">
        <f t="shared" si="136"/>
        <v>236</v>
      </c>
      <c r="AC145" s="936" t="s">
        <v>416</v>
      </c>
      <c r="AD145" s="1149"/>
      <c r="AE145" s="2201"/>
      <c r="AF145" s="906"/>
      <c r="AG145" s="1048"/>
      <c r="AH145" s="906"/>
      <c r="AI145" s="1066"/>
      <c r="AJ145" s="906">
        <f t="shared" si="146"/>
        <v>0</v>
      </c>
      <c r="AK145" s="1049">
        <f t="shared" si="146"/>
        <v>0</v>
      </c>
      <c r="AL145" s="906">
        <f t="shared" si="146"/>
        <v>0</v>
      </c>
      <c r="AM145" s="961">
        <f t="shared" si="146"/>
        <v>0</v>
      </c>
      <c r="AN145" s="1114">
        <f t="shared" si="119"/>
        <v>0</v>
      </c>
      <c r="AO145" s="1125">
        <f t="shared" si="120"/>
        <v>0</v>
      </c>
      <c r="AR145" s="217"/>
      <c r="AY145" s="11"/>
      <c r="AZ145" s="11"/>
      <c r="BA145" s="11"/>
    </row>
    <row r="146" spans="2:53" ht="15.75" customHeight="1" thickBot="1">
      <c r="B146" s="3439"/>
      <c r="C146" s="2642"/>
      <c r="D146" s="3414"/>
      <c r="E146" s="2775" t="s">
        <v>529</v>
      </c>
      <c r="F146" s="2773"/>
      <c r="G146" s="2776"/>
      <c r="H146" s="249" t="s">
        <v>131</v>
      </c>
      <c r="I146" s="679">
        <v>7.14</v>
      </c>
      <c r="J146" s="2389">
        <v>6</v>
      </c>
      <c r="K146" s="194" t="s">
        <v>352</v>
      </c>
      <c r="L146" s="2370">
        <v>7</v>
      </c>
      <c r="M146" s="2410">
        <v>7</v>
      </c>
      <c r="N146" s="1089"/>
      <c r="O146" s="917" t="s">
        <v>119</v>
      </c>
      <c r="P146" s="882"/>
      <c r="Q146" s="875"/>
      <c r="R146" s="882"/>
      <c r="S146" s="961"/>
      <c r="T146" s="882">
        <f>L152</f>
        <v>208</v>
      </c>
      <c r="U146" s="1063">
        <f>M152</f>
        <v>200</v>
      </c>
      <c r="V146" s="882">
        <f t="shared" si="142"/>
        <v>0</v>
      </c>
      <c r="W146" s="1049">
        <f t="shared" si="143"/>
        <v>0</v>
      </c>
      <c r="X146" s="882">
        <f t="shared" si="144"/>
        <v>208</v>
      </c>
      <c r="Y146" s="961">
        <f t="shared" si="145"/>
        <v>200</v>
      </c>
      <c r="Z146" s="918">
        <f t="shared" si="135"/>
        <v>208</v>
      </c>
      <c r="AA146" s="926">
        <f t="shared" si="136"/>
        <v>200</v>
      </c>
      <c r="AC146" s="2265" t="s">
        <v>83</v>
      </c>
      <c r="AD146" s="904"/>
      <c r="AE146" s="1146"/>
      <c r="AF146" s="1414"/>
      <c r="AG146" s="1050"/>
      <c r="AH146" s="907"/>
      <c r="AI146" s="1148"/>
      <c r="AJ146" s="907">
        <f t="shared" si="146"/>
        <v>0</v>
      </c>
      <c r="AK146" s="1051">
        <f t="shared" si="146"/>
        <v>0</v>
      </c>
      <c r="AL146" s="907">
        <f t="shared" si="146"/>
        <v>0</v>
      </c>
      <c r="AM146" s="871">
        <f t="shared" si="146"/>
        <v>0</v>
      </c>
      <c r="AN146" s="1433">
        <f t="shared" si="119"/>
        <v>0</v>
      </c>
      <c r="AO146" s="1419">
        <f t="shared" si="120"/>
        <v>0</v>
      </c>
      <c r="AR146" s="1485"/>
    </row>
    <row r="147" spans="2:53" ht="14.25" customHeight="1" thickBot="1">
      <c r="B147" s="3439"/>
      <c r="C147" s="2603"/>
      <c r="D147" s="3414"/>
      <c r="E147" s="194" t="s">
        <v>348</v>
      </c>
      <c r="F147" s="237">
        <v>0.4</v>
      </c>
      <c r="G147" s="1254">
        <v>0.4</v>
      </c>
      <c r="H147" s="194" t="s">
        <v>352</v>
      </c>
      <c r="I147" s="238">
        <v>3</v>
      </c>
      <c r="J147" s="2795">
        <v>3</v>
      </c>
      <c r="K147" s="194" t="s">
        <v>347</v>
      </c>
      <c r="L147" s="2370">
        <v>190</v>
      </c>
      <c r="M147" s="2410">
        <v>190</v>
      </c>
      <c r="N147" s="110"/>
      <c r="O147" s="917" t="s">
        <v>59</v>
      </c>
      <c r="P147" s="882">
        <f>F125</f>
        <v>126.373</v>
      </c>
      <c r="Q147" s="875">
        <f>G125</f>
        <v>125</v>
      </c>
      <c r="R147" s="882"/>
      <c r="S147" s="961"/>
      <c r="T147" s="882">
        <f>I153</f>
        <v>18.899999999999999</v>
      </c>
      <c r="U147" s="1063">
        <f>J153</f>
        <v>18</v>
      </c>
      <c r="V147" s="882">
        <f t="shared" si="142"/>
        <v>126.373</v>
      </c>
      <c r="W147" s="1049">
        <f t="shared" si="143"/>
        <v>125</v>
      </c>
      <c r="X147" s="882">
        <f t="shared" si="144"/>
        <v>18.899999999999999</v>
      </c>
      <c r="Y147" s="961">
        <f t="shared" si="145"/>
        <v>18</v>
      </c>
      <c r="Z147" s="918">
        <f t="shared" si="135"/>
        <v>145.273</v>
      </c>
      <c r="AA147" s="926">
        <f t="shared" si="136"/>
        <v>143</v>
      </c>
      <c r="AC147" s="1412" t="s">
        <v>389</v>
      </c>
      <c r="AD147" s="1438">
        <f t="shared" ref="AD147:AG147" si="149">SUM(AD134:AD146)</f>
        <v>0</v>
      </c>
      <c r="AE147" s="1439">
        <f t="shared" si="149"/>
        <v>0</v>
      </c>
      <c r="AF147" s="2299">
        <f t="shared" si="149"/>
        <v>29.34</v>
      </c>
      <c r="AG147" s="1441">
        <f t="shared" si="149"/>
        <v>24</v>
      </c>
      <c r="AH147" s="1438">
        <f>SUM(AH134:AH146)</f>
        <v>93.6</v>
      </c>
      <c r="AI147" s="1415">
        <f>SUM(AI134:AI146)</f>
        <v>74.7</v>
      </c>
      <c r="AJ147" s="1431">
        <f t="shared" si="146"/>
        <v>29.34</v>
      </c>
      <c r="AK147" s="2266">
        <f t="shared" si="146"/>
        <v>24</v>
      </c>
      <c r="AL147" s="1431">
        <f t="shared" si="146"/>
        <v>122.94</v>
      </c>
      <c r="AM147" s="2267">
        <f t="shared" si="146"/>
        <v>98.7</v>
      </c>
      <c r="AN147" s="1446">
        <f t="shared" si="119"/>
        <v>122.94</v>
      </c>
      <c r="AO147" s="1126">
        <f t="shared" si="120"/>
        <v>98.7</v>
      </c>
      <c r="AR147" s="210"/>
    </row>
    <row r="148" spans="2:53" ht="15.75" customHeight="1">
      <c r="B148" s="3439"/>
      <c r="C148" s="2603"/>
      <c r="D148" s="3414"/>
      <c r="E148" s="2654" t="s">
        <v>132</v>
      </c>
      <c r="F148" s="2773">
        <v>8.0000000000000002E-3</v>
      </c>
      <c r="G148" s="2776">
        <v>8.0000000000000002E-3</v>
      </c>
      <c r="H148" s="194" t="s">
        <v>79</v>
      </c>
      <c r="I148" s="2773">
        <v>3</v>
      </c>
      <c r="J148" s="2774">
        <v>3</v>
      </c>
      <c r="K148" s="3439"/>
      <c r="L148" s="3414"/>
      <c r="M148" s="3440"/>
      <c r="N148" s="110"/>
      <c r="O148" s="917" t="s">
        <v>320</v>
      </c>
      <c r="P148" s="882"/>
      <c r="Q148" s="875"/>
      <c r="R148" s="882"/>
      <c r="S148" s="961"/>
      <c r="T148" s="882"/>
      <c r="U148" s="1063"/>
      <c r="V148" s="882">
        <f t="shared" si="142"/>
        <v>0</v>
      </c>
      <c r="W148" s="1049">
        <f t="shared" si="143"/>
        <v>0</v>
      </c>
      <c r="X148" s="882">
        <f t="shared" si="144"/>
        <v>0</v>
      </c>
      <c r="Y148" s="961">
        <f t="shared" si="145"/>
        <v>0</v>
      </c>
      <c r="Z148" s="918">
        <f t="shared" si="135"/>
        <v>0</v>
      </c>
      <c r="AA148" s="926">
        <f t="shared" si="136"/>
        <v>0</v>
      </c>
      <c r="AC148" s="1390" t="s">
        <v>400</v>
      </c>
      <c r="AD148" s="2309"/>
      <c r="AE148" s="2310"/>
      <c r="AF148" s="1392"/>
      <c r="AG148" s="1393"/>
      <c r="AH148" s="1392"/>
      <c r="AI148" s="2311"/>
      <c r="AR148" s="110"/>
    </row>
    <row r="149" spans="2:53" ht="18" customHeight="1" thickBot="1">
      <c r="B149" s="3638" t="s">
        <v>281</v>
      </c>
      <c r="C149" s="3415"/>
      <c r="D149" s="1683">
        <f>SUM(D135:D144)</f>
        <v>810</v>
      </c>
      <c r="E149" s="249" t="s">
        <v>347</v>
      </c>
      <c r="F149" s="250">
        <v>130</v>
      </c>
      <c r="G149" s="2372">
        <v>130</v>
      </c>
      <c r="H149" s="1260"/>
      <c r="I149" s="1262"/>
      <c r="J149" s="2778"/>
      <c r="K149" s="1260"/>
      <c r="L149" s="1262"/>
      <c r="M149" s="2778"/>
      <c r="N149" s="95"/>
      <c r="O149" s="917" t="s">
        <v>61</v>
      </c>
      <c r="P149" s="882">
        <f>I127</f>
        <v>2.7</v>
      </c>
      <c r="Q149" s="1067">
        <f>J127</f>
        <v>2.7</v>
      </c>
      <c r="R149" s="882"/>
      <c r="S149" s="961"/>
      <c r="T149" s="882"/>
      <c r="U149" s="1063"/>
      <c r="V149" s="882">
        <f t="shared" si="142"/>
        <v>2.7</v>
      </c>
      <c r="W149" s="1049">
        <f t="shared" si="143"/>
        <v>2.7</v>
      </c>
      <c r="X149" s="882">
        <f t="shared" si="144"/>
        <v>0</v>
      </c>
      <c r="Y149" s="961">
        <f t="shared" si="145"/>
        <v>0</v>
      </c>
      <c r="Z149" s="918">
        <f t="shared" si="135"/>
        <v>2.7</v>
      </c>
      <c r="AA149" s="926">
        <f t="shared" si="136"/>
        <v>2.7</v>
      </c>
      <c r="AC149" s="936" t="s">
        <v>112</v>
      </c>
      <c r="AD149" s="1381"/>
      <c r="AE149" s="1141"/>
      <c r="AF149" s="906"/>
      <c r="AG149" s="1048"/>
      <c r="AH149" s="906"/>
      <c r="AI149" s="1066"/>
      <c r="AJ149" s="906">
        <f t="shared" ref="AJ149:AM153" si="150">AD149+AF149</f>
        <v>0</v>
      </c>
      <c r="AK149" s="1049">
        <f t="shared" si="150"/>
        <v>0</v>
      </c>
      <c r="AL149" s="906">
        <f t="shared" si="150"/>
        <v>0</v>
      </c>
      <c r="AM149" s="961">
        <f t="shared" si="150"/>
        <v>0</v>
      </c>
      <c r="AN149" s="1114">
        <f t="shared" ref="AN149:AO157" si="151">AD149+AF149+AH149</f>
        <v>0</v>
      </c>
      <c r="AO149" s="1125">
        <f t="shared" si="151"/>
        <v>0</v>
      </c>
      <c r="AR149" s="217"/>
    </row>
    <row r="150" spans="2:53" ht="16.5" customHeight="1" thickBot="1">
      <c r="B150" s="1747"/>
      <c r="C150" s="3445" t="s">
        <v>196</v>
      </c>
      <c r="D150" s="1748"/>
      <c r="E150" s="3048" t="s">
        <v>644</v>
      </c>
      <c r="F150" s="1240"/>
      <c r="G150" s="1240"/>
      <c r="H150" s="1240"/>
      <c r="I150" s="1240"/>
      <c r="J150" s="1240"/>
      <c r="K150" s="1185" t="s">
        <v>603</v>
      </c>
      <c r="L150" s="2874"/>
      <c r="M150" s="2875"/>
      <c r="N150" s="110"/>
      <c r="O150" s="917" t="s">
        <v>75</v>
      </c>
      <c r="P150" s="1182">
        <f>F131+F133</f>
        <v>12.7</v>
      </c>
      <c r="Q150" s="1067">
        <f>G131+G133</f>
        <v>12.7</v>
      </c>
      <c r="R150" s="882">
        <f>L138+F143+F144+I139</f>
        <v>12.940000000000001</v>
      </c>
      <c r="S150" s="1049">
        <f>M138+G143+G144+J139</f>
        <v>12.940000000000001</v>
      </c>
      <c r="T150" s="882">
        <f>F153+I156</f>
        <v>4.5</v>
      </c>
      <c r="U150" s="1068">
        <f>G153+J156</f>
        <v>4.5</v>
      </c>
      <c r="V150" s="882">
        <f t="shared" si="142"/>
        <v>25.64</v>
      </c>
      <c r="W150" s="1049">
        <f t="shared" si="143"/>
        <v>25.64</v>
      </c>
      <c r="X150" s="882">
        <f t="shared" si="144"/>
        <v>17.440000000000001</v>
      </c>
      <c r="Y150" s="961">
        <f t="shared" si="145"/>
        <v>17.440000000000001</v>
      </c>
      <c r="Z150" s="918">
        <f t="shared" si="135"/>
        <v>30.14</v>
      </c>
      <c r="AA150" s="926">
        <f t="shared" si="136"/>
        <v>30.14</v>
      </c>
      <c r="AC150" s="936" t="s">
        <v>110</v>
      </c>
      <c r="AD150" s="1381"/>
      <c r="AE150" s="1141"/>
      <c r="AF150" s="906">
        <f>I145</f>
        <v>69.42</v>
      </c>
      <c r="AG150" s="1048">
        <f>J145</f>
        <v>48.6</v>
      </c>
      <c r="AH150" s="906"/>
      <c r="AI150" s="1066"/>
      <c r="AJ150" s="906">
        <f t="shared" si="150"/>
        <v>69.42</v>
      </c>
      <c r="AK150" s="1049">
        <f t="shared" si="150"/>
        <v>48.6</v>
      </c>
      <c r="AL150" s="906">
        <f t="shared" si="150"/>
        <v>69.42</v>
      </c>
      <c r="AM150" s="961">
        <f t="shared" si="150"/>
        <v>48.6</v>
      </c>
      <c r="AN150" s="1114">
        <f t="shared" si="151"/>
        <v>69.42</v>
      </c>
      <c r="AO150" s="1125">
        <f t="shared" si="151"/>
        <v>48.6</v>
      </c>
      <c r="AR150" s="217"/>
    </row>
    <row r="151" spans="2:53" ht="15" customHeight="1" thickBot="1">
      <c r="B151" s="2378" t="s">
        <v>364</v>
      </c>
      <c r="C151" s="772" t="s">
        <v>603</v>
      </c>
      <c r="D151" s="1911">
        <v>200</v>
      </c>
      <c r="E151" s="3047" t="s">
        <v>86</v>
      </c>
      <c r="F151" s="2803" t="s">
        <v>87</v>
      </c>
      <c r="G151" s="2804" t="s">
        <v>88</v>
      </c>
      <c r="H151" s="3047" t="s">
        <v>86</v>
      </c>
      <c r="I151" s="2803" t="s">
        <v>87</v>
      </c>
      <c r="J151" s="2804" t="s">
        <v>88</v>
      </c>
      <c r="K151" s="1264" t="s">
        <v>86</v>
      </c>
      <c r="L151" s="677" t="s">
        <v>87</v>
      </c>
      <c r="M151" s="1265" t="s">
        <v>88</v>
      </c>
      <c r="N151" s="95"/>
      <c r="O151" s="917" t="s">
        <v>79</v>
      </c>
      <c r="P151" s="1150"/>
      <c r="Q151" s="1067"/>
      <c r="R151" s="882">
        <f>I148+I138</f>
        <v>4.3499999999999996</v>
      </c>
      <c r="S151" s="961">
        <f>J148+J138</f>
        <v>4.3499999999999996</v>
      </c>
      <c r="T151" s="882"/>
      <c r="U151" s="1063"/>
      <c r="V151" s="882">
        <f t="shared" si="142"/>
        <v>4.3499999999999996</v>
      </c>
      <c r="W151" s="1049">
        <f t="shared" si="143"/>
        <v>4.3499999999999996</v>
      </c>
      <c r="X151" s="882">
        <f t="shared" si="144"/>
        <v>4.3499999999999996</v>
      </c>
      <c r="Y151" s="961">
        <f t="shared" si="145"/>
        <v>4.3499999999999996</v>
      </c>
      <c r="Z151" s="918">
        <f t="shared" si="135"/>
        <v>4.3499999999999996</v>
      </c>
      <c r="AA151" s="926">
        <f t="shared" si="136"/>
        <v>4.3499999999999996</v>
      </c>
      <c r="AC151" s="936" t="s">
        <v>108</v>
      </c>
      <c r="AD151" s="1381"/>
      <c r="AE151" s="1144"/>
      <c r="AF151" s="906"/>
      <c r="AG151" s="1048"/>
      <c r="AH151" s="906"/>
      <c r="AI151" s="1066"/>
      <c r="AJ151" s="906">
        <f t="shared" si="150"/>
        <v>0</v>
      </c>
      <c r="AK151" s="1049">
        <f t="shared" si="150"/>
        <v>0</v>
      </c>
      <c r="AL151" s="906">
        <f t="shared" si="150"/>
        <v>0</v>
      </c>
      <c r="AM151" s="961">
        <f t="shared" si="150"/>
        <v>0</v>
      </c>
      <c r="AN151" s="1114">
        <f t="shared" si="151"/>
        <v>0</v>
      </c>
      <c r="AO151" s="1125">
        <f t="shared" si="151"/>
        <v>0</v>
      </c>
      <c r="AR151" s="217"/>
    </row>
    <row r="152" spans="2:53" ht="17.25" customHeight="1">
      <c r="B152" s="3439"/>
      <c r="C152" s="772" t="s">
        <v>197</v>
      </c>
      <c r="D152" s="3440"/>
      <c r="E152" s="2904" t="s">
        <v>62</v>
      </c>
      <c r="F152" s="1560">
        <v>93.6</v>
      </c>
      <c r="G152" s="1744">
        <v>74.7</v>
      </c>
      <c r="H152" s="2905" t="s">
        <v>617</v>
      </c>
      <c r="I152" s="1560">
        <v>0.09</v>
      </c>
      <c r="J152" s="2762">
        <v>3.6</v>
      </c>
      <c r="K152" s="2906" t="s">
        <v>604</v>
      </c>
      <c r="L152" s="2611">
        <v>208</v>
      </c>
      <c r="M152" s="2891">
        <v>200</v>
      </c>
      <c r="N152" s="95"/>
      <c r="O152" s="2966" t="s">
        <v>123</v>
      </c>
      <c r="P152" s="1154">
        <v>8.7749999999999995E-2</v>
      </c>
      <c r="Q152" s="1067">
        <f>G128</f>
        <v>3.51</v>
      </c>
      <c r="R152" s="882"/>
      <c r="S152" s="1049"/>
      <c r="T152" s="885">
        <v>0.09</v>
      </c>
      <c r="U152" s="1068">
        <f>J152</f>
        <v>3.6</v>
      </c>
      <c r="V152" s="882">
        <f t="shared" si="142"/>
        <v>8.7749999999999995E-2</v>
      </c>
      <c r="W152" s="1049">
        <f t="shared" si="143"/>
        <v>3.51</v>
      </c>
      <c r="X152" s="882">
        <f t="shared" si="144"/>
        <v>0.09</v>
      </c>
      <c r="Y152" s="961">
        <f t="shared" si="145"/>
        <v>3.6</v>
      </c>
      <c r="Z152" s="918">
        <f t="shared" si="135"/>
        <v>0.17774999999999999</v>
      </c>
      <c r="AA152" s="926">
        <f t="shared" si="136"/>
        <v>7.1099999999999994</v>
      </c>
      <c r="AC152" s="936" t="s">
        <v>309</v>
      </c>
      <c r="AD152" s="1381"/>
      <c r="AE152" s="1145"/>
      <c r="AF152" s="906"/>
      <c r="AG152" s="1048"/>
      <c r="AH152" s="906"/>
      <c r="AI152" s="1066"/>
      <c r="AJ152" s="906">
        <f t="shared" si="150"/>
        <v>0</v>
      </c>
      <c r="AK152" s="1049">
        <f t="shared" si="150"/>
        <v>0</v>
      </c>
      <c r="AL152" s="906">
        <f t="shared" si="150"/>
        <v>0</v>
      </c>
      <c r="AM152" s="961">
        <f t="shared" si="150"/>
        <v>0</v>
      </c>
      <c r="AN152" s="1114">
        <f t="shared" si="151"/>
        <v>0</v>
      </c>
      <c r="AO152" s="1125">
        <f t="shared" si="151"/>
        <v>0</v>
      </c>
      <c r="AR152" s="217"/>
    </row>
    <row r="153" spans="2:53" ht="17.25" customHeight="1" thickBot="1">
      <c r="B153" s="249" t="s">
        <v>369</v>
      </c>
      <c r="C153" s="2582" t="s">
        <v>619</v>
      </c>
      <c r="D153" s="3437">
        <v>90</v>
      </c>
      <c r="E153" s="2595" t="s">
        <v>222</v>
      </c>
      <c r="F153" s="261">
        <v>2.7</v>
      </c>
      <c r="G153" s="2853">
        <v>2.7</v>
      </c>
      <c r="H153" s="1193" t="s">
        <v>80</v>
      </c>
      <c r="I153" s="261">
        <v>18.899999999999999</v>
      </c>
      <c r="J153" s="2795">
        <v>18</v>
      </c>
      <c r="K153" s="1267"/>
      <c r="L153" s="2907"/>
      <c r="M153" s="2908"/>
      <c r="N153" s="95"/>
      <c r="O153" s="917" t="s">
        <v>47</v>
      </c>
      <c r="P153" s="1150">
        <f>F127+I132+L127</f>
        <v>20.86</v>
      </c>
      <c r="Q153" s="1067">
        <f>G127+J132+M127</f>
        <v>20.86</v>
      </c>
      <c r="R153" s="1150">
        <f>L146+I147</f>
        <v>10</v>
      </c>
      <c r="S153" s="1049">
        <f>M146+J147</f>
        <v>10</v>
      </c>
      <c r="T153" s="882"/>
      <c r="U153" s="1060"/>
      <c r="V153" s="882">
        <f t="shared" si="142"/>
        <v>30.86</v>
      </c>
      <c r="W153" s="1049">
        <f t="shared" si="143"/>
        <v>30.86</v>
      </c>
      <c r="X153" s="882">
        <f t="shared" si="144"/>
        <v>10</v>
      </c>
      <c r="Y153" s="961">
        <f t="shared" si="145"/>
        <v>10</v>
      </c>
      <c r="Z153" s="918">
        <f t="shared" si="135"/>
        <v>30.86</v>
      </c>
      <c r="AA153" s="926">
        <f t="shared" si="136"/>
        <v>30.86</v>
      </c>
      <c r="AC153" s="2265"/>
      <c r="AD153" s="2269"/>
      <c r="AE153" s="2270"/>
      <c r="AF153" s="1414"/>
      <c r="AG153" s="1050"/>
      <c r="AH153" s="907"/>
      <c r="AI153" s="1148"/>
      <c r="AJ153" s="907">
        <f t="shared" si="150"/>
        <v>0</v>
      </c>
      <c r="AK153" s="1051">
        <f t="shared" si="150"/>
        <v>0</v>
      </c>
      <c r="AL153" s="907">
        <f t="shared" si="150"/>
        <v>0</v>
      </c>
      <c r="AM153" s="871">
        <f t="shared" si="150"/>
        <v>0</v>
      </c>
      <c r="AN153" s="1418">
        <f t="shared" si="151"/>
        <v>0</v>
      </c>
      <c r="AO153" s="1419">
        <f t="shared" si="151"/>
        <v>0</v>
      </c>
      <c r="AR153" s="115"/>
    </row>
    <row r="154" spans="2:53" ht="16.5" customHeight="1" thickBot="1">
      <c r="B154" s="2405"/>
      <c r="C154" s="2675" t="s">
        <v>645</v>
      </c>
      <c r="D154" s="2409"/>
      <c r="E154" s="2595" t="s">
        <v>73</v>
      </c>
      <c r="F154" s="237">
        <v>9</v>
      </c>
      <c r="G154" s="1558">
        <v>9</v>
      </c>
      <c r="H154" s="2909" t="s">
        <v>568</v>
      </c>
      <c r="I154" s="237">
        <v>7.2</v>
      </c>
      <c r="J154" s="1257">
        <v>7.2</v>
      </c>
      <c r="K154" s="2405"/>
      <c r="L154" s="3410"/>
      <c r="M154" s="2900"/>
      <c r="N154" s="95"/>
      <c r="O154" s="917" t="s">
        <v>676</v>
      </c>
      <c r="P154" s="882"/>
      <c r="Q154" s="1067"/>
      <c r="R154" s="882"/>
      <c r="S154" s="961"/>
      <c r="T154" s="882"/>
      <c r="U154" s="1063"/>
      <c r="V154" s="882">
        <f t="shared" si="142"/>
        <v>0</v>
      </c>
      <c r="W154" s="1049">
        <f t="shared" si="143"/>
        <v>0</v>
      </c>
      <c r="X154" s="882">
        <f t="shared" si="144"/>
        <v>0</v>
      </c>
      <c r="Y154" s="961">
        <f t="shared" si="145"/>
        <v>0</v>
      </c>
      <c r="Z154" s="918">
        <f t="shared" si="135"/>
        <v>0</v>
      </c>
      <c r="AA154" s="926">
        <f t="shared" si="136"/>
        <v>0</v>
      </c>
      <c r="AC154" s="1412" t="s">
        <v>390</v>
      </c>
      <c r="AD154" s="2268">
        <f t="shared" ref="AD154:AG154" si="152">SUM(AD149:AD153)</f>
        <v>0</v>
      </c>
      <c r="AE154" s="1415">
        <f t="shared" si="152"/>
        <v>0</v>
      </c>
      <c r="AF154" s="1438">
        <f>SUM(AF149:AF153)</f>
        <v>69.42</v>
      </c>
      <c r="AG154" s="1415">
        <f t="shared" si="152"/>
        <v>48.6</v>
      </c>
      <c r="AH154" s="1438">
        <f>SUM(AH149:AH153)</f>
        <v>0</v>
      </c>
      <c r="AI154" s="1415">
        <f>SUM(AI149:AI153)</f>
        <v>0</v>
      </c>
      <c r="AJ154" s="1431">
        <f t="shared" ref="AJ154" si="153">AD154+AF154</f>
        <v>69.42</v>
      </c>
      <c r="AK154" s="2266">
        <f t="shared" ref="AK154" si="154">AE154+AG154</f>
        <v>48.6</v>
      </c>
      <c r="AL154" s="1431">
        <f t="shared" ref="AL154:AL157" si="155">AF154+AH154</f>
        <v>69.42</v>
      </c>
      <c r="AM154" s="2267">
        <f t="shared" ref="AM154:AM155" si="156">AG154+AI154</f>
        <v>48.6</v>
      </c>
      <c r="AN154" s="1446">
        <f t="shared" si="151"/>
        <v>69.42</v>
      </c>
      <c r="AO154" s="1126">
        <f t="shared" si="151"/>
        <v>48.6</v>
      </c>
      <c r="AR154" s="210"/>
    </row>
    <row r="155" spans="2:53" ht="13.5" customHeight="1" thickBot="1">
      <c r="B155" s="3390" t="s">
        <v>8</v>
      </c>
      <c r="C155" s="3432" t="s">
        <v>673</v>
      </c>
      <c r="D155" s="3441">
        <v>20</v>
      </c>
      <c r="E155" s="2595" t="s">
        <v>74</v>
      </c>
      <c r="F155" s="237">
        <v>9</v>
      </c>
      <c r="G155" s="1558">
        <v>9</v>
      </c>
      <c r="H155" s="2823" t="s">
        <v>618</v>
      </c>
      <c r="I155" s="237"/>
      <c r="J155" s="1257"/>
      <c r="K155" s="3439"/>
      <c r="L155" s="3414"/>
      <c r="M155" s="3440"/>
      <c r="N155" s="95"/>
      <c r="O155" s="917" t="s">
        <v>317</v>
      </c>
      <c r="P155" s="882"/>
      <c r="Q155" s="875"/>
      <c r="R155" s="882"/>
      <c r="S155" s="961"/>
      <c r="T155" s="882"/>
      <c r="U155" s="1063"/>
      <c r="V155" s="882">
        <f t="shared" si="142"/>
        <v>0</v>
      </c>
      <c r="W155" s="1049">
        <f t="shared" si="143"/>
        <v>0</v>
      </c>
      <c r="X155" s="882">
        <f t="shared" si="144"/>
        <v>0</v>
      </c>
      <c r="Y155" s="961">
        <f t="shared" si="145"/>
        <v>0</v>
      </c>
      <c r="Z155" s="918">
        <f t="shared" si="135"/>
        <v>0</v>
      </c>
      <c r="AA155" s="926">
        <f t="shared" si="136"/>
        <v>0</v>
      </c>
      <c r="AC155" s="2271" t="s">
        <v>391</v>
      </c>
      <c r="AD155" s="2272">
        <f>AD147+AD154</f>
        <v>0</v>
      </c>
      <c r="AE155" s="2273">
        <f>AE147+AE154</f>
        <v>0</v>
      </c>
      <c r="AF155" s="2272">
        <f t="shared" ref="AF155" si="157">AF147+AF154</f>
        <v>98.76</v>
      </c>
      <c r="AG155" s="2274">
        <f>AG147+AG154</f>
        <v>72.599999999999994</v>
      </c>
      <c r="AH155" s="2272">
        <f>AH147+AH154</f>
        <v>93.6</v>
      </c>
      <c r="AI155" s="2275">
        <f>AI147+AI154</f>
        <v>74.7</v>
      </c>
      <c r="AJ155" s="2276">
        <f>AD155+AF155</f>
        <v>98.76</v>
      </c>
      <c r="AK155" s="2277">
        <f>AE155+AG155</f>
        <v>72.599999999999994</v>
      </c>
      <c r="AL155" s="2276">
        <f t="shared" si="155"/>
        <v>192.36</v>
      </c>
      <c r="AM155" s="2278">
        <f t="shared" si="156"/>
        <v>147.30000000000001</v>
      </c>
      <c r="AN155" s="2276">
        <f t="shared" si="151"/>
        <v>192.36</v>
      </c>
      <c r="AO155" s="2279">
        <f t="shared" si="151"/>
        <v>147.30000000000001</v>
      </c>
      <c r="AR155" s="130"/>
    </row>
    <row r="156" spans="2:53" ht="16.5" customHeight="1" thickBot="1">
      <c r="B156" s="3439"/>
      <c r="C156" s="2579"/>
      <c r="D156" s="3440"/>
      <c r="E156" s="2592" t="s">
        <v>65</v>
      </c>
      <c r="F156" s="250">
        <v>9</v>
      </c>
      <c r="G156" s="2372">
        <v>9</v>
      </c>
      <c r="H156" s="1193" t="s">
        <v>222</v>
      </c>
      <c r="I156" s="261">
        <v>1.8</v>
      </c>
      <c r="J156" s="2795">
        <v>1.8</v>
      </c>
      <c r="K156" s="3578"/>
      <c r="L156" s="3414"/>
      <c r="M156" s="3440"/>
      <c r="N156" s="95"/>
      <c r="O156" s="917" t="s">
        <v>118</v>
      </c>
      <c r="P156" s="1150">
        <f>F129</f>
        <v>2.5</v>
      </c>
      <c r="Q156" s="1067">
        <f>G129</f>
        <v>2.5</v>
      </c>
      <c r="R156" s="882"/>
      <c r="S156" s="961"/>
      <c r="T156" s="882"/>
      <c r="U156" s="1063"/>
      <c r="V156" s="882">
        <f t="shared" si="142"/>
        <v>2.5</v>
      </c>
      <c r="W156" s="1049">
        <f t="shared" si="143"/>
        <v>2.5</v>
      </c>
      <c r="X156" s="882">
        <f t="shared" si="144"/>
        <v>0</v>
      </c>
      <c r="Y156" s="961">
        <f t="shared" si="145"/>
        <v>0</v>
      </c>
      <c r="Z156" s="918">
        <f t="shared" si="135"/>
        <v>2.5</v>
      </c>
      <c r="AA156" s="926">
        <f t="shared" si="136"/>
        <v>2.5</v>
      </c>
      <c r="AC156" s="2290" t="s">
        <v>343</v>
      </c>
      <c r="AD156" s="2184"/>
      <c r="AE156" s="2291"/>
      <c r="AF156" s="2292"/>
      <c r="AG156" s="2303"/>
      <c r="AH156" s="2304"/>
      <c r="AI156" s="2305"/>
      <c r="AJ156" s="2306">
        <f>AD156+AF156</f>
        <v>0</v>
      </c>
      <c r="AK156" s="2955">
        <f>AE156+AG156</f>
        <v>0</v>
      </c>
      <c r="AL156" s="2295">
        <f t="shared" si="155"/>
        <v>0</v>
      </c>
      <c r="AM156" s="990">
        <f>AG156+AI156</f>
        <v>0</v>
      </c>
      <c r="AN156" s="2307">
        <f t="shared" si="151"/>
        <v>0</v>
      </c>
      <c r="AO156" s="2308">
        <f t="shared" si="151"/>
        <v>0</v>
      </c>
      <c r="AR156" s="102"/>
    </row>
    <row r="157" spans="2:53" ht="14.25" customHeight="1" thickBot="1">
      <c r="B157" s="1272" t="s">
        <v>282</v>
      </c>
      <c r="C157" s="3443"/>
      <c r="D157" s="3631">
        <f>SUM(D151:D155)</f>
        <v>310</v>
      </c>
      <c r="E157" s="2910" t="s">
        <v>348</v>
      </c>
      <c r="F157" s="2798">
        <v>0.15</v>
      </c>
      <c r="G157" s="2911">
        <v>0.15</v>
      </c>
      <c r="H157" s="2859"/>
      <c r="I157" s="1262"/>
      <c r="J157" s="2778"/>
      <c r="K157" s="1260"/>
      <c r="L157" s="1262"/>
      <c r="M157" s="2778"/>
      <c r="N157" s="95"/>
      <c r="O157" s="917" t="s">
        <v>117</v>
      </c>
      <c r="P157" s="882">
        <f>L126</f>
        <v>5</v>
      </c>
      <c r="Q157" s="875">
        <f>M126</f>
        <v>5</v>
      </c>
      <c r="R157" s="882"/>
      <c r="S157" s="961"/>
      <c r="T157" s="882"/>
      <c r="U157" s="1063"/>
      <c r="V157" s="882">
        <f t="shared" si="142"/>
        <v>5</v>
      </c>
      <c r="W157" s="1049">
        <f t="shared" si="143"/>
        <v>5</v>
      </c>
      <c r="X157" s="882">
        <f t="shared" si="144"/>
        <v>0</v>
      </c>
      <c r="Y157" s="961">
        <f t="shared" si="145"/>
        <v>0</v>
      </c>
      <c r="Z157" s="918">
        <f t="shared" si="135"/>
        <v>5</v>
      </c>
      <c r="AA157" s="926">
        <f t="shared" si="136"/>
        <v>5</v>
      </c>
      <c r="AC157" s="1385" t="s">
        <v>292</v>
      </c>
      <c r="AD157" s="1386"/>
      <c r="AE157" s="2285"/>
      <c r="AF157" s="903"/>
      <c r="AG157" s="2300"/>
      <c r="AH157" s="903"/>
      <c r="AI157" s="2301"/>
      <c r="AJ157" s="2302">
        <f>AD157+AF157</f>
        <v>0</v>
      </c>
      <c r="AK157" s="2956">
        <f t="shared" ref="AK157" si="158">AE157+AG157</f>
        <v>0</v>
      </c>
      <c r="AL157" s="905">
        <f t="shared" si="155"/>
        <v>0</v>
      </c>
      <c r="AM157" s="2288">
        <f t="shared" ref="AM157" si="159">AG157+AI157</f>
        <v>0</v>
      </c>
      <c r="AN157" s="2289">
        <f t="shared" si="151"/>
        <v>0</v>
      </c>
      <c r="AO157" s="945">
        <f t="shared" si="151"/>
        <v>0</v>
      </c>
      <c r="AR157" s="104"/>
    </row>
    <row r="158" spans="2:53" ht="17.25" customHeight="1">
      <c r="B158" s="95"/>
      <c r="C158" s="1571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17" t="s">
        <v>70</v>
      </c>
      <c r="P158" s="882"/>
      <c r="Q158" s="875"/>
      <c r="R158" s="882"/>
      <c r="S158" s="961"/>
      <c r="T158" s="882"/>
      <c r="U158" s="1063"/>
      <c r="V158" s="882">
        <f t="shared" si="142"/>
        <v>0</v>
      </c>
      <c r="W158" s="1049">
        <f t="shared" si="143"/>
        <v>0</v>
      </c>
      <c r="X158" s="882">
        <f t="shared" si="144"/>
        <v>0</v>
      </c>
      <c r="Y158" s="961">
        <f t="shared" si="145"/>
        <v>0</v>
      </c>
      <c r="Z158" s="918">
        <f t="shared" si="135"/>
        <v>0</v>
      </c>
      <c r="AA158" s="926">
        <f t="shared" si="136"/>
        <v>0</v>
      </c>
      <c r="AC158" s="962" t="s">
        <v>293</v>
      </c>
      <c r="AD158" s="963">
        <f>L133</f>
        <v>113.5</v>
      </c>
      <c r="AE158" s="2264">
        <f>M133</f>
        <v>100</v>
      </c>
      <c r="AF158" s="754"/>
      <c r="AG158" s="965"/>
      <c r="AH158" s="906"/>
      <c r="AI158" s="966"/>
      <c r="AJ158" s="906">
        <f t="shared" ref="AJ158:AM161" si="160">AD158+AF158</f>
        <v>113.5</v>
      </c>
      <c r="AK158" s="2957">
        <f t="shared" si="160"/>
        <v>100</v>
      </c>
      <c r="AL158" s="906">
        <f t="shared" si="160"/>
        <v>0</v>
      </c>
      <c r="AM158" s="968">
        <f t="shared" si="160"/>
        <v>0</v>
      </c>
      <c r="AN158" s="939">
        <f t="shared" ref="AN158:AN173" si="161">AD158+AF158+AH158</f>
        <v>113.5</v>
      </c>
      <c r="AO158" s="940">
        <f t="shared" ref="AO158:AO173" si="162">AE158+AG158+AI158</f>
        <v>100</v>
      </c>
      <c r="AR158" s="108"/>
    </row>
    <row r="159" spans="2:53" ht="15" customHeight="1">
      <c r="B159" s="95"/>
      <c r="C159" s="1571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421" t="s">
        <v>318</v>
      </c>
      <c r="P159" s="882">
        <f>I125</f>
        <v>0.4</v>
      </c>
      <c r="Q159" s="875">
        <f>J125</f>
        <v>0.4</v>
      </c>
      <c r="R159" s="882">
        <f>F147+I140+L139</f>
        <v>1.2749999999999999</v>
      </c>
      <c r="S159" s="961">
        <f>G147+J140+M139</f>
        <v>1.2749999999999999</v>
      </c>
      <c r="T159" s="885">
        <f>F157</f>
        <v>0.15</v>
      </c>
      <c r="U159" s="1063">
        <f>G157</f>
        <v>0.15</v>
      </c>
      <c r="V159" s="882">
        <f t="shared" si="142"/>
        <v>1.6749999999999998</v>
      </c>
      <c r="W159" s="1049">
        <f t="shared" si="143"/>
        <v>1.6749999999999998</v>
      </c>
      <c r="X159" s="882">
        <f t="shared" si="144"/>
        <v>1.4249999999999998</v>
      </c>
      <c r="Y159" s="961">
        <f t="shared" si="145"/>
        <v>1.4249999999999998</v>
      </c>
      <c r="Z159" s="918">
        <f t="shared" si="135"/>
        <v>1.8249999999999997</v>
      </c>
      <c r="AA159" s="926">
        <f t="shared" si="136"/>
        <v>1.8249999999999997</v>
      </c>
      <c r="AC159" s="969" t="s">
        <v>294</v>
      </c>
      <c r="AD159" s="970"/>
      <c r="AE159" s="971"/>
      <c r="AF159" s="754"/>
      <c r="AG159" s="972"/>
      <c r="AH159" s="973"/>
      <c r="AI159" s="974"/>
      <c r="AJ159" s="906">
        <f t="shared" si="160"/>
        <v>0</v>
      </c>
      <c r="AK159" s="2957">
        <f t="shared" si="160"/>
        <v>0</v>
      </c>
      <c r="AL159" s="906">
        <f t="shared" si="160"/>
        <v>0</v>
      </c>
      <c r="AM159" s="968">
        <f t="shared" si="160"/>
        <v>0</v>
      </c>
      <c r="AN159" s="918">
        <f t="shared" si="161"/>
        <v>0</v>
      </c>
      <c r="AO159" s="940">
        <f t="shared" si="162"/>
        <v>0</v>
      </c>
      <c r="AR159" s="108"/>
    </row>
    <row r="160" spans="2:53" ht="12.75" customHeight="1">
      <c r="B160" s="95"/>
      <c r="C160" s="1571"/>
      <c r="D160" s="95"/>
      <c r="E160" s="225"/>
      <c r="F160" s="3414"/>
      <c r="G160" s="3414"/>
      <c r="H160" s="3092"/>
      <c r="I160" s="3423"/>
      <c r="J160" s="3423"/>
      <c r="K160" s="95"/>
      <c r="L160" s="95"/>
      <c r="M160" s="95"/>
      <c r="N160" s="95"/>
      <c r="O160" s="917" t="s">
        <v>319</v>
      </c>
      <c r="P160" s="882"/>
      <c r="Q160" s="875"/>
      <c r="R160" s="882"/>
      <c r="S160" s="961"/>
      <c r="T160" s="882"/>
      <c r="U160" s="1063"/>
      <c r="V160" s="882">
        <f t="shared" si="142"/>
        <v>0</v>
      </c>
      <c r="W160" s="1049">
        <f t="shared" si="143"/>
        <v>0</v>
      </c>
      <c r="X160" s="882">
        <f t="shared" si="144"/>
        <v>0</v>
      </c>
      <c r="Y160" s="961">
        <f t="shared" si="145"/>
        <v>0</v>
      </c>
      <c r="Z160" s="918">
        <f t="shared" si="135"/>
        <v>0</v>
      </c>
      <c r="AA160" s="926">
        <f t="shared" si="136"/>
        <v>0</v>
      </c>
      <c r="AC160" s="975" t="s">
        <v>295</v>
      </c>
      <c r="AD160" s="970"/>
      <c r="AE160" s="971"/>
      <c r="AF160" s="754"/>
      <c r="AG160" s="972"/>
      <c r="AH160" s="906"/>
      <c r="AI160" s="974"/>
      <c r="AJ160" s="906">
        <f t="shared" si="160"/>
        <v>0</v>
      </c>
      <c r="AK160" s="2957">
        <f t="shared" si="160"/>
        <v>0</v>
      </c>
      <c r="AL160" s="906">
        <f t="shared" si="160"/>
        <v>0</v>
      </c>
      <c r="AM160" s="968">
        <f t="shared" si="160"/>
        <v>0</v>
      </c>
      <c r="AN160" s="918">
        <f t="shared" si="161"/>
        <v>0</v>
      </c>
      <c r="AO160" s="940">
        <f t="shared" si="162"/>
        <v>0</v>
      </c>
      <c r="AR160" s="108"/>
    </row>
    <row r="161" spans="2:56" ht="12.75" customHeight="1" thickBot="1">
      <c r="B161" s="2137"/>
      <c r="C161" s="95"/>
      <c r="D161" s="3414"/>
      <c r="E161" s="3424"/>
      <c r="F161" s="202"/>
      <c r="G161" s="203"/>
      <c r="H161" s="3424"/>
      <c r="I161" s="202"/>
      <c r="J161" s="203"/>
      <c r="K161" s="95"/>
      <c r="L161" s="95"/>
      <c r="M161" s="95"/>
      <c r="N161" s="95"/>
      <c r="O161" s="891" t="s">
        <v>134</v>
      </c>
      <c r="P161" s="1184">
        <f t="shared" ref="P161:U161" si="163">P162+P163+P164+P165</f>
        <v>0.68</v>
      </c>
      <c r="Q161" s="1073">
        <f t="shared" si="163"/>
        <v>0.68</v>
      </c>
      <c r="R161" s="886">
        <f t="shared" si="163"/>
        <v>8.0000000000000002E-3</v>
      </c>
      <c r="S161" s="1074">
        <f>S162+S163+S164+S165</f>
        <v>8.0000000000000002E-3</v>
      </c>
      <c r="T161" s="896">
        <f t="shared" si="163"/>
        <v>0</v>
      </c>
      <c r="U161" s="1075">
        <f t="shared" si="163"/>
        <v>0</v>
      </c>
      <c r="V161" s="882">
        <f t="shared" si="142"/>
        <v>0.68800000000000006</v>
      </c>
      <c r="W161" s="1049">
        <f t="shared" si="143"/>
        <v>0.68800000000000006</v>
      </c>
      <c r="X161" s="882">
        <f t="shared" si="144"/>
        <v>8.0000000000000002E-3</v>
      </c>
      <c r="Y161" s="961">
        <f t="shared" si="145"/>
        <v>8.0000000000000002E-3</v>
      </c>
      <c r="Z161" s="918">
        <f t="shared" si="135"/>
        <v>0.68800000000000006</v>
      </c>
      <c r="AA161" s="926">
        <f t="shared" si="136"/>
        <v>0.68800000000000006</v>
      </c>
      <c r="AC161" s="976" t="s">
        <v>296</v>
      </c>
      <c r="AD161" s="977"/>
      <c r="AE161" s="978"/>
      <c r="AF161" s="904"/>
      <c r="AG161" s="979"/>
      <c r="AH161" s="907"/>
      <c r="AI161" s="980"/>
      <c r="AJ161" s="907">
        <f>AD161+AF161</f>
        <v>0</v>
      </c>
      <c r="AK161" s="2957">
        <f t="shared" si="160"/>
        <v>0</v>
      </c>
      <c r="AL161" s="907">
        <f t="shared" ref="AL161:AL173" si="164">AF161+AH161</f>
        <v>0</v>
      </c>
      <c r="AM161" s="981"/>
      <c r="AN161" s="927">
        <f t="shared" si="161"/>
        <v>0</v>
      </c>
      <c r="AO161" s="941">
        <f t="shared" si="162"/>
        <v>0</v>
      </c>
      <c r="AQ161" s="3414"/>
      <c r="AR161" s="3414"/>
      <c r="AS161" s="3414"/>
      <c r="AT161" s="3414"/>
      <c r="AU161" s="3414"/>
      <c r="AV161" s="3414"/>
      <c r="AW161" s="3414"/>
      <c r="AX161" s="3414"/>
      <c r="AY161" s="3414"/>
      <c r="AZ161" s="3414"/>
      <c r="BA161" s="3414"/>
      <c r="BB161" s="3414"/>
      <c r="BC161" s="3414"/>
      <c r="BD161" s="3414"/>
    </row>
    <row r="162" spans="2:56" ht="15" customHeight="1" thickBot="1">
      <c r="B162" s="3632"/>
      <c r="C162" s="95"/>
      <c r="D162" s="3414"/>
      <c r="E162" s="3411"/>
      <c r="F162" s="3413"/>
      <c r="G162" s="3417"/>
      <c r="H162" s="95"/>
      <c r="I162" s="95"/>
      <c r="J162" s="95"/>
      <c r="K162" s="95"/>
      <c r="L162" s="95"/>
      <c r="M162" s="95"/>
      <c r="N162" s="95"/>
      <c r="O162" s="892" t="s">
        <v>132</v>
      </c>
      <c r="P162" s="887"/>
      <c r="Q162" s="1076"/>
      <c r="R162" s="887">
        <f>F148</f>
        <v>8.0000000000000002E-3</v>
      </c>
      <c r="S162" s="1077">
        <f>G148</f>
        <v>8.0000000000000002E-3</v>
      </c>
      <c r="T162" s="897"/>
      <c r="U162" s="1076"/>
      <c r="V162" s="901">
        <f>P162+R162</f>
        <v>8.0000000000000002E-3</v>
      </c>
      <c r="W162" s="1077">
        <f t="shared" si="143"/>
        <v>8.0000000000000002E-3</v>
      </c>
      <c r="X162" s="883">
        <f t="shared" si="144"/>
        <v>8.0000000000000002E-3</v>
      </c>
      <c r="Y162" s="1077">
        <f t="shared" si="145"/>
        <v>8.0000000000000002E-3</v>
      </c>
      <c r="Z162" s="918">
        <f t="shared" si="135"/>
        <v>8.0000000000000002E-3</v>
      </c>
      <c r="AA162" s="926">
        <f t="shared" si="136"/>
        <v>8.0000000000000002E-3</v>
      </c>
      <c r="AC162" s="982" t="s">
        <v>297</v>
      </c>
      <c r="AD162" s="1224">
        <f t="shared" ref="AD162:AH162" si="165">SUM(AD157:AD161)</f>
        <v>113.5</v>
      </c>
      <c r="AE162" s="984">
        <f t="shared" si="165"/>
        <v>100</v>
      </c>
      <c r="AF162" s="985">
        <f t="shared" si="165"/>
        <v>0</v>
      </c>
      <c r="AG162" s="986">
        <f t="shared" si="165"/>
        <v>0</v>
      </c>
      <c r="AH162" s="987">
        <f t="shared" si="165"/>
        <v>0</v>
      </c>
      <c r="AI162" s="988">
        <f>SUM(AI157:AI161)</f>
        <v>0</v>
      </c>
      <c r="AJ162" s="987">
        <f>AD162+AF162</f>
        <v>113.5</v>
      </c>
      <c r="AK162" s="989">
        <f>AE162+AG162</f>
        <v>100</v>
      </c>
      <c r="AL162" s="987">
        <f t="shared" si="164"/>
        <v>0</v>
      </c>
      <c r="AM162" s="990">
        <f>AG162+AI162</f>
        <v>0</v>
      </c>
      <c r="AN162" s="942">
        <f t="shared" si="161"/>
        <v>113.5</v>
      </c>
      <c r="AO162" s="943">
        <f t="shared" si="162"/>
        <v>100</v>
      </c>
      <c r="AQ162" s="3416"/>
      <c r="AR162" s="3411"/>
      <c r="AS162" s="3410"/>
      <c r="AT162" s="3414"/>
      <c r="AU162" s="3414"/>
      <c r="AV162" s="3414"/>
      <c r="AW162" s="3414"/>
      <c r="AX162" s="3414"/>
      <c r="AY162" s="3414"/>
      <c r="AZ162" s="3414"/>
      <c r="BA162" s="3414"/>
      <c r="BB162" s="3414"/>
      <c r="BC162" s="3414"/>
      <c r="BD162" s="3414"/>
    </row>
    <row r="163" spans="2:56" ht="14.25" customHeight="1">
      <c r="B163" s="95"/>
      <c r="C163" s="1571"/>
      <c r="D163" s="95"/>
      <c r="E163" s="95"/>
      <c r="F163" s="95"/>
      <c r="G163" s="95"/>
      <c r="H163" s="279"/>
      <c r="I163" s="3414"/>
      <c r="J163" s="1763"/>
      <c r="K163" s="95"/>
      <c r="L163" s="95"/>
      <c r="M163" s="95"/>
      <c r="N163" s="95"/>
      <c r="O163" s="893" t="s">
        <v>287</v>
      </c>
      <c r="P163" s="888"/>
      <c r="Q163" s="1078"/>
      <c r="R163" s="888"/>
      <c r="S163" s="1079"/>
      <c r="T163" s="898"/>
      <c r="U163" s="1078"/>
      <c r="V163" s="901">
        <f>P163+R163</f>
        <v>0</v>
      </c>
      <c r="W163" s="1077">
        <f t="shared" si="143"/>
        <v>0</v>
      </c>
      <c r="X163" s="883">
        <f t="shared" si="144"/>
        <v>0</v>
      </c>
      <c r="Y163" s="1077">
        <f t="shared" si="145"/>
        <v>0</v>
      </c>
      <c r="Z163" s="918">
        <f t="shared" si="135"/>
        <v>0</v>
      </c>
      <c r="AA163" s="926">
        <f t="shared" si="136"/>
        <v>0</v>
      </c>
      <c r="AC163" s="1108" t="s">
        <v>306</v>
      </c>
      <c r="AD163" s="1005"/>
      <c r="AE163" s="1098"/>
      <c r="AF163" s="2366">
        <f>L145</f>
        <v>26.8</v>
      </c>
      <c r="AG163" s="2367">
        <f>M145</f>
        <v>25</v>
      </c>
      <c r="AH163" s="1005"/>
      <c r="AI163" s="1098"/>
      <c r="AJ163" s="906">
        <f t="shared" ref="AJ163" si="166">AD163+AF163</f>
        <v>26.8</v>
      </c>
      <c r="AK163" s="922">
        <f t="shared" ref="AK163" si="167">AE163+AG163</f>
        <v>25</v>
      </c>
      <c r="AL163" s="906">
        <f t="shared" ref="AL163" si="168">AF163+AH163</f>
        <v>26.8</v>
      </c>
      <c r="AM163" s="1061">
        <f t="shared" ref="AM163" si="169">AG163+AI163</f>
        <v>25</v>
      </c>
      <c r="AN163" s="938">
        <f t="shared" si="161"/>
        <v>26.8</v>
      </c>
      <c r="AO163" s="945">
        <f t="shared" si="162"/>
        <v>25</v>
      </c>
      <c r="AQ163" s="3416"/>
      <c r="AR163" s="3414"/>
      <c r="AS163" s="3410"/>
      <c r="AT163" s="3414"/>
      <c r="AU163" s="3414"/>
      <c r="AV163" s="3414"/>
      <c r="AW163" s="3414"/>
      <c r="AX163" s="3414"/>
      <c r="AY163" s="3414"/>
      <c r="AZ163" s="3414"/>
      <c r="BA163" s="3414"/>
      <c r="BB163" s="218"/>
      <c r="BC163" s="3414"/>
      <c r="BD163" s="3414"/>
    </row>
    <row r="164" spans="2:56" ht="13.5" customHeight="1">
      <c r="B164" s="95"/>
      <c r="C164" s="3416"/>
      <c r="D164" s="3411"/>
      <c r="E164" s="3408"/>
      <c r="F164" s="95"/>
      <c r="G164" s="95"/>
      <c r="H164" s="3639"/>
      <c r="I164" s="3414"/>
      <c r="J164" s="3414"/>
      <c r="K164" s="95"/>
      <c r="L164" s="95"/>
      <c r="M164" s="95"/>
      <c r="N164" s="95"/>
      <c r="O164" s="894" t="s">
        <v>116</v>
      </c>
      <c r="P164" s="889"/>
      <c r="Q164" s="1080"/>
      <c r="R164" s="889"/>
      <c r="S164" s="1081"/>
      <c r="T164" s="899"/>
      <c r="U164" s="1080"/>
      <c r="V164" s="901">
        <f>P164+R164</f>
        <v>0</v>
      </c>
      <c r="W164" s="1077">
        <f t="shared" si="143"/>
        <v>0</v>
      </c>
      <c r="X164" s="883">
        <f t="shared" si="144"/>
        <v>0</v>
      </c>
      <c r="Y164" s="1077">
        <f t="shared" si="145"/>
        <v>0</v>
      </c>
      <c r="Z164" s="927">
        <f t="shared" si="135"/>
        <v>0</v>
      </c>
      <c r="AA164" s="928">
        <f t="shared" si="136"/>
        <v>0</v>
      </c>
      <c r="AC164" s="1094" t="s">
        <v>461</v>
      </c>
      <c r="AD164" s="1009">
        <f>I130</f>
        <v>12.5</v>
      </c>
      <c r="AE164" s="2352">
        <f>J130</f>
        <v>12.5</v>
      </c>
      <c r="AF164" s="1011"/>
      <c r="AG164" s="1102"/>
      <c r="AH164" s="1009"/>
      <c r="AI164" s="1099"/>
      <c r="AJ164" s="906">
        <f t="shared" ref="AJ164:AK166" si="170">AD164+AF164</f>
        <v>12.5</v>
      </c>
      <c r="AK164" s="922">
        <f t="shared" si="170"/>
        <v>12.5</v>
      </c>
      <c r="AL164" s="906">
        <f t="shared" si="164"/>
        <v>0</v>
      </c>
      <c r="AM164" s="1061">
        <f t="shared" ref="AM164:AM169" si="171">AG164+AI164</f>
        <v>0</v>
      </c>
      <c r="AN164" s="918">
        <f t="shared" si="161"/>
        <v>12.5</v>
      </c>
      <c r="AO164" s="940">
        <f t="shared" si="162"/>
        <v>12.5</v>
      </c>
      <c r="AQ164" s="764"/>
      <c r="AR164" s="164"/>
      <c r="AS164" s="190"/>
      <c r="AT164" s="212"/>
      <c r="AU164" s="3414"/>
      <c r="AV164" s="3414"/>
      <c r="AW164" s="3414"/>
      <c r="AX164" s="3414"/>
      <c r="AY164" s="3414"/>
      <c r="AZ164" s="209"/>
      <c r="BA164" s="150"/>
      <c r="BB164" s="150"/>
      <c r="BC164" s="3414"/>
      <c r="BD164" s="3414"/>
    </row>
    <row r="165" spans="2:56" ht="13.5" customHeight="1" thickBot="1">
      <c r="B165" s="95"/>
      <c r="C165" s="3414"/>
      <c r="D165" s="3414"/>
      <c r="E165" s="3414"/>
      <c r="F165" s="95"/>
      <c r="G165" s="95"/>
      <c r="H165" s="3424"/>
      <c r="I165" s="202"/>
      <c r="J165" s="203"/>
      <c r="K165" s="95"/>
      <c r="L165" s="95"/>
      <c r="M165" s="95"/>
      <c r="N165" s="95"/>
      <c r="O165" s="2202" t="s">
        <v>325</v>
      </c>
      <c r="P165" s="2398">
        <f>F130</f>
        <v>0.68</v>
      </c>
      <c r="Q165" s="1080">
        <f>G130</f>
        <v>0.68</v>
      </c>
      <c r="R165" s="889"/>
      <c r="S165" s="1081"/>
      <c r="T165" s="899"/>
      <c r="U165" s="1080"/>
      <c r="V165" s="901">
        <f>P165+R165</f>
        <v>0.68</v>
      </c>
      <c r="W165" s="1077">
        <f t="shared" si="143"/>
        <v>0.68</v>
      </c>
      <c r="X165" s="883">
        <f>R165+T165</f>
        <v>0</v>
      </c>
      <c r="Y165" s="1077">
        <f t="shared" si="145"/>
        <v>0</v>
      </c>
      <c r="Z165" s="927">
        <f t="shared" si="135"/>
        <v>0.68</v>
      </c>
      <c r="AA165" s="928">
        <f t="shared" si="136"/>
        <v>0.68</v>
      </c>
      <c r="AC165" s="1095" t="s">
        <v>341</v>
      </c>
      <c r="AD165" s="1015"/>
      <c r="AE165" s="1100"/>
      <c r="AF165" s="1017"/>
      <c r="AG165" s="1103"/>
      <c r="AH165" s="1015"/>
      <c r="AI165" s="1100"/>
      <c r="AJ165" s="907">
        <f t="shared" si="170"/>
        <v>0</v>
      </c>
      <c r="AK165" s="2958">
        <f t="shared" si="170"/>
        <v>0</v>
      </c>
      <c r="AL165" s="907">
        <f t="shared" si="164"/>
        <v>0</v>
      </c>
      <c r="AM165" s="1107">
        <f t="shared" si="171"/>
        <v>0</v>
      </c>
      <c r="AN165" s="927">
        <f t="shared" si="161"/>
        <v>0</v>
      </c>
      <c r="AO165" s="941">
        <f t="shared" si="162"/>
        <v>0</v>
      </c>
      <c r="AQ165" s="3414"/>
      <c r="AR165" s="3422"/>
      <c r="AS165" s="3414"/>
      <c r="AT165" s="3424"/>
      <c r="AU165" s="202"/>
      <c r="AV165" s="203"/>
      <c r="AW165" s="3424"/>
      <c r="AX165" s="202"/>
      <c r="AY165" s="203"/>
      <c r="AZ165" s="3424"/>
      <c r="BA165" s="202"/>
      <c r="BB165" s="203"/>
      <c r="BC165" s="3414"/>
      <c r="BD165" s="3414"/>
    </row>
    <row r="166" spans="2:56" ht="12.75" customHeight="1" thickBot="1">
      <c r="B166" s="95"/>
      <c r="C166" s="129"/>
      <c r="D166" s="3422"/>
      <c r="E166" s="164"/>
      <c r="F166" s="95"/>
      <c r="G166" s="95"/>
      <c r="H166" s="3412"/>
      <c r="I166" s="227"/>
      <c r="J166" s="3417"/>
      <c r="K166" s="95"/>
      <c r="L166" s="95"/>
      <c r="M166" s="95"/>
      <c r="N166" s="95"/>
      <c r="O166" s="425" t="s">
        <v>85</v>
      </c>
      <c r="P166" s="890">
        <f>I126</f>
        <v>2.7</v>
      </c>
      <c r="Q166" s="1231">
        <f>J126</f>
        <v>2.7</v>
      </c>
      <c r="R166" s="890"/>
      <c r="S166" s="1083"/>
      <c r="T166" s="900">
        <f>I154</f>
        <v>7.2</v>
      </c>
      <c r="U166" s="1084">
        <f>J154</f>
        <v>7.2</v>
      </c>
      <c r="V166" s="902">
        <f>P166+R166</f>
        <v>2.7</v>
      </c>
      <c r="W166" s="1085">
        <f t="shared" si="143"/>
        <v>2.7</v>
      </c>
      <c r="X166" s="902">
        <f>R166+T166</f>
        <v>7.2</v>
      </c>
      <c r="Y166" s="1085">
        <f t="shared" si="145"/>
        <v>7.2</v>
      </c>
      <c r="Z166" s="929">
        <f t="shared" si="135"/>
        <v>9.9</v>
      </c>
      <c r="AA166" s="930">
        <f t="shared" si="136"/>
        <v>9.9</v>
      </c>
      <c r="AC166" s="1096" t="s">
        <v>308</v>
      </c>
      <c r="AD166" s="1111">
        <f t="shared" ref="AD166:AI166" si="172">SUM(AD163:AD165)</f>
        <v>12.5</v>
      </c>
      <c r="AE166" s="1044">
        <f t="shared" si="172"/>
        <v>12.5</v>
      </c>
      <c r="AF166" s="1097">
        <f t="shared" si="172"/>
        <v>26.8</v>
      </c>
      <c r="AG166" s="1042">
        <f t="shared" si="172"/>
        <v>25</v>
      </c>
      <c r="AH166" s="1111">
        <f t="shared" si="172"/>
        <v>0</v>
      </c>
      <c r="AI166" s="1044">
        <f t="shared" si="172"/>
        <v>0</v>
      </c>
      <c r="AJ166" s="958">
        <f t="shared" si="170"/>
        <v>39.299999999999997</v>
      </c>
      <c r="AK166" s="1043">
        <f t="shared" si="170"/>
        <v>37.5</v>
      </c>
      <c r="AL166" s="958">
        <f t="shared" si="164"/>
        <v>26.8</v>
      </c>
      <c r="AM166" s="1044">
        <f t="shared" si="171"/>
        <v>25</v>
      </c>
      <c r="AN166" s="958">
        <f t="shared" si="161"/>
        <v>39.299999999999997</v>
      </c>
      <c r="AO166" s="959">
        <f t="shared" si="162"/>
        <v>37.5</v>
      </c>
      <c r="AQ166" s="3416"/>
      <c r="AR166" s="117"/>
      <c r="AS166" s="3408"/>
      <c r="AT166" s="3411"/>
      <c r="AU166" s="117"/>
      <c r="AV166" s="3420"/>
      <c r="AW166" s="3411"/>
      <c r="AX166" s="3410"/>
      <c r="AY166" s="3402"/>
      <c r="AZ166" s="3411"/>
      <c r="BA166" s="3410"/>
      <c r="BB166" s="3420"/>
      <c r="BC166" s="3414"/>
      <c r="BD166" s="3414"/>
    </row>
    <row r="167" spans="2:56" ht="14.25" customHeight="1">
      <c r="B167" s="95"/>
      <c r="C167" s="95"/>
      <c r="D167" s="95"/>
      <c r="E167" s="95"/>
      <c r="F167" s="95"/>
      <c r="G167" s="95"/>
      <c r="H167" s="3411"/>
      <c r="I167" s="3413"/>
      <c r="J167" s="3417"/>
      <c r="K167" s="95"/>
      <c r="L167" s="95"/>
      <c r="M167" s="95"/>
      <c r="N167" s="110"/>
      <c r="O167" s="11"/>
      <c r="AC167" s="944" t="s">
        <v>301</v>
      </c>
      <c r="AD167" s="991"/>
      <c r="AE167" s="992"/>
      <c r="AF167" s="905"/>
      <c r="AG167" s="993"/>
      <c r="AH167" s="991"/>
      <c r="AI167" s="992"/>
      <c r="AJ167" s="907">
        <f t="shared" ref="AJ167:AK169" si="173">AD167+AF167</f>
        <v>0</v>
      </c>
      <c r="AK167" s="2959">
        <f t="shared" si="173"/>
        <v>0</v>
      </c>
      <c r="AL167" s="905">
        <f t="shared" si="164"/>
        <v>0</v>
      </c>
      <c r="AM167" s="995">
        <f t="shared" si="171"/>
        <v>0</v>
      </c>
      <c r="AN167" s="938">
        <f t="shared" si="161"/>
        <v>0</v>
      </c>
      <c r="AO167" s="945">
        <f t="shared" si="162"/>
        <v>0</v>
      </c>
      <c r="AQ167" s="129"/>
      <c r="AR167" s="3411"/>
      <c r="AS167" s="3409"/>
      <c r="AT167" s="3412"/>
      <c r="AU167" s="3731"/>
      <c r="AV167" s="3732"/>
      <c r="AW167" s="3411"/>
      <c r="AX167" s="3410"/>
      <c r="AY167" s="3420"/>
      <c r="AZ167" s="3411"/>
      <c r="BA167" s="3410"/>
      <c r="BB167" s="3402"/>
      <c r="BC167" s="3414"/>
      <c r="BD167" s="3414"/>
    </row>
    <row r="168" spans="2:56" ht="14.25" customHeight="1" thickBot="1">
      <c r="B168" s="3416"/>
      <c r="C168" s="3411"/>
      <c r="D168" s="3409"/>
      <c r="E168" s="95"/>
      <c r="F168" s="95"/>
      <c r="G168" s="95"/>
      <c r="H168" s="3411"/>
      <c r="I168" s="3410"/>
      <c r="J168" s="3417"/>
      <c r="K168" s="95"/>
      <c r="L168" s="95"/>
      <c r="M168" s="95"/>
      <c r="N168" s="110"/>
      <c r="R168" s="223"/>
      <c r="S168" s="202"/>
      <c r="T168" s="203"/>
      <c r="U168" s="209"/>
      <c r="V168" s="150"/>
      <c r="W168" s="150"/>
      <c r="AC168" s="946" t="s">
        <v>302</v>
      </c>
      <c r="AD168" s="977"/>
      <c r="AE168" s="996"/>
      <c r="AF168" s="907"/>
      <c r="AG168" s="997"/>
      <c r="AH168" s="977"/>
      <c r="AI168" s="996"/>
      <c r="AJ168" s="907">
        <f t="shared" si="173"/>
        <v>0</v>
      </c>
      <c r="AK168" s="2960">
        <f t="shared" si="173"/>
        <v>0</v>
      </c>
      <c r="AL168" s="907">
        <f t="shared" si="164"/>
        <v>0</v>
      </c>
      <c r="AM168" s="999">
        <f t="shared" si="171"/>
        <v>0</v>
      </c>
      <c r="AN168" s="927">
        <f t="shared" si="161"/>
        <v>0</v>
      </c>
      <c r="AO168" s="941">
        <f t="shared" si="162"/>
        <v>0</v>
      </c>
      <c r="AQ168" s="129"/>
      <c r="AR168" s="3411"/>
      <c r="AS168" s="3408"/>
      <c r="AT168" s="2193"/>
      <c r="AU168" s="112"/>
      <c r="AV168" s="146"/>
      <c r="AW168" s="3411"/>
      <c r="AX168" s="3410"/>
      <c r="AY168" s="3402"/>
      <c r="AZ168" s="111"/>
      <c r="BA168" s="3410"/>
      <c r="BB168" s="3417"/>
      <c r="BC168" s="3414"/>
      <c r="BD168" s="3414"/>
    </row>
    <row r="169" spans="2:56" ht="15" customHeight="1" thickBot="1">
      <c r="B169" s="95"/>
      <c r="C169" s="95"/>
      <c r="D169" s="95"/>
      <c r="E169" s="95"/>
      <c r="F169" s="95"/>
      <c r="G169" s="95"/>
      <c r="H169" s="3412"/>
      <c r="I169" s="213"/>
      <c r="J169" s="3417"/>
      <c r="K169" s="95"/>
      <c r="L169" s="95"/>
      <c r="M169" s="95"/>
      <c r="N169" s="110"/>
      <c r="R169" s="105"/>
      <c r="S169" s="104"/>
      <c r="T169" s="148"/>
      <c r="U169" s="223"/>
      <c r="V169" s="202"/>
      <c r="W169" s="203"/>
      <c r="Y169" s="872"/>
      <c r="AC169" s="947" t="s">
        <v>298</v>
      </c>
      <c r="AD169" s="1000">
        <f t="shared" ref="AD169:AI169" si="174">SUM(AD167:AD168)</f>
        <v>0</v>
      </c>
      <c r="AE169" s="1001">
        <f t="shared" si="174"/>
        <v>0</v>
      </c>
      <c r="AF169" s="1002">
        <f t="shared" si="174"/>
        <v>0</v>
      </c>
      <c r="AG169" s="949">
        <f t="shared" si="174"/>
        <v>0</v>
      </c>
      <c r="AH169" s="1000">
        <f>SUM(AH167:AH168)</f>
        <v>0</v>
      </c>
      <c r="AI169" s="1001">
        <f t="shared" si="174"/>
        <v>0</v>
      </c>
      <c r="AJ169" s="948">
        <f t="shared" si="173"/>
        <v>0</v>
      </c>
      <c r="AK169" s="1003">
        <f t="shared" si="173"/>
        <v>0</v>
      </c>
      <c r="AL169" s="948">
        <f t="shared" si="164"/>
        <v>0</v>
      </c>
      <c r="AM169" s="1004">
        <f t="shared" si="171"/>
        <v>0</v>
      </c>
      <c r="AN169" s="948">
        <f t="shared" si="161"/>
        <v>0</v>
      </c>
      <c r="AO169" s="949">
        <f t="shared" si="162"/>
        <v>0</v>
      </c>
      <c r="AQ169" s="3416"/>
      <c r="AR169" s="3411"/>
      <c r="AS169" s="3409"/>
      <c r="AT169" s="3414"/>
      <c r="AU169" s="3414"/>
      <c r="AV169" s="3414"/>
      <c r="AW169" s="3411"/>
      <c r="AX169" s="3410"/>
      <c r="AY169" s="3402"/>
      <c r="AZ169" s="2621"/>
      <c r="BA169" s="3414"/>
      <c r="BB169" s="3414"/>
      <c r="BC169" s="3414"/>
      <c r="BD169" s="3414"/>
    </row>
    <row r="170" spans="2:56" ht="15" customHeight="1"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110"/>
      <c r="R170" s="105"/>
      <c r="S170" s="104"/>
      <c r="T170" s="145"/>
      <c r="Y170" s="872"/>
      <c r="AC170" s="950" t="s">
        <v>207</v>
      </c>
      <c r="AD170" s="1005"/>
      <c r="AE170" s="1006"/>
      <c r="AF170" s="1007"/>
      <c r="AG170" s="1008"/>
      <c r="AH170" s="1005"/>
      <c r="AI170" s="1006"/>
      <c r="AJ170" s="906">
        <f t="shared" ref="AJ170" si="175">AD170+AF170</f>
        <v>0</v>
      </c>
      <c r="AK170" s="2961">
        <f t="shared" ref="AK170" si="176">AE170+AG170</f>
        <v>0</v>
      </c>
      <c r="AL170" s="906">
        <f t="shared" si="164"/>
        <v>0</v>
      </c>
      <c r="AM170" s="1014">
        <f>AG170+AI170</f>
        <v>0</v>
      </c>
      <c r="AN170" s="938">
        <f t="shared" si="161"/>
        <v>0</v>
      </c>
      <c r="AO170" s="945">
        <f t="shared" si="162"/>
        <v>0</v>
      </c>
      <c r="AQ170" s="2253"/>
      <c r="AR170" s="3411"/>
      <c r="AS170" s="3409"/>
      <c r="AT170" s="3414"/>
      <c r="AU170" s="3414"/>
      <c r="AV170" s="3414"/>
      <c r="AW170" s="3411"/>
      <c r="AX170" s="3410"/>
      <c r="AY170" s="3420"/>
      <c r="AZ170" s="3411"/>
      <c r="BA170" s="3410"/>
      <c r="BB170" s="3420"/>
      <c r="BC170" s="3414"/>
      <c r="BD170" s="3414"/>
    </row>
    <row r="171" spans="2:56" ht="15" customHeight="1">
      <c r="B171" s="95"/>
      <c r="C171" s="1571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110"/>
      <c r="R171" s="105"/>
      <c r="S171" s="104"/>
      <c r="T171" s="148"/>
      <c r="Y171" s="280"/>
      <c r="AC171" s="951" t="s">
        <v>89</v>
      </c>
      <c r="AD171" s="1009"/>
      <c r="AE171" s="1010"/>
      <c r="AF171" s="1011"/>
      <c r="AG171" s="1012"/>
      <c r="AH171" s="1009"/>
      <c r="AI171" s="1010"/>
      <c r="AJ171" s="906">
        <f t="shared" ref="AJ171:AK173" si="177">AD171+AF171</f>
        <v>0</v>
      </c>
      <c r="AK171" s="2961">
        <f t="shared" si="177"/>
        <v>0</v>
      </c>
      <c r="AL171" s="906">
        <f t="shared" si="164"/>
        <v>0</v>
      </c>
      <c r="AM171" s="1014">
        <f>AG171+AI171</f>
        <v>0</v>
      </c>
      <c r="AN171" s="918">
        <f t="shared" si="161"/>
        <v>0</v>
      </c>
      <c r="AO171" s="940">
        <f t="shared" si="162"/>
        <v>0</v>
      </c>
      <c r="AQ171" s="2253"/>
      <c r="AR171" s="3411"/>
      <c r="AS171" s="3409"/>
      <c r="AT171" s="3414"/>
      <c r="AU171" s="3414"/>
      <c r="AV171" s="3414"/>
      <c r="AW171" s="111"/>
      <c r="AX171" s="3410"/>
      <c r="AY171" s="3417"/>
      <c r="AZ171" s="1749"/>
      <c r="BA171" s="3410"/>
      <c r="BB171" s="3402"/>
      <c r="BC171" s="3414"/>
      <c r="BD171" s="3414"/>
    </row>
    <row r="172" spans="2:56" ht="18" customHeight="1" thickBot="1">
      <c r="B172" s="95"/>
      <c r="C172" s="1571"/>
      <c r="D172" s="95"/>
      <c r="E172" s="3414"/>
      <c r="F172" s="3414"/>
      <c r="G172" s="3414"/>
      <c r="H172" s="95"/>
      <c r="I172" s="95"/>
      <c r="J172" s="95"/>
      <c r="K172" s="95"/>
      <c r="L172" s="95"/>
      <c r="M172" s="95"/>
      <c r="N172" s="95"/>
      <c r="R172" s="11"/>
      <c r="S172" s="11"/>
      <c r="T172" s="11"/>
      <c r="Y172" s="868"/>
      <c r="AC172" s="952" t="s">
        <v>208</v>
      </c>
      <c r="AD172" s="1015"/>
      <c r="AE172" s="1016"/>
      <c r="AF172" s="1017"/>
      <c r="AG172" s="1018"/>
      <c r="AH172" s="1015"/>
      <c r="AI172" s="1016"/>
      <c r="AJ172" s="907">
        <f t="shared" si="177"/>
        <v>0</v>
      </c>
      <c r="AK172" s="2962">
        <f t="shared" si="177"/>
        <v>0</v>
      </c>
      <c r="AL172" s="907">
        <f t="shared" si="164"/>
        <v>0</v>
      </c>
      <c r="AM172" s="1020">
        <f>AG172+AI172</f>
        <v>0</v>
      </c>
      <c r="AN172" s="927">
        <f t="shared" si="161"/>
        <v>0</v>
      </c>
      <c r="AO172" s="941">
        <f t="shared" si="162"/>
        <v>0</v>
      </c>
      <c r="AQ172" s="3414"/>
      <c r="AR172" s="2630"/>
      <c r="AS172" s="3414"/>
      <c r="AT172" s="3414"/>
      <c r="AU172" s="3414"/>
      <c r="AV172" s="3414"/>
      <c r="AW172" s="111"/>
      <c r="AX172" s="3410"/>
      <c r="AY172" s="3417"/>
      <c r="AZ172" s="1749"/>
      <c r="BA172" s="3414"/>
      <c r="BB172" s="3414"/>
      <c r="BC172" s="3414"/>
      <c r="BD172" s="3414"/>
    </row>
    <row r="173" spans="2:56" ht="14.25" customHeight="1" thickBot="1">
      <c r="B173" s="95"/>
      <c r="C173" s="1687" t="str">
        <f>C2</f>
        <v xml:space="preserve">               10 - ТИДНЕВНАЯ  М Е Н Ю  -  Р А С К Л А Д К А    ДЛЯ ПИТАНИЯ ДЕТЕЙ  ШКОЛЬНЫХ </v>
      </c>
      <c r="D173" s="95"/>
      <c r="E173" s="95"/>
      <c r="F173" s="95"/>
      <c r="G173" s="1688"/>
      <c r="H173" s="2621"/>
      <c r="I173" s="3414"/>
      <c r="J173" s="3414"/>
      <c r="K173" s="95"/>
      <c r="L173" s="1688"/>
      <c r="M173" s="95"/>
      <c r="N173" s="110"/>
      <c r="Q173" s="105"/>
      <c r="R173" s="11"/>
      <c r="S173" s="11"/>
      <c r="T173" s="11"/>
      <c r="Y173" s="868"/>
      <c r="AC173" s="1109" t="s">
        <v>299</v>
      </c>
      <c r="AD173" s="1110">
        <f t="shared" ref="AD173:AI173" si="178">SUM(AD170:AD172)</f>
        <v>0</v>
      </c>
      <c r="AE173" s="988">
        <f t="shared" si="178"/>
        <v>0</v>
      </c>
      <c r="AF173" s="1110">
        <f t="shared" si="178"/>
        <v>0</v>
      </c>
      <c r="AG173" s="988">
        <f t="shared" si="178"/>
        <v>0</v>
      </c>
      <c r="AH173" s="1110">
        <f t="shared" si="178"/>
        <v>0</v>
      </c>
      <c r="AI173" s="988">
        <f t="shared" si="178"/>
        <v>0</v>
      </c>
      <c r="AJ173" s="987">
        <f t="shared" si="177"/>
        <v>0</v>
      </c>
      <c r="AK173" s="989">
        <f t="shared" si="177"/>
        <v>0</v>
      </c>
      <c r="AL173" s="987">
        <f t="shared" si="164"/>
        <v>0</v>
      </c>
      <c r="AM173" s="990">
        <f>AG173+AI173</f>
        <v>0</v>
      </c>
      <c r="AN173" s="953">
        <f t="shared" si="161"/>
        <v>0</v>
      </c>
      <c r="AO173" s="954">
        <f t="shared" si="162"/>
        <v>0</v>
      </c>
      <c r="AQ173" s="3414"/>
      <c r="AR173" s="3415"/>
      <c r="AS173" s="3414"/>
      <c r="AT173" s="3414"/>
      <c r="AU173" s="3414"/>
      <c r="AV173" s="3414"/>
      <c r="AW173" s="2193"/>
      <c r="AX173" s="112"/>
      <c r="AY173" s="146"/>
      <c r="AZ173" s="3411"/>
      <c r="BA173" s="3410"/>
      <c r="BB173" s="3402"/>
      <c r="BC173" s="3414"/>
      <c r="BD173" s="3414"/>
    </row>
    <row r="174" spans="2:56" ht="15" customHeight="1">
      <c r="B174" s="95"/>
      <c r="C174" s="95"/>
      <c r="D174" s="1689" t="str">
        <f>D3</f>
        <v xml:space="preserve"> З А В Т Р А К О В   -   О Б Е Д О В  -  П О Л Д Н И К О В</v>
      </c>
      <c r="E174" s="95"/>
      <c r="F174" s="1690"/>
      <c r="G174" s="95"/>
      <c r="H174" s="95"/>
      <c r="I174" s="95"/>
      <c r="J174" s="95"/>
      <c r="K174" s="95"/>
      <c r="L174" s="1691" t="s">
        <v>102</v>
      </c>
      <c r="M174" s="95"/>
      <c r="N174" s="95"/>
      <c r="O174" s="62"/>
      <c r="P174" s="117"/>
      <c r="Q174" s="551"/>
      <c r="R174" s="111"/>
      <c r="S174" s="104"/>
      <c r="T174" s="136"/>
      <c r="Y174" s="872"/>
      <c r="Z174" s="931"/>
      <c r="AA174" s="295"/>
      <c r="AE174" s="869"/>
      <c r="AG174" s="869"/>
      <c r="AK174" s="876"/>
      <c r="AM174" s="876"/>
      <c r="AQ174" s="1682"/>
      <c r="AR174" s="3415"/>
      <c r="AS174" s="225"/>
      <c r="AT174" s="3414"/>
      <c r="AU174" s="3414"/>
      <c r="AV174" s="3414"/>
      <c r="AW174" s="3414"/>
      <c r="AX174" s="3414"/>
      <c r="AY174" s="3414"/>
      <c r="AZ174" s="3411"/>
      <c r="BA174" s="3410"/>
      <c r="BB174" s="3420"/>
      <c r="BC174" s="3414"/>
      <c r="BD174" s="3414"/>
    </row>
    <row r="175" spans="2:56" ht="14.25" customHeight="1" thickBot="1">
      <c r="B175" s="1688" t="str">
        <f>B4</f>
        <v xml:space="preserve">   Возрастная категория:      с   7  до 11 лет                   </v>
      </c>
      <c r="C175" s="1688"/>
      <c r="D175" s="1692"/>
      <c r="E175" s="95"/>
      <c r="F175" s="1693" t="str">
        <f>G4</f>
        <v>1 - я   неделя</v>
      </c>
      <c r="G175" s="95"/>
      <c r="H175" s="95"/>
      <c r="I175" s="2759" t="str">
        <f>I4</f>
        <v xml:space="preserve">      Сезон:    ЗИМА  -  ВЕСНА  2025 -____г.г.</v>
      </c>
      <c r="J175" s="2248"/>
      <c r="K175" s="1694"/>
      <c r="L175" s="95"/>
      <c r="M175" s="95"/>
      <c r="N175" s="95"/>
      <c r="R175" s="111"/>
      <c r="S175" s="104"/>
      <c r="T175" s="136"/>
      <c r="U175" s="7"/>
      <c r="V175" s="104"/>
      <c r="W175" s="142"/>
      <c r="Z175" s="931"/>
      <c r="AA175" s="1052"/>
      <c r="AC175" t="s">
        <v>283</v>
      </c>
      <c r="AQ175" s="3414"/>
      <c r="AR175" s="3414"/>
      <c r="AS175" s="3414"/>
      <c r="AT175" s="3414"/>
      <c r="AU175" s="3414"/>
      <c r="AV175" s="3414"/>
      <c r="AW175" s="3414"/>
      <c r="AX175" s="3414"/>
      <c r="AY175" s="3414"/>
      <c r="AZ175" s="3414"/>
      <c r="BA175" s="3414"/>
      <c r="BB175" s="3414"/>
      <c r="BC175" s="3414"/>
      <c r="BD175" s="3414"/>
    </row>
    <row r="176" spans="2:56" ht="17.25" customHeight="1" thickBot="1">
      <c r="B176" s="1695" t="s">
        <v>1</v>
      </c>
      <c r="C176" s="1696" t="s">
        <v>2</v>
      </c>
      <c r="D176" s="1697" t="s">
        <v>3</v>
      </c>
      <c r="E176" s="3446" t="s">
        <v>57</v>
      </c>
      <c r="F176" s="116"/>
      <c r="G176" s="116"/>
      <c r="H176" s="116"/>
      <c r="I176" s="116"/>
      <c r="J176" s="116"/>
      <c r="K176" s="116"/>
      <c r="L176" s="116"/>
      <c r="M176" s="3433"/>
      <c r="N176" s="95"/>
      <c r="R176" s="2193"/>
      <c r="S176" s="112"/>
      <c r="T176" s="146"/>
      <c r="Z176" s="1053"/>
      <c r="AA176" s="82"/>
      <c r="AC176" s="103" t="str">
        <f>O178</f>
        <v>4 - й день</v>
      </c>
      <c r="AD176" s="2" t="str">
        <f>P178</f>
        <v xml:space="preserve">   Возрастная категория:      с   7  до 11 лет                   </v>
      </c>
      <c r="AI176" s="137" t="str">
        <f>U178</f>
        <v>1 - я   неделя</v>
      </c>
      <c r="AK176" s="306"/>
      <c r="AL176" s="68"/>
      <c r="AQ176" s="3414"/>
      <c r="AR176" s="3414"/>
      <c r="AS176" s="3414"/>
      <c r="AT176" s="3414"/>
      <c r="AU176" s="3414"/>
      <c r="AV176" s="3414"/>
      <c r="AW176" s="3414"/>
      <c r="AX176" s="3414"/>
      <c r="AY176" s="3414"/>
      <c r="AZ176" s="3414"/>
      <c r="BA176" s="3414"/>
      <c r="BB176" s="3414"/>
      <c r="BC176" s="3414"/>
      <c r="BD176" s="3414"/>
    </row>
    <row r="177" spans="2:56" ht="15.75" thickBot="1">
      <c r="B177" s="1728" t="s">
        <v>4</v>
      </c>
      <c r="C177" s="1262"/>
      <c r="D177" s="1729" t="s">
        <v>58</v>
      </c>
      <c r="E177" s="3439"/>
      <c r="F177" s="3414"/>
      <c r="G177" s="3414"/>
      <c r="H177" s="3414"/>
      <c r="I177" s="3414"/>
      <c r="J177" s="3414"/>
      <c r="K177" s="3640" t="s">
        <v>899</v>
      </c>
      <c r="L177" s="3641"/>
      <c r="M177" s="3642"/>
      <c r="N177" s="95"/>
      <c r="O177" t="s">
        <v>283</v>
      </c>
      <c r="AC177" s="1687" t="s">
        <v>407</v>
      </c>
      <c r="AG177" s="2760" t="str">
        <f>S179</f>
        <v xml:space="preserve">      Сезон:    ЗИМА  -  ВЕСНА  2025 -____г.г.</v>
      </c>
      <c r="AN177" s="11"/>
      <c r="AO177" s="11"/>
      <c r="AQ177" s="3414"/>
      <c r="AR177" s="3414"/>
      <c r="AS177" s="3414"/>
      <c r="AT177" s="3414"/>
      <c r="AU177" s="3414"/>
      <c r="AV177" s="191"/>
      <c r="AW177" s="191"/>
      <c r="AX177" s="3414"/>
      <c r="AY177" s="3414"/>
      <c r="AZ177" s="3414"/>
      <c r="BA177" s="3414"/>
      <c r="BB177" s="3414"/>
      <c r="BC177" s="3414"/>
      <c r="BD177" s="3414"/>
    </row>
    <row r="178" spans="2:56" ht="12.75" customHeight="1" thickBot="1">
      <c r="B178" s="2397" t="s">
        <v>736</v>
      </c>
      <c r="C178" s="116"/>
      <c r="D178" s="1622"/>
      <c r="E178" s="3455" t="s">
        <v>463</v>
      </c>
      <c r="F178" s="2800"/>
      <c r="G178" s="2836"/>
      <c r="H178" s="2779" t="s">
        <v>895</v>
      </c>
      <c r="I178" s="1240"/>
      <c r="J178" s="1241"/>
      <c r="K178" s="3643" t="s">
        <v>898</v>
      </c>
      <c r="L178" s="3644"/>
      <c r="M178" s="3645"/>
      <c r="N178" s="95"/>
      <c r="O178" s="103" t="str">
        <f>B178</f>
        <v>4 - й день</v>
      </c>
      <c r="P178" s="2" t="str">
        <f>B175</f>
        <v xml:space="preserve">   Возрастная категория:      с   7  до 11 лет                   </v>
      </c>
      <c r="U178" s="137" t="str">
        <f>F175</f>
        <v>1 - я   неделя</v>
      </c>
      <c r="W178" s="306"/>
      <c r="X178" s="68"/>
      <c r="Y178" s="1054"/>
      <c r="AC178" s="862" t="s">
        <v>235</v>
      </c>
      <c r="AD178" s="863" t="s">
        <v>284</v>
      </c>
      <c r="AE178" s="864"/>
      <c r="AF178" s="863" t="s">
        <v>285</v>
      </c>
      <c r="AG178" s="864"/>
      <c r="AH178" s="863" t="s">
        <v>286</v>
      </c>
      <c r="AI178" s="864"/>
      <c r="AJ178" s="863" t="s">
        <v>288</v>
      </c>
      <c r="AK178" s="864"/>
      <c r="AL178" s="909" t="s">
        <v>289</v>
      </c>
      <c r="AM178" s="864"/>
      <c r="AN178" s="932" t="s">
        <v>290</v>
      </c>
      <c r="AO178" s="933"/>
      <c r="AQ178" s="764"/>
      <c r="AR178" s="164"/>
      <c r="AS178" s="190"/>
      <c r="AT178" s="209"/>
      <c r="AU178" s="3423"/>
      <c r="AV178" s="3423"/>
      <c r="AW178" s="3414"/>
      <c r="AX178" s="3414"/>
      <c r="AY178" s="3414"/>
      <c r="AZ178" s="279"/>
      <c r="BA178" s="3414"/>
      <c r="BB178" s="3414"/>
      <c r="BC178" s="3414"/>
      <c r="BD178" s="3414"/>
    </row>
    <row r="179" spans="2:56" ht="15" customHeight="1" thickBot="1">
      <c r="B179" s="2661"/>
      <c r="C179" s="3454" t="s">
        <v>129</v>
      </c>
      <c r="D179" s="2663"/>
      <c r="E179" s="3424" t="s">
        <v>86</v>
      </c>
      <c r="F179" s="2660" t="s">
        <v>87</v>
      </c>
      <c r="G179" s="203" t="s">
        <v>88</v>
      </c>
      <c r="H179" s="1228" t="s">
        <v>86</v>
      </c>
      <c r="I179" s="167" t="s">
        <v>87</v>
      </c>
      <c r="J179" s="2658" t="s">
        <v>88</v>
      </c>
      <c r="K179" s="3424" t="s">
        <v>86</v>
      </c>
      <c r="L179" s="2660" t="s">
        <v>87</v>
      </c>
      <c r="M179" s="2838" t="s">
        <v>88</v>
      </c>
      <c r="N179" s="95"/>
      <c r="O179" s="1687" t="str">
        <f>O6</f>
        <v xml:space="preserve">               10 - ТИДНЕВКА</v>
      </c>
      <c r="S179" s="2954" t="str">
        <f>I175</f>
        <v xml:space="preserve">      Сезон:    ЗИМА  -  ВЕСНА  2025 -____г.г.</v>
      </c>
      <c r="AC179" s="1112" t="s">
        <v>311</v>
      </c>
      <c r="AD179" s="865" t="s">
        <v>87</v>
      </c>
      <c r="AE179" s="867" t="s">
        <v>88</v>
      </c>
      <c r="AF179" s="910" t="s">
        <v>87</v>
      </c>
      <c r="AG179" s="911" t="s">
        <v>88</v>
      </c>
      <c r="AH179" s="910" t="s">
        <v>87</v>
      </c>
      <c r="AI179" s="911" t="s">
        <v>88</v>
      </c>
      <c r="AJ179" s="865" t="s">
        <v>87</v>
      </c>
      <c r="AK179" s="866" t="s">
        <v>88</v>
      </c>
      <c r="AL179" s="912" t="s">
        <v>87</v>
      </c>
      <c r="AM179" s="866" t="s">
        <v>88</v>
      </c>
      <c r="AN179" s="1115" t="s">
        <v>87</v>
      </c>
      <c r="AO179" s="1116" t="s">
        <v>88</v>
      </c>
      <c r="AQ179" s="3414"/>
      <c r="AR179" s="3422"/>
      <c r="AS179" s="3414"/>
      <c r="AT179" s="3424"/>
      <c r="AU179" s="202"/>
      <c r="AV179" s="203"/>
      <c r="AW179" s="3424"/>
      <c r="AX179" s="202"/>
      <c r="AY179" s="203"/>
      <c r="AZ179" s="3424"/>
      <c r="BA179" s="202"/>
      <c r="BB179" s="203"/>
      <c r="BC179" s="3414"/>
      <c r="BD179" s="3414"/>
    </row>
    <row r="180" spans="2:56" ht="15.75" customHeight="1">
      <c r="B180" s="3434" t="s">
        <v>462</v>
      </c>
      <c r="C180" s="3436" t="s">
        <v>805</v>
      </c>
      <c r="D180" s="3437">
        <v>60</v>
      </c>
      <c r="E180" s="135" t="s">
        <v>465</v>
      </c>
      <c r="F180" s="134">
        <v>60</v>
      </c>
      <c r="G180" s="1199">
        <v>48</v>
      </c>
      <c r="H180" s="2761" t="s">
        <v>896</v>
      </c>
      <c r="I180" s="134">
        <v>56.7</v>
      </c>
      <c r="J180" s="2762">
        <v>51.03</v>
      </c>
      <c r="K180" s="3371" t="s">
        <v>42</v>
      </c>
      <c r="L180" s="134">
        <v>302.76</v>
      </c>
      <c r="M180" s="2812">
        <v>212.04</v>
      </c>
      <c r="N180" s="95"/>
      <c r="O180" s="1127" t="s">
        <v>314</v>
      </c>
      <c r="P180" s="193"/>
      <c r="Q180" s="193"/>
      <c r="R180" s="193"/>
      <c r="S180" s="193"/>
      <c r="T180" s="193"/>
      <c r="U180" s="193"/>
      <c r="V180" s="193"/>
      <c r="W180" s="193"/>
      <c r="X180" s="193"/>
      <c r="Y180" s="860"/>
      <c r="AC180" s="955" t="s">
        <v>63</v>
      </c>
      <c r="AD180" s="991"/>
      <c r="AE180" s="1021"/>
      <c r="AF180" s="991"/>
      <c r="AG180" s="1022"/>
      <c r="AH180" s="991"/>
      <c r="AI180" s="1023"/>
      <c r="AJ180" s="905">
        <f t="shared" ref="AJ180:AJ189" si="179">AD180+AF180</f>
        <v>0</v>
      </c>
      <c r="AK180" s="1024">
        <f t="shared" ref="AK180:AK189" si="180">AE180+AG180</f>
        <v>0</v>
      </c>
      <c r="AL180" s="905">
        <f t="shared" ref="AL180:AL189" si="181">AF180+AH180</f>
        <v>0</v>
      </c>
      <c r="AM180" s="1025">
        <f t="shared" ref="AM180:AM189" si="182">AG180+AI180</f>
        <v>0</v>
      </c>
      <c r="AN180" s="938">
        <f t="shared" ref="AN180:AN203" si="183">AD180+AF180+AH180</f>
        <v>0</v>
      </c>
      <c r="AO180" s="945">
        <f t="shared" ref="AO180:AO203" si="184">AE180+AG180+AI180</f>
        <v>0</v>
      </c>
      <c r="AQ180" s="129"/>
      <c r="AR180" s="3411"/>
      <c r="AS180" s="3409"/>
      <c r="AT180" s="3411"/>
      <c r="AU180" s="117"/>
      <c r="AV180" s="3420"/>
      <c r="AW180" s="3411"/>
      <c r="AX180" s="117"/>
      <c r="AY180" s="3420"/>
      <c r="AZ180" s="3411"/>
      <c r="BA180" s="3410"/>
      <c r="BB180" s="3402"/>
      <c r="BC180" s="3414"/>
      <c r="BD180" s="3414"/>
    </row>
    <row r="181" spans="2:56" ht="15" customHeight="1" thickBot="1">
      <c r="B181" s="3434" t="s">
        <v>894</v>
      </c>
      <c r="C181" s="3432" t="s">
        <v>895</v>
      </c>
      <c r="D181" s="3441">
        <v>90</v>
      </c>
      <c r="E181" s="194" t="s">
        <v>135</v>
      </c>
      <c r="F181" s="237">
        <v>7.14</v>
      </c>
      <c r="G181" s="239">
        <v>6</v>
      </c>
      <c r="H181" s="2791" t="s">
        <v>897</v>
      </c>
      <c r="I181" s="238"/>
      <c r="J181" s="1268"/>
      <c r="K181" s="3412" t="s">
        <v>412</v>
      </c>
      <c r="L181" s="2773">
        <v>2.661</v>
      </c>
      <c r="M181" s="2774">
        <v>2</v>
      </c>
      <c r="N181" s="95"/>
      <c r="O181" s="682"/>
      <c r="P181" s="17" t="s">
        <v>315</v>
      </c>
      <c r="Q181" s="17"/>
      <c r="R181" s="17"/>
      <c r="S181" s="17"/>
      <c r="T181" s="17"/>
      <c r="U181" s="17"/>
      <c r="V181" s="17"/>
      <c r="W181" s="17"/>
      <c r="X181" s="17"/>
      <c r="Y181" s="861"/>
      <c r="AC181" s="955" t="s">
        <v>408</v>
      </c>
      <c r="AD181" s="970"/>
      <c r="AE181" s="1026"/>
      <c r="AF181" s="970">
        <f>L192</f>
        <v>36.380000000000003</v>
      </c>
      <c r="AG181" s="1027">
        <f>M192</f>
        <v>36.380000000000003</v>
      </c>
      <c r="AH181" s="970"/>
      <c r="AI181" s="1028"/>
      <c r="AJ181" s="906">
        <f t="shared" si="179"/>
        <v>36.380000000000003</v>
      </c>
      <c r="AK181" s="1029">
        <f t="shared" si="180"/>
        <v>36.380000000000003</v>
      </c>
      <c r="AL181" s="906">
        <f t="shared" si="181"/>
        <v>36.380000000000003</v>
      </c>
      <c r="AM181" s="961">
        <f t="shared" si="182"/>
        <v>36.380000000000003</v>
      </c>
      <c r="AN181" s="918">
        <f t="shared" si="183"/>
        <v>36.380000000000003</v>
      </c>
      <c r="AO181" s="940">
        <f t="shared" si="184"/>
        <v>36.380000000000003</v>
      </c>
      <c r="AQ181" s="129"/>
      <c r="AR181" s="117"/>
      <c r="AS181" s="338"/>
      <c r="AT181" s="3412"/>
      <c r="AU181" s="3731"/>
      <c r="AV181" s="3732"/>
      <c r="AW181" s="3411"/>
      <c r="AX181" s="3410"/>
      <c r="AY181" s="3419"/>
      <c r="AZ181" s="111"/>
      <c r="BA181" s="3410"/>
      <c r="BB181" s="3420"/>
      <c r="BC181" s="3414"/>
      <c r="BD181" s="3414"/>
    </row>
    <row r="182" spans="2:56" ht="15.75" customHeight="1" thickBot="1">
      <c r="B182" s="3434" t="s">
        <v>452</v>
      </c>
      <c r="C182" s="3436" t="s">
        <v>881</v>
      </c>
      <c r="D182" s="3435">
        <v>175</v>
      </c>
      <c r="E182" s="195" t="s">
        <v>79</v>
      </c>
      <c r="F182" s="2773">
        <v>4.2</v>
      </c>
      <c r="G182" s="2774">
        <v>4.2</v>
      </c>
      <c r="H182" s="249" t="s">
        <v>131</v>
      </c>
      <c r="I182" s="250">
        <v>10.71</v>
      </c>
      <c r="J182" s="2389">
        <v>9</v>
      </c>
      <c r="K182" s="1286" t="s">
        <v>79</v>
      </c>
      <c r="L182" s="679">
        <v>12.1</v>
      </c>
      <c r="M182" s="2389">
        <v>12.1</v>
      </c>
      <c r="N182" s="95"/>
      <c r="Z182" s="1794" t="s">
        <v>991</v>
      </c>
      <c r="AA182" s="3730"/>
      <c r="AC182" s="955" t="s">
        <v>65</v>
      </c>
      <c r="AD182" s="1030"/>
      <c r="AE182" s="1086"/>
      <c r="AF182" s="1030"/>
      <c r="AG182" s="1032"/>
      <c r="AH182" s="1030"/>
      <c r="AI182" s="1033"/>
      <c r="AJ182" s="906">
        <f t="shared" si="179"/>
        <v>0</v>
      </c>
      <c r="AK182" s="1029">
        <f t="shared" si="180"/>
        <v>0</v>
      </c>
      <c r="AL182" s="906">
        <f t="shared" si="181"/>
        <v>0</v>
      </c>
      <c r="AM182" s="961">
        <f t="shared" si="182"/>
        <v>0</v>
      </c>
      <c r="AN182" s="918">
        <f t="shared" si="183"/>
        <v>0</v>
      </c>
      <c r="AO182" s="940">
        <f t="shared" si="184"/>
        <v>0</v>
      </c>
      <c r="AQ182" s="3416"/>
      <c r="AR182" s="3411"/>
      <c r="AS182" s="3409"/>
      <c r="AT182" s="2193"/>
      <c r="AU182" s="112"/>
      <c r="AV182" s="146"/>
      <c r="AW182" s="1749"/>
      <c r="AX182" s="3414"/>
      <c r="AY182" s="3414"/>
      <c r="AZ182" s="2621"/>
      <c r="BA182" s="3414"/>
      <c r="BB182" s="3414"/>
      <c r="BC182" s="3414"/>
      <c r="BD182" s="3414"/>
    </row>
    <row r="183" spans="2:56" ht="15.75" thickBot="1">
      <c r="B183" s="561"/>
      <c r="C183" s="2180" t="s">
        <v>892</v>
      </c>
      <c r="D183" s="1715"/>
      <c r="E183" s="194" t="s">
        <v>352</v>
      </c>
      <c r="F183" s="2773">
        <v>0.6</v>
      </c>
      <c r="G183" s="2774">
        <v>0.6</v>
      </c>
      <c r="H183" s="194" t="s">
        <v>712</v>
      </c>
      <c r="I183" s="237">
        <v>2.52</v>
      </c>
      <c r="J183" s="2795">
        <v>2.52</v>
      </c>
      <c r="K183" s="2672" t="s">
        <v>348</v>
      </c>
      <c r="L183" s="1727">
        <v>0.4</v>
      </c>
      <c r="M183" s="1257">
        <v>0.4</v>
      </c>
      <c r="N183" s="95"/>
      <c r="O183" s="862" t="s">
        <v>235</v>
      </c>
      <c r="P183" s="863" t="s">
        <v>284</v>
      </c>
      <c r="Q183" s="864"/>
      <c r="R183" s="863" t="s">
        <v>285</v>
      </c>
      <c r="S183" s="864"/>
      <c r="T183" s="863" t="s">
        <v>286</v>
      </c>
      <c r="U183" s="864"/>
      <c r="V183" s="863" t="s">
        <v>992</v>
      </c>
      <c r="W183" s="864"/>
      <c r="X183" s="909" t="s">
        <v>289</v>
      </c>
      <c r="Y183" s="864"/>
      <c r="Z183" s="3728" t="s">
        <v>990</v>
      </c>
      <c r="AA183" s="3729"/>
      <c r="AC183" s="955" t="s">
        <v>66</v>
      </c>
      <c r="AD183" s="970"/>
      <c r="AE183" s="1031"/>
      <c r="AF183" s="970"/>
      <c r="AG183" s="1032"/>
      <c r="AH183" s="970"/>
      <c r="AI183" s="1033"/>
      <c r="AJ183" s="906">
        <f t="shared" si="179"/>
        <v>0</v>
      </c>
      <c r="AK183" s="1029">
        <f t="shared" si="180"/>
        <v>0</v>
      </c>
      <c r="AL183" s="906">
        <f t="shared" si="181"/>
        <v>0</v>
      </c>
      <c r="AM183" s="961">
        <f t="shared" si="182"/>
        <v>0</v>
      </c>
      <c r="AN183" s="918">
        <f t="shared" si="183"/>
        <v>0</v>
      </c>
      <c r="AO183" s="940">
        <f t="shared" si="184"/>
        <v>0</v>
      </c>
      <c r="AQ183" s="2253"/>
      <c r="AR183" s="3411"/>
      <c r="AS183" s="3409"/>
      <c r="AT183" s="3411"/>
      <c r="AU183" s="3410"/>
      <c r="AV183" s="3420"/>
      <c r="AW183" s="3411"/>
      <c r="AX183" s="3410"/>
      <c r="AY183" s="3419"/>
      <c r="AZ183" s="3414"/>
      <c r="BA183" s="3414"/>
      <c r="BB183" s="3414"/>
      <c r="BC183" s="3414"/>
      <c r="BD183" s="3414"/>
    </row>
    <row r="184" spans="2:56" ht="12.75" customHeight="1" thickBot="1">
      <c r="B184" s="3434" t="s">
        <v>651</v>
      </c>
      <c r="C184" s="3436" t="s">
        <v>650</v>
      </c>
      <c r="D184" s="3437">
        <v>200</v>
      </c>
      <c r="E184" s="2654" t="s">
        <v>348</v>
      </c>
      <c r="F184" s="2773">
        <v>0.1</v>
      </c>
      <c r="G184" s="2774">
        <v>0.1</v>
      </c>
      <c r="H184" s="194" t="s">
        <v>348</v>
      </c>
      <c r="I184" s="1727">
        <v>0.4</v>
      </c>
      <c r="J184" s="1257">
        <v>0.4</v>
      </c>
      <c r="K184" s="2672" t="s">
        <v>893</v>
      </c>
      <c r="L184" s="238">
        <v>5.05</v>
      </c>
      <c r="M184" s="2795">
        <v>5</v>
      </c>
      <c r="N184" s="95"/>
      <c r="O184" s="690"/>
      <c r="P184" s="865" t="s">
        <v>87</v>
      </c>
      <c r="Q184" s="866" t="s">
        <v>88</v>
      </c>
      <c r="R184" s="865" t="s">
        <v>87</v>
      </c>
      <c r="S184" s="866" t="s">
        <v>88</v>
      </c>
      <c r="T184" s="865" t="s">
        <v>87</v>
      </c>
      <c r="U184" s="866" t="s">
        <v>88</v>
      </c>
      <c r="V184" s="865" t="s">
        <v>87</v>
      </c>
      <c r="W184" s="866" t="s">
        <v>88</v>
      </c>
      <c r="X184" s="865" t="s">
        <v>87</v>
      </c>
      <c r="Y184" s="867" t="s">
        <v>88</v>
      </c>
      <c r="Z184" s="913" t="s">
        <v>87</v>
      </c>
      <c r="AA184" s="914" t="s">
        <v>88</v>
      </c>
      <c r="AC184" s="955" t="s">
        <v>68</v>
      </c>
      <c r="AD184" s="970"/>
      <c r="AE184" s="1026"/>
      <c r="AF184" s="970"/>
      <c r="AG184" s="1027"/>
      <c r="AH184" s="970"/>
      <c r="AI184" s="1028"/>
      <c r="AJ184" s="906">
        <f t="shared" si="179"/>
        <v>0</v>
      </c>
      <c r="AK184" s="1029">
        <f t="shared" si="180"/>
        <v>0</v>
      </c>
      <c r="AL184" s="906">
        <f t="shared" si="181"/>
        <v>0</v>
      </c>
      <c r="AM184" s="961">
        <f t="shared" si="182"/>
        <v>0</v>
      </c>
      <c r="AN184" s="918">
        <f t="shared" si="183"/>
        <v>0</v>
      </c>
      <c r="AO184" s="940">
        <f t="shared" si="184"/>
        <v>0</v>
      </c>
      <c r="AQ184" s="2253"/>
      <c r="AR184" s="3411"/>
      <c r="AS184" s="3409"/>
      <c r="AT184" s="3411"/>
      <c r="AU184" s="3410"/>
      <c r="AV184" s="3402"/>
      <c r="AW184" s="3412"/>
      <c r="AX184" s="3410"/>
      <c r="AY184" s="3419"/>
      <c r="AZ184" s="210"/>
      <c r="BA184" s="3414"/>
      <c r="BB184" s="3414"/>
      <c r="BC184" s="3414"/>
      <c r="BD184" s="3414"/>
    </row>
    <row r="185" spans="2:56" ht="15.75" customHeight="1" thickBot="1">
      <c r="B185" s="3447" t="s">
        <v>8</v>
      </c>
      <c r="C185" s="3432" t="s">
        <v>9</v>
      </c>
      <c r="D185" s="3441">
        <v>30</v>
      </c>
      <c r="E185" s="194" t="s">
        <v>116</v>
      </c>
      <c r="F185" s="2773">
        <v>0.6</v>
      </c>
      <c r="G185" s="2774">
        <v>0.6</v>
      </c>
      <c r="H185" s="195" t="s">
        <v>79</v>
      </c>
      <c r="I185" s="2773">
        <v>3.6</v>
      </c>
      <c r="J185" s="2774">
        <v>3.6</v>
      </c>
      <c r="K185" s="3471" t="s">
        <v>650</v>
      </c>
      <c r="L185" s="3472"/>
      <c r="M185" s="3473"/>
      <c r="N185" s="95"/>
      <c r="O185" s="1128" t="s">
        <v>115</v>
      </c>
      <c r="P185" s="881">
        <f>D186</f>
        <v>20</v>
      </c>
      <c r="Q185" s="1055">
        <f>D186</f>
        <v>20</v>
      </c>
      <c r="R185" s="895">
        <f>D199</f>
        <v>30</v>
      </c>
      <c r="S185" s="1047">
        <f>D199</f>
        <v>30</v>
      </c>
      <c r="T185" s="895"/>
      <c r="U185" s="1056"/>
      <c r="V185" s="895">
        <f>P185+R185</f>
        <v>50</v>
      </c>
      <c r="W185" s="1046">
        <f>Q185+S185</f>
        <v>50</v>
      </c>
      <c r="X185" s="895">
        <f>R185+T185</f>
        <v>30</v>
      </c>
      <c r="Y185" s="1047">
        <f>S185+U185</f>
        <v>30</v>
      </c>
      <c r="Z185" s="915">
        <f t="shared" ref="Z185:Z193" si="185">P185+R185+T185</f>
        <v>50</v>
      </c>
      <c r="AA185" s="916">
        <f t="shared" ref="AA185:AA193" si="186">Q185+S185+U185</f>
        <v>50</v>
      </c>
      <c r="AC185" s="955" t="s">
        <v>69</v>
      </c>
      <c r="AD185" s="970"/>
      <c r="AE185" s="1034"/>
      <c r="AF185" s="970"/>
      <c r="AG185" s="1027"/>
      <c r="AH185" s="970"/>
      <c r="AI185" s="1028"/>
      <c r="AJ185" s="906">
        <f t="shared" si="179"/>
        <v>0</v>
      </c>
      <c r="AK185" s="1029">
        <f t="shared" si="180"/>
        <v>0</v>
      </c>
      <c r="AL185" s="906">
        <f t="shared" si="181"/>
        <v>0</v>
      </c>
      <c r="AM185" s="961">
        <f t="shared" si="182"/>
        <v>0</v>
      </c>
      <c r="AN185" s="918">
        <f t="shared" si="183"/>
        <v>0</v>
      </c>
      <c r="AO185" s="940">
        <f t="shared" si="184"/>
        <v>0</v>
      </c>
      <c r="AQ185" s="586"/>
      <c r="AR185" s="3411"/>
      <c r="AS185" s="3409"/>
      <c r="AT185" s="111"/>
      <c r="AU185" s="3410"/>
      <c r="AV185" s="3417"/>
      <c r="AW185" s="1749"/>
      <c r="AX185" s="3414"/>
      <c r="AY185" s="3414"/>
      <c r="AZ185" s="3424"/>
      <c r="BA185" s="202"/>
      <c r="BB185" s="203"/>
      <c r="BC185" s="3414"/>
      <c r="BD185" s="3414"/>
    </row>
    <row r="186" spans="2:56" ht="13.5" customHeight="1">
      <c r="B186" s="3390" t="s">
        <v>8</v>
      </c>
      <c r="C186" s="3432" t="s">
        <v>305</v>
      </c>
      <c r="D186" s="3441">
        <v>20</v>
      </c>
      <c r="E186" s="194" t="s">
        <v>466</v>
      </c>
      <c r="F186" s="237">
        <v>0.78</v>
      </c>
      <c r="G186" s="239">
        <v>0.6</v>
      </c>
      <c r="H186" s="2652" t="s">
        <v>132</v>
      </c>
      <c r="I186" s="1725">
        <v>2E-3</v>
      </c>
      <c r="J186" s="1567">
        <v>2E-3</v>
      </c>
      <c r="K186" s="2904" t="s">
        <v>649</v>
      </c>
      <c r="L186" s="134">
        <v>56</v>
      </c>
      <c r="M186" s="2762">
        <v>50</v>
      </c>
      <c r="N186" s="1090"/>
      <c r="O186" s="917" t="s">
        <v>114</v>
      </c>
      <c r="P186" s="882">
        <f>D185</f>
        <v>30</v>
      </c>
      <c r="Q186" s="1057">
        <f>D185</f>
        <v>30</v>
      </c>
      <c r="R186" s="882">
        <f>D198+I195</f>
        <v>65.3</v>
      </c>
      <c r="S186" s="1058">
        <f>D198+J195</f>
        <v>65.3</v>
      </c>
      <c r="T186" s="882">
        <f>D211</f>
        <v>20</v>
      </c>
      <c r="U186" s="1057">
        <f>D211</f>
        <v>20</v>
      </c>
      <c r="V186" s="882">
        <f t="shared" ref="V186:V190" si="187">P186+R186</f>
        <v>95.3</v>
      </c>
      <c r="W186" s="1049">
        <f t="shared" ref="W186:W190" si="188">Q186+S186</f>
        <v>95.3</v>
      </c>
      <c r="X186" s="882">
        <f t="shared" ref="X186:X190" si="189">R186+T186</f>
        <v>85.3</v>
      </c>
      <c r="Y186" s="961">
        <f t="shared" ref="Y186:Y190" si="190">S186+U186</f>
        <v>85.3</v>
      </c>
      <c r="Z186" s="918">
        <f t="shared" si="185"/>
        <v>115.3</v>
      </c>
      <c r="AA186" s="919">
        <f t="shared" si="186"/>
        <v>115.3</v>
      </c>
      <c r="AC186" s="956" t="s">
        <v>313</v>
      </c>
      <c r="AD186" s="1138"/>
      <c r="AE186" s="1086"/>
      <c r="AF186" s="970"/>
      <c r="AG186" s="1027"/>
      <c r="AH186" s="970"/>
      <c r="AI186" s="1028"/>
      <c r="AJ186" s="906">
        <f t="shared" si="179"/>
        <v>0</v>
      </c>
      <c r="AK186" s="1029">
        <f t="shared" si="180"/>
        <v>0</v>
      </c>
      <c r="AL186" s="906">
        <f t="shared" si="181"/>
        <v>0</v>
      </c>
      <c r="AM186" s="961">
        <f t="shared" si="182"/>
        <v>0</v>
      </c>
      <c r="AN186" s="918">
        <f t="shared" si="183"/>
        <v>0</v>
      </c>
      <c r="AO186" s="940">
        <f t="shared" si="184"/>
        <v>0</v>
      </c>
      <c r="AQ186" s="3414"/>
      <c r="AR186" s="3415"/>
      <c r="AS186" s="3414"/>
      <c r="AT186" s="2621"/>
      <c r="AU186" s="3414"/>
      <c r="AV186" s="3414"/>
      <c r="AW186" s="2621"/>
      <c r="AX186" s="3414"/>
      <c r="AY186" s="3414"/>
      <c r="AZ186" s="3411"/>
      <c r="BA186" s="3413"/>
      <c r="BB186" s="3419"/>
      <c r="BC186" s="3414"/>
      <c r="BD186" s="3414"/>
    </row>
    <row r="187" spans="2:56" ht="13.5" customHeight="1" thickBot="1">
      <c r="B187" s="3439"/>
      <c r="C187" s="2579"/>
      <c r="D187" s="3440"/>
      <c r="E187" s="3439"/>
      <c r="F187" s="3414"/>
      <c r="G187" s="3440"/>
      <c r="H187" s="249" t="s">
        <v>347</v>
      </c>
      <c r="I187" s="250">
        <v>58.5</v>
      </c>
      <c r="J187" s="2594">
        <v>58.5</v>
      </c>
      <c r="K187" s="2595" t="s">
        <v>652</v>
      </c>
      <c r="L187" s="2857">
        <v>5.72</v>
      </c>
      <c r="M187" s="2858">
        <v>5</v>
      </c>
      <c r="N187" s="95"/>
      <c r="O187" s="917" t="s">
        <v>72</v>
      </c>
      <c r="P187" s="882"/>
      <c r="Q187" s="1152"/>
      <c r="R187" s="882"/>
      <c r="S187" s="1049"/>
      <c r="T187" s="882"/>
      <c r="U187" s="1060"/>
      <c r="V187" s="882">
        <f t="shared" si="187"/>
        <v>0</v>
      </c>
      <c r="W187" s="1049">
        <f t="shared" si="188"/>
        <v>0</v>
      </c>
      <c r="X187" s="882">
        <f t="shared" si="189"/>
        <v>0</v>
      </c>
      <c r="Y187" s="961">
        <f t="shared" si="190"/>
        <v>0</v>
      </c>
      <c r="Z187" s="918">
        <f t="shared" si="185"/>
        <v>0</v>
      </c>
      <c r="AA187" s="919">
        <f t="shared" si="186"/>
        <v>0</v>
      </c>
      <c r="AC187" s="1113" t="s">
        <v>312</v>
      </c>
      <c r="AD187" s="977"/>
      <c r="AE187" s="1035"/>
      <c r="AF187" s="977"/>
      <c r="AG187" s="1036"/>
      <c r="AH187" s="977"/>
      <c r="AI187" s="1037"/>
      <c r="AJ187" s="907">
        <f t="shared" si="179"/>
        <v>0</v>
      </c>
      <c r="AK187" s="1038">
        <f t="shared" si="180"/>
        <v>0</v>
      </c>
      <c r="AL187" s="907">
        <f t="shared" si="181"/>
        <v>0</v>
      </c>
      <c r="AM187" s="871">
        <f t="shared" si="182"/>
        <v>0</v>
      </c>
      <c r="AN187" s="927">
        <f t="shared" si="183"/>
        <v>0</v>
      </c>
      <c r="AO187" s="941">
        <f t="shared" si="184"/>
        <v>0</v>
      </c>
      <c r="AQ187" s="3414"/>
      <c r="AR187" s="3411"/>
      <c r="AS187" s="3414"/>
      <c r="AT187" s="3414"/>
      <c r="AU187" s="3414"/>
      <c r="AV187" s="3414"/>
      <c r="AW187" s="3414"/>
      <c r="AX187" s="3414"/>
      <c r="AY187" s="3414"/>
      <c r="AZ187" s="3414"/>
      <c r="BA187" s="3414"/>
      <c r="BB187" s="3414"/>
      <c r="BC187" s="3414"/>
      <c r="BD187" s="3414"/>
    </row>
    <row r="188" spans="2:56" ht="13.5" customHeight="1" thickBot="1">
      <c r="B188" s="3439"/>
      <c r="C188" s="1258"/>
      <c r="D188" s="3440"/>
      <c r="E188" s="3439"/>
      <c r="F188" s="3414"/>
      <c r="G188" s="3440"/>
      <c r="H188" s="2791" t="s">
        <v>965</v>
      </c>
      <c r="I188" s="238"/>
      <c r="J188" s="1268"/>
      <c r="K188" s="2595" t="s">
        <v>484</v>
      </c>
      <c r="L188" s="237">
        <v>5</v>
      </c>
      <c r="M188" s="1257">
        <v>5</v>
      </c>
      <c r="N188" s="1091"/>
      <c r="O188" s="920" t="s">
        <v>291</v>
      </c>
      <c r="P188" s="883">
        <f t="shared" ref="P188:U188" si="191">AD188</f>
        <v>0</v>
      </c>
      <c r="Q188" s="1087">
        <f t="shared" si="191"/>
        <v>0</v>
      </c>
      <c r="R188" s="883">
        <f t="shared" si="191"/>
        <v>36.380000000000003</v>
      </c>
      <c r="S188" s="1061">
        <f t="shared" si="191"/>
        <v>36.380000000000003</v>
      </c>
      <c r="T188" s="883">
        <f t="shared" si="191"/>
        <v>0</v>
      </c>
      <c r="U188" s="1062">
        <f t="shared" si="191"/>
        <v>0</v>
      </c>
      <c r="V188" s="883">
        <f t="shared" si="187"/>
        <v>36.380000000000003</v>
      </c>
      <c r="W188" s="922">
        <f t="shared" si="188"/>
        <v>36.380000000000003</v>
      </c>
      <c r="X188" s="883">
        <f t="shared" si="189"/>
        <v>36.380000000000003</v>
      </c>
      <c r="Y188" s="1061">
        <f t="shared" si="190"/>
        <v>36.380000000000003</v>
      </c>
      <c r="Z188" s="921">
        <f t="shared" si="185"/>
        <v>36.380000000000003</v>
      </c>
      <c r="AA188" s="922">
        <f t="shared" si="186"/>
        <v>36.380000000000003</v>
      </c>
      <c r="AC188" s="957" t="s">
        <v>300</v>
      </c>
      <c r="AD188" s="1039">
        <f t="shared" ref="AD188:AH188" si="192">SUM(AD180:AD187)</f>
        <v>0</v>
      </c>
      <c r="AE188" s="1040">
        <f t="shared" si="192"/>
        <v>0</v>
      </c>
      <c r="AF188" s="1041">
        <f t="shared" si="192"/>
        <v>36.380000000000003</v>
      </c>
      <c r="AG188" s="959">
        <f t="shared" si="192"/>
        <v>36.380000000000003</v>
      </c>
      <c r="AH188" s="1039">
        <f t="shared" si="192"/>
        <v>0</v>
      </c>
      <c r="AI188" s="1042">
        <f>SUM(AI180:AI187)</f>
        <v>0</v>
      </c>
      <c r="AJ188" s="958">
        <f t="shared" si="179"/>
        <v>36.380000000000003</v>
      </c>
      <c r="AK188" s="1043">
        <f t="shared" si="180"/>
        <v>36.380000000000003</v>
      </c>
      <c r="AL188" s="958">
        <f t="shared" si="181"/>
        <v>36.380000000000003</v>
      </c>
      <c r="AM188" s="1044">
        <f t="shared" si="182"/>
        <v>36.380000000000003</v>
      </c>
      <c r="AN188" s="958">
        <f t="shared" si="183"/>
        <v>36.380000000000003</v>
      </c>
      <c r="AO188" s="959">
        <f t="shared" si="184"/>
        <v>36.380000000000003</v>
      </c>
      <c r="AQ188" s="3414"/>
      <c r="AR188" s="131"/>
      <c r="AS188" s="3414"/>
      <c r="AT188" s="3414"/>
      <c r="AU188" s="3414"/>
      <c r="AV188" s="3414"/>
      <c r="AW188" s="3414"/>
      <c r="AX188" s="3414"/>
      <c r="AY188" s="3414"/>
      <c r="AZ188" s="3414"/>
      <c r="BA188" s="3414"/>
      <c r="BB188" s="3414"/>
      <c r="BC188" s="3414"/>
      <c r="BD188" s="3414"/>
    </row>
    <row r="189" spans="2:56" ht="13.5" customHeight="1" thickBot="1">
      <c r="B189" s="1272" t="s">
        <v>280</v>
      </c>
      <c r="C189" s="3443"/>
      <c r="D189" s="3603">
        <f>SUM(D180:D186)</f>
        <v>575</v>
      </c>
      <c r="E189" s="1260"/>
      <c r="F189" s="1262"/>
      <c r="G189" s="2778"/>
      <c r="H189" s="1260"/>
      <c r="I189" s="1262"/>
      <c r="J189" s="2778"/>
      <c r="K189" s="2910" t="s">
        <v>613</v>
      </c>
      <c r="L189" s="1263">
        <v>195</v>
      </c>
      <c r="M189" s="2346">
        <v>195</v>
      </c>
      <c r="N189" s="95"/>
      <c r="O189" s="917" t="s">
        <v>91</v>
      </c>
      <c r="P189" s="882"/>
      <c r="Q189" s="875"/>
      <c r="R189" s="882"/>
      <c r="S189" s="961"/>
      <c r="T189" s="882"/>
      <c r="U189" s="1063"/>
      <c r="V189" s="882">
        <f t="shared" si="187"/>
        <v>0</v>
      </c>
      <c r="W189" s="1049">
        <f t="shared" si="188"/>
        <v>0</v>
      </c>
      <c r="X189" s="882">
        <f t="shared" si="189"/>
        <v>0</v>
      </c>
      <c r="Y189" s="961">
        <f t="shared" si="190"/>
        <v>0</v>
      </c>
      <c r="Z189" s="918">
        <f t="shared" si="185"/>
        <v>0</v>
      </c>
      <c r="AA189" s="919">
        <f t="shared" si="186"/>
        <v>0</v>
      </c>
      <c r="AC189" s="1390" t="s">
        <v>388</v>
      </c>
      <c r="AD189" s="903"/>
      <c r="AE189" s="1120"/>
      <c r="AF189" s="905"/>
      <c r="AG189" s="1045"/>
      <c r="AH189" s="908"/>
      <c r="AI189" s="1117"/>
      <c r="AJ189" s="908">
        <f t="shared" si="179"/>
        <v>0</v>
      </c>
      <c r="AK189" s="1046">
        <f t="shared" si="180"/>
        <v>0</v>
      </c>
      <c r="AL189" s="908">
        <f t="shared" si="181"/>
        <v>0</v>
      </c>
      <c r="AM189" s="1047">
        <f t="shared" si="182"/>
        <v>0</v>
      </c>
      <c r="AN189" s="1114">
        <f t="shared" si="183"/>
        <v>0</v>
      </c>
      <c r="AO189" s="1125">
        <f t="shared" si="184"/>
        <v>0</v>
      </c>
      <c r="AQ189" s="3414"/>
      <c r="AR189" s="3414"/>
      <c r="AS189" s="3414"/>
      <c r="AT189" s="3414"/>
      <c r="AU189" s="3414"/>
      <c r="AV189" s="3414"/>
      <c r="AW189" s="3414"/>
      <c r="AX189" s="3414"/>
      <c r="AY189" s="3414"/>
      <c r="AZ189" s="3414"/>
      <c r="BA189" s="3414"/>
      <c r="BB189" s="3414"/>
      <c r="BC189" s="3414"/>
      <c r="BD189" s="3414"/>
    </row>
    <row r="190" spans="2:56" ht="13.5" customHeight="1" thickBot="1">
      <c r="B190" s="656"/>
      <c r="C190" s="3422" t="s">
        <v>106</v>
      </c>
      <c r="D190" s="3440"/>
      <c r="E190" s="3043" t="s">
        <v>781</v>
      </c>
      <c r="F190" s="1240"/>
      <c r="G190" s="2766"/>
      <c r="H190" s="3470" t="s">
        <v>537</v>
      </c>
      <c r="I190" s="1262"/>
      <c r="J190" s="2778"/>
      <c r="K190" s="3596" t="s">
        <v>745</v>
      </c>
      <c r="L190" s="1240"/>
      <c r="M190" s="1241"/>
      <c r="N190" s="95"/>
      <c r="O190" s="421" t="s">
        <v>42</v>
      </c>
      <c r="P190" s="882">
        <f>L180</f>
        <v>302.76</v>
      </c>
      <c r="Q190" s="1067">
        <f>M180</f>
        <v>212.04</v>
      </c>
      <c r="R190" s="882">
        <f>F193</f>
        <v>53.4</v>
      </c>
      <c r="S190" s="961">
        <f>G193</f>
        <v>40</v>
      </c>
      <c r="T190" s="882">
        <f>F209</f>
        <v>148.80000000000001</v>
      </c>
      <c r="U190" s="1063">
        <f>G209</f>
        <v>111.6</v>
      </c>
      <c r="V190" s="882">
        <f t="shared" si="187"/>
        <v>356.15999999999997</v>
      </c>
      <c r="W190" s="1049">
        <f t="shared" si="188"/>
        <v>252.04</v>
      </c>
      <c r="X190" s="882">
        <f t="shared" si="189"/>
        <v>202.20000000000002</v>
      </c>
      <c r="Y190" s="961">
        <f t="shared" si="190"/>
        <v>151.6</v>
      </c>
      <c r="Z190" s="918">
        <f t="shared" si="185"/>
        <v>504.96</v>
      </c>
      <c r="AA190" s="919">
        <f t="shared" si="186"/>
        <v>363.64</v>
      </c>
      <c r="AC190" s="935" t="s">
        <v>310</v>
      </c>
      <c r="AD190" s="754"/>
      <c r="AE190" s="1377"/>
      <c r="AF190" s="906">
        <f>F198</f>
        <v>9.1999999999999993</v>
      </c>
      <c r="AG190" s="1048">
        <f>G198</f>
        <v>5.98</v>
      </c>
      <c r="AH190" s="906"/>
      <c r="AI190" s="2963"/>
      <c r="AJ190" s="906">
        <f t="shared" ref="AJ190:AM193" si="193">AD190+AF190</f>
        <v>9.1999999999999993</v>
      </c>
      <c r="AK190" s="1049">
        <f t="shared" si="193"/>
        <v>5.98</v>
      </c>
      <c r="AL190" s="906">
        <f t="shared" si="193"/>
        <v>9.1999999999999993</v>
      </c>
      <c r="AM190" s="961">
        <f t="shared" si="193"/>
        <v>5.98</v>
      </c>
      <c r="AN190" s="1114">
        <f t="shared" si="183"/>
        <v>9.1999999999999993</v>
      </c>
      <c r="AO190" s="1125">
        <f t="shared" si="184"/>
        <v>5.98</v>
      </c>
      <c r="AQ190" s="3414"/>
      <c r="AR190" s="115"/>
      <c r="AS190" s="3414"/>
      <c r="AT190" s="3414"/>
      <c r="AU190" s="3414"/>
      <c r="AV190" s="3414"/>
      <c r="AW190" s="3414"/>
      <c r="AX190" s="3414"/>
      <c r="AY190" s="3414"/>
      <c r="AZ190" s="3414"/>
      <c r="BA190" s="3414"/>
      <c r="BB190" s="3414"/>
      <c r="BC190" s="3414"/>
      <c r="BD190" s="3414"/>
    </row>
    <row r="191" spans="2:56" ht="12.75" customHeight="1" thickBot="1">
      <c r="B191" s="3085" t="s">
        <v>982</v>
      </c>
      <c r="C191" s="261" t="s">
        <v>827</v>
      </c>
      <c r="D191" s="1625">
        <v>60</v>
      </c>
      <c r="E191" s="1264" t="s">
        <v>86</v>
      </c>
      <c r="F191" s="677" t="s">
        <v>87</v>
      </c>
      <c r="G191" s="1265" t="s">
        <v>88</v>
      </c>
      <c r="H191" s="1264" t="s">
        <v>86</v>
      </c>
      <c r="I191" s="677" t="s">
        <v>87</v>
      </c>
      <c r="J191" s="1265" t="s">
        <v>88</v>
      </c>
      <c r="K191" s="3424" t="s">
        <v>86</v>
      </c>
      <c r="L191" s="2660" t="s">
        <v>87</v>
      </c>
      <c r="M191" s="2838" t="s">
        <v>88</v>
      </c>
      <c r="N191" s="95"/>
      <c r="O191" s="2949" t="s">
        <v>394</v>
      </c>
      <c r="P191" s="884">
        <f t="shared" ref="P191:U191" si="194">AD203</f>
        <v>81.290999999999997</v>
      </c>
      <c r="Q191" s="1064">
        <f t="shared" si="194"/>
        <v>65.599999999999994</v>
      </c>
      <c r="R191" s="1458">
        <f t="shared" si="194"/>
        <v>116.6</v>
      </c>
      <c r="S191" s="924">
        <f t="shared" si="194"/>
        <v>97.98</v>
      </c>
      <c r="T191" s="884">
        <f t="shared" si="194"/>
        <v>51.6</v>
      </c>
      <c r="U191" s="1066">
        <f t="shared" si="194"/>
        <v>42</v>
      </c>
      <c r="V191" s="1458">
        <f t="shared" ref="V191:Y193" si="195">P191+R191</f>
        <v>197.89099999999999</v>
      </c>
      <c r="W191" s="924">
        <f t="shared" si="195"/>
        <v>163.57999999999998</v>
      </c>
      <c r="X191" s="1458">
        <f t="shared" si="195"/>
        <v>168.2</v>
      </c>
      <c r="Y191" s="1459">
        <f t="shared" si="195"/>
        <v>139.98000000000002</v>
      </c>
      <c r="Z191" s="1460">
        <f t="shared" si="185"/>
        <v>249.49099999999999</v>
      </c>
      <c r="AA191" s="924">
        <f t="shared" si="186"/>
        <v>205.57999999999998</v>
      </c>
      <c r="AC191" s="934" t="s">
        <v>221</v>
      </c>
      <c r="AD191" s="754"/>
      <c r="AE191" s="1141"/>
      <c r="AF191" s="906"/>
      <c r="AG191" s="1048"/>
      <c r="AH191" s="906"/>
      <c r="AI191" s="2963"/>
      <c r="AJ191" s="906">
        <f t="shared" si="193"/>
        <v>0</v>
      </c>
      <c r="AK191" s="1049">
        <f t="shared" si="193"/>
        <v>0</v>
      </c>
      <c r="AL191" s="906">
        <f t="shared" si="193"/>
        <v>0</v>
      </c>
      <c r="AM191" s="961">
        <f t="shared" si="193"/>
        <v>0</v>
      </c>
      <c r="AN191" s="1114">
        <f t="shared" si="183"/>
        <v>0</v>
      </c>
      <c r="AO191" s="1125">
        <f t="shared" si="184"/>
        <v>0</v>
      </c>
      <c r="AQ191" s="3414"/>
      <c r="AR191" s="115"/>
      <c r="AS191" s="3414"/>
      <c r="AT191" s="3414"/>
      <c r="AU191" s="3414"/>
      <c r="AV191" s="3414"/>
      <c r="AW191" s="3414"/>
      <c r="AX191" s="3414"/>
      <c r="AY191" s="3414"/>
      <c r="AZ191" s="3414"/>
      <c r="BA191" s="3414"/>
      <c r="BB191" s="3414"/>
      <c r="BC191" s="3414"/>
      <c r="BD191" s="3414"/>
    </row>
    <row r="192" spans="2:56" ht="15" customHeight="1">
      <c r="B192" s="1624" t="s">
        <v>578</v>
      </c>
      <c r="C192" s="3432" t="s">
        <v>781</v>
      </c>
      <c r="D192" s="2707">
        <v>200</v>
      </c>
      <c r="E192" s="135" t="s">
        <v>473</v>
      </c>
      <c r="F192" s="134">
        <v>20</v>
      </c>
      <c r="G192" s="2363">
        <v>16</v>
      </c>
      <c r="H192" s="2832" t="s">
        <v>76</v>
      </c>
      <c r="I192" s="134">
        <v>41.68</v>
      </c>
      <c r="J192" s="1199">
        <v>36</v>
      </c>
      <c r="K192" s="2761" t="s">
        <v>580</v>
      </c>
      <c r="L192" s="2839">
        <v>36.380000000000003</v>
      </c>
      <c r="M192" s="2762">
        <v>36.380000000000003</v>
      </c>
      <c r="N192" s="95"/>
      <c r="O192" s="2950" t="s">
        <v>395</v>
      </c>
      <c r="P192" s="884">
        <f t="shared" ref="P192:U193" si="196">AD210</f>
        <v>2.52</v>
      </c>
      <c r="Q192" s="1064">
        <f t="shared" si="196"/>
        <v>2.52</v>
      </c>
      <c r="R192" s="884">
        <f t="shared" si="196"/>
        <v>0</v>
      </c>
      <c r="S192" s="1065">
        <f t="shared" si="196"/>
        <v>0</v>
      </c>
      <c r="T192" s="884">
        <f t="shared" si="196"/>
        <v>0</v>
      </c>
      <c r="U192" s="1066">
        <f t="shared" si="196"/>
        <v>0</v>
      </c>
      <c r="V192" s="884">
        <f t="shared" si="195"/>
        <v>2.52</v>
      </c>
      <c r="W192" s="924">
        <f t="shared" si="195"/>
        <v>2.52</v>
      </c>
      <c r="X192" s="884">
        <f t="shared" si="195"/>
        <v>0</v>
      </c>
      <c r="Y192" s="1065">
        <f t="shared" si="195"/>
        <v>0</v>
      </c>
      <c r="Z192" s="923">
        <f t="shared" si="185"/>
        <v>2.52</v>
      </c>
      <c r="AA192" s="924">
        <f t="shared" si="186"/>
        <v>2.52</v>
      </c>
      <c r="AC192" s="936" t="s">
        <v>340</v>
      </c>
      <c r="AD192" s="754"/>
      <c r="AE192" s="1142"/>
      <c r="AF192" s="2379"/>
      <c r="AG192" s="1048"/>
      <c r="AH192" s="907"/>
      <c r="AI192" s="2964"/>
      <c r="AJ192" s="907">
        <f t="shared" si="193"/>
        <v>0</v>
      </c>
      <c r="AK192" s="1051">
        <f t="shared" si="193"/>
        <v>0</v>
      </c>
      <c r="AL192" s="907">
        <f t="shared" si="193"/>
        <v>0</v>
      </c>
      <c r="AM192" s="871">
        <f t="shared" si="193"/>
        <v>0</v>
      </c>
      <c r="AN192" s="1114">
        <f t="shared" si="183"/>
        <v>0</v>
      </c>
      <c r="AO192" s="1125">
        <f t="shared" si="184"/>
        <v>0</v>
      </c>
      <c r="AQ192" s="3414"/>
      <c r="AR192" s="217"/>
      <c r="AS192" s="3414"/>
      <c r="AT192" s="3414"/>
      <c r="AU192" s="3414"/>
      <c r="AV192" s="3414"/>
      <c r="AW192" s="3414"/>
      <c r="AX192" s="3414"/>
      <c r="AY192" s="3414"/>
      <c r="AZ192" s="3414"/>
      <c r="BA192" s="3414"/>
      <c r="BB192" s="3414"/>
      <c r="BC192" s="3414"/>
      <c r="BD192" s="3414"/>
    </row>
    <row r="193" spans="1:56" ht="15.75" customHeight="1">
      <c r="B193" s="3085" t="s">
        <v>324</v>
      </c>
      <c r="C193" s="2582" t="s">
        <v>537</v>
      </c>
      <c r="D193" s="3646">
        <v>90</v>
      </c>
      <c r="E193" s="194" t="s">
        <v>42</v>
      </c>
      <c r="F193" s="237">
        <v>53.4</v>
      </c>
      <c r="G193" s="2795">
        <v>40</v>
      </c>
      <c r="H193" s="2595" t="s">
        <v>541</v>
      </c>
      <c r="I193" s="237">
        <v>38.39</v>
      </c>
      <c r="J193" s="239">
        <v>34.200000000000003</v>
      </c>
      <c r="K193" s="194" t="s">
        <v>75</v>
      </c>
      <c r="L193" s="238">
        <v>5.25</v>
      </c>
      <c r="M193" s="1268">
        <v>5.25</v>
      </c>
      <c r="N193" s="95"/>
      <c r="O193" s="2951" t="s">
        <v>702</v>
      </c>
      <c r="P193" s="884">
        <f t="shared" si="196"/>
        <v>83.810999999999993</v>
      </c>
      <c r="Q193" s="1064">
        <f t="shared" si="196"/>
        <v>68.11999999999999</v>
      </c>
      <c r="R193" s="884">
        <f t="shared" si="196"/>
        <v>116.6</v>
      </c>
      <c r="S193" s="1065">
        <f t="shared" si="196"/>
        <v>97.98</v>
      </c>
      <c r="T193" s="884">
        <f t="shared" si="196"/>
        <v>51.6</v>
      </c>
      <c r="U193" s="1066">
        <f t="shared" si="196"/>
        <v>42</v>
      </c>
      <c r="V193" s="884">
        <f t="shared" si="195"/>
        <v>200.411</v>
      </c>
      <c r="W193" s="924">
        <f t="shared" si="195"/>
        <v>166.1</v>
      </c>
      <c r="X193" s="884">
        <f t="shared" si="195"/>
        <v>168.2</v>
      </c>
      <c r="Y193" s="1065">
        <f t="shared" si="195"/>
        <v>139.98000000000002</v>
      </c>
      <c r="Z193" s="923">
        <f t="shared" si="185"/>
        <v>252.011</v>
      </c>
      <c r="AA193" s="924">
        <f t="shared" si="186"/>
        <v>208.1</v>
      </c>
      <c r="AC193" s="2265" t="s">
        <v>446</v>
      </c>
      <c r="AD193" s="903"/>
      <c r="AE193" s="1378"/>
      <c r="AF193" s="905"/>
      <c r="AG193" s="1045"/>
      <c r="AH193" s="906"/>
      <c r="AI193" s="2963"/>
      <c r="AJ193" s="906">
        <f t="shared" si="193"/>
        <v>0</v>
      </c>
      <c r="AK193" s="1049">
        <f t="shared" si="193"/>
        <v>0</v>
      </c>
      <c r="AL193" s="906">
        <f t="shared" si="193"/>
        <v>0</v>
      </c>
      <c r="AM193" s="961">
        <f t="shared" si="193"/>
        <v>0</v>
      </c>
      <c r="AN193" s="1114">
        <f t="shared" si="183"/>
        <v>0</v>
      </c>
      <c r="AO193" s="1125">
        <f t="shared" si="184"/>
        <v>0</v>
      </c>
      <c r="AQ193" s="3414"/>
      <c r="AR193" s="217"/>
      <c r="AS193" s="3414"/>
      <c r="AT193" s="3414"/>
      <c r="AU193" s="3414"/>
      <c r="AV193" s="3414"/>
      <c r="AW193" s="3414"/>
      <c r="AX193" s="3414"/>
      <c r="AY193" s="3414"/>
      <c r="AZ193" s="3414"/>
      <c r="BA193" s="3414"/>
      <c r="BB193" s="3414"/>
      <c r="BC193" s="3414"/>
      <c r="BD193" s="3414"/>
    </row>
    <row r="194" spans="1:56" ht="13.5" customHeight="1">
      <c r="B194" s="3438" t="s">
        <v>355</v>
      </c>
      <c r="C194" s="3492" t="s">
        <v>510</v>
      </c>
      <c r="D194" s="1266">
        <v>150</v>
      </c>
      <c r="E194" s="194" t="s">
        <v>441</v>
      </c>
      <c r="F194" s="238">
        <v>10</v>
      </c>
      <c r="G194" s="1268">
        <v>8</v>
      </c>
      <c r="H194" s="2595" t="s">
        <v>73</v>
      </c>
      <c r="I194" s="237">
        <v>18</v>
      </c>
      <c r="J194" s="239">
        <v>18</v>
      </c>
      <c r="K194" s="194" t="s">
        <v>348</v>
      </c>
      <c r="L194" s="237">
        <v>0.36</v>
      </c>
      <c r="M194" s="1268">
        <v>0.36</v>
      </c>
      <c r="N194" s="95"/>
      <c r="O194" s="917" t="s">
        <v>64</v>
      </c>
      <c r="P194" s="885">
        <f t="shared" ref="P194:R194" si="197">AD219</f>
        <v>61.72</v>
      </c>
      <c r="Q194" s="1067">
        <f t="shared" si="197"/>
        <v>55</v>
      </c>
      <c r="R194" s="1182">
        <f t="shared" si="197"/>
        <v>113.5</v>
      </c>
      <c r="S194" s="961">
        <f>AG219</f>
        <v>100</v>
      </c>
      <c r="T194" s="885"/>
      <c r="U194" s="1063"/>
      <c r="V194" s="885">
        <f t="shared" ref="V194:Y194" si="198">P194+R194</f>
        <v>175.22</v>
      </c>
      <c r="W194" s="1049">
        <f t="shared" si="198"/>
        <v>155</v>
      </c>
      <c r="X194" s="885">
        <f t="shared" si="198"/>
        <v>113.5</v>
      </c>
      <c r="Y194" s="961">
        <f t="shared" si="198"/>
        <v>100</v>
      </c>
      <c r="Z194" s="918">
        <f t="shared" ref="Z194:Z222" si="199">P194+R194+T194</f>
        <v>175.22</v>
      </c>
      <c r="AA194" s="919">
        <f t="shared" ref="AA194:AA222" si="200">Q194+S194+U194</f>
        <v>155</v>
      </c>
      <c r="AC194" s="1222" t="s">
        <v>349</v>
      </c>
      <c r="AD194" s="754"/>
      <c r="AE194" s="1377"/>
      <c r="AF194" s="906"/>
      <c r="AG194" s="1048"/>
      <c r="AH194" s="906"/>
      <c r="AI194" s="2963"/>
      <c r="AJ194" s="906">
        <f t="shared" ref="AJ194:AJ195" si="201">AD194+AF194</f>
        <v>0</v>
      </c>
      <c r="AK194" s="1049">
        <f t="shared" ref="AK194:AK195" si="202">AE194+AG194</f>
        <v>0</v>
      </c>
      <c r="AL194" s="906">
        <f t="shared" ref="AL194:AL195" si="203">AF194+AH194</f>
        <v>0</v>
      </c>
      <c r="AM194" s="961">
        <f t="shared" ref="AM194:AM195" si="204">AG194+AI194</f>
        <v>0</v>
      </c>
      <c r="AN194" s="1114">
        <f t="shared" si="183"/>
        <v>0</v>
      </c>
      <c r="AO194" s="1125">
        <f t="shared" si="184"/>
        <v>0</v>
      </c>
      <c r="AQ194" s="3414"/>
      <c r="AR194" s="3412"/>
      <c r="AS194" s="3414"/>
      <c r="AT194" s="3414"/>
      <c r="AU194" s="3414"/>
      <c r="AV194" s="3414"/>
      <c r="AW194" s="3414"/>
      <c r="AX194" s="3414"/>
      <c r="AY194" s="3414"/>
      <c r="AZ194" s="3414"/>
      <c r="BA194" s="3414"/>
      <c r="BB194" s="3414"/>
      <c r="BC194" s="3414"/>
      <c r="BD194" s="3414"/>
    </row>
    <row r="195" spans="1:56" ht="15.75" thickBot="1">
      <c r="B195" s="3447" t="s">
        <v>8</v>
      </c>
      <c r="C195" s="1504" t="s">
        <v>583</v>
      </c>
      <c r="D195" s="2606">
        <v>15</v>
      </c>
      <c r="E195" s="2775" t="s">
        <v>567</v>
      </c>
      <c r="F195" s="1740"/>
      <c r="G195" s="2763"/>
      <c r="H195" s="194" t="s">
        <v>9</v>
      </c>
      <c r="I195" s="237">
        <v>15.3</v>
      </c>
      <c r="J195" s="239">
        <v>15.3</v>
      </c>
      <c r="K195" s="195" t="s">
        <v>347</v>
      </c>
      <c r="L195" s="1755">
        <v>116.4</v>
      </c>
      <c r="M195" s="1268">
        <v>116.4</v>
      </c>
      <c r="N195" s="95"/>
      <c r="O195" s="925" t="s">
        <v>90</v>
      </c>
      <c r="P195" s="885">
        <f t="shared" ref="P195:U195" si="205">AD223</f>
        <v>0</v>
      </c>
      <c r="Q195" s="875">
        <f t="shared" si="205"/>
        <v>0</v>
      </c>
      <c r="R195" s="885">
        <f t="shared" si="205"/>
        <v>0</v>
      </c>
      <c r="S195" s="1049">
        <f t="shared" si="205"/>
        <v>0</v>
      </c>
      <c r="T195" s="885">
        <f t="shared" si="205"/>
        <v>0</v>
      </c>
      <c r="U195" s="1063">
        <f t="shared" si="205"/>
        <v>0</v>
      </c>
      <c r="V195" s="882">
        <f t="shared" ref="V195:V216" si="206">P195+R195</f>
        <v>0</v>
      </c>
      <c r="W195" s="1049">
        <f t="shared" ref="W195:W220" si="207">Q195+S195</f>
        <v>0</v>
      </c>
      <c r="X195" s="882">
        <f t="shared" ref="X195:X220" si="208">R195+T195</f>
        <v>0</v>
      </c>
      <c r="Y195" s="961">
        <f t="shared" ref="Y195:Y220" si="209">S195+U195</f>
        <v>0</v>
      </c>
      <c r="Z195" s="918">
        <f t="shared" si="199"/>
        <v>0</v>
      </c>
      <c r="AA195" s="919">
        <f t="shared" si="200"/>
        <v>0</v>
      </c>
      <c r="AC195" s="935" t="s">
        <v>350</v>
      </c>
      <c r="AD195" s="754">
        <f>L181+F186</f>
        <v>3.4409999999999998</v>
      </c>
      <c r="AE195" s="1141">
        <f>M181+G186</f>
        <v>2.6</v>
      </c>
      <c r="AF195" s="906"/>
      <c r="AG195" s="1048"/>
      <c r="AH195" s="906"/>
      <c r="AI195" s="2963"/>
      <c r="AJ195" s="906">
        <f t="shared" si="201"/>
        <v>3.4409999999999998</v>
      </c>
      <c r="AK195" s="1049">
        <f t="shared" si="202"/>
        <v>2.6</v>
      </c>
      <c r="AL195" s="906">
        <f t="shared" si="203"/>
        <v>0</v>
      </c>
      <c r="AM195" s="961">
        <f t="shared" si="204"/>
        <v>0</v>
      </c>
      <c r="AN195" s="1114">
        <f t="shared" si="183"/>
        <v>3.4409999999999998</v>
      </c>
      <c r="AO195" s="1125">
        <f t="shared" si="184"/>
        <v>2.6</v>
      </c>
      <c r="AQ195" s="3414"/>
      <c r="AR195" s="115"/>
      <c r="AS195" s="3414"/>
      <c r="AT195" s="3414"/>
      <c r="AU195" s="3414"/>
      <c r="AV195" s="3414"/>
      <c r="AW195" s="3414"/>
      <c r="AX195" s="3414"/>
      <c r="AY195" s="3414"/>
      <c r="AZ195" s="3414"/>
      <c r="BA195" s="3414"/>
      <c r="BB195" s="3414"/>
      <c r="BC195" s="3414"/>
      <c r="BD195" s="3414"/>
    </row>
    <row r="196" spans="1:56" ht="15" customHeight="1" thickBot="1">
      <c r="B196" s="3439"/>
      <c r="C196" s="1502" t="s">
        <v>955</v>
      </c>
      <c r="D196" s="3414"/>
      <c r="E196" s="194" t="s">
        <v>131</v>
      </c>
      <c r="F196" s="238">
        <v>9.6</v>
      </c>
      <c r="G196" s="2795">
        <v>8</v>
      </c>
      <c r="H196" s="2595" t="s">
        <v>413</v>
      </c>
      <c r="I196" s="237">
        <v>9</v>
      </c>
      <c r="J196" s="239">
        <v>9</v>
      </c>
      <c r="K196" s="1734" t="s">
        <v>799</v>
      </c>
      <c r="L196" s="1240"/>
      <c r="M196" s="1241"/>
      <c r="N196" s="95"/>
      <c r="O196" s="2965" t="s">
        <v>737</v>
      </c>
      <c r="P196" s="882"/>
      <c r="Q196" s="875"/>
      <c r="R196" s="882"/>
      <c r="S196" s="961"/>
      <c r="T196" s="882"/>
      <c r="U196" s="1063"/>
      <c r="V196" s="882">
        <f t="shared" si="206"/>
        <v>0</v>
      </c>
      <c r="W196" s="1049">
        <f t="shared" si="207"/>
        <v>0</v>
      </c>
      <c r="X196" s="882">
        <f t="shared" si="208"/>
        <v>0</v>
      </c>
      <c r="Y196" s="961">
        <f t="shared" si="209"/>
        <v>0</v>
      </c>
      <c r="Z196" s="918">
        <f t="shared" si="199"/>
        <v>0</v>
      </c>
      <c r="AA196" s="919">
        <f t="shared" si="200"/>
        <v>0</v>
      </c>
      <c r="AC196" s="936" t="s">
        <v>107</v>
      </c>
      <c r="AD196" s="754"/>
      <c r="AE196" s="1141"/>
      <c r="AF196" s="1243">
        <f>F192</f>
        <v>20</v>
      </c>
      <c r="AG196" s="1048">
        <f>G192</f>
        <v>16</v>
      </c>
      <c r="AH196" s="906"/>
      <c r="AI196" s="2963"/>
      <c r="AJ196" s="906">
        <f t="shared" ref="AJ196:AM203" si="210">AD196+AF196</f>
        <v>20</v>
      </c>
      <c r="AK196" s="1049">
        <f t="shared" si="210"/>
        <v>16</v>
      </c>
      <c r="AL196" s="906">
        <f t="shared" si="210"/>
        <v>20</v>
      </c>
      <c r="AM196" s="961">
        <f t="shared" si="210"/>
        <v>16</v>
      </c>
      <c r="AN196" s="1114">
        <f t="shared" si="183"/>
        <v>20</v>
      </c>
      <c r="AO196" s="1125">
        <f t="shared" si="184"/>
        <v>16</v>
      </c>
      <c r="AQ196" s="3414"/>
      <c r="AR196" s="217"/>
      <c r="AS196" s="3414"/>
      <c r="AT196" s="3414"/>
      <c r="AU196" s="3414"/>
      <c r="AV196" s="3414"/>
      <c r="AW196" s="3414"/>
      <c r="AX196" s="3414"/>
      <c r="AY196" s="3414"/>
      <c r="AZ196" s="3414"/>
      <c r="BA196" s="3414"/>
      <c r="BB196" s="3414"/>
      <c r="BC196" s="3414"/>
      <c r="BD196" s="3414"/>
    </row>
    <row r="197" spans="1:56" ht="12.75" customHeight="1" thickBot="1">
      <c r="B197" s="3647" t="s">
        <v>424</v>
      </c>
      <c r="C197" s="3432" t="s">
        <v>585</v>
      </c>
      <c r="D197" s="1266">
        <v>190</v>
      </c>
      <c r="E197" s="2860" t="s">
        <v>576</v>
      </c>
      <c r="F197" s="2608"/>
      <c r="G197" s="2861"/>
      <c r="H197" s="2652" t="s">
        <v>348</v>
      </c>
      <c r="I197" s="1725">
        <v>0.3</v>
      </c>
      <c r="J197" s="1567">
        <v>0.3</v>
      </c>
      <c r="K197" s="1228" t="s">
        <v>86</v>
      </c>
      <c r="L197" s="167" t="s">
        <v>87</v>
      </c>
      <c r="M197" s="2658" t="s">
        <v>88</v>
      </c>
      <c r="N197" s="95"/>
      <c r="O197" s="2965" t="s">
        <v>303</v>
      </c>
      <c r="P197" s="882">
        <f t="shared" ref="P197:U197" si="211">AD226</f>
        <v>56.7</v>
      </c>
      <c r="Q197" s="1067">
        <f t="shared" si="211"/>
        <v>51.03</v>
      </c>
      <c r="R197" s="882">
        <f t="shared" si="211"/>
        <v>41.68</v>
      </c>
      <c r="S197" s="961">
        <f t="shared" si="211"/>
        <v>36</v>
      </c>
      <c r="T197" s="882">
        <f t="shared" si="211"/>
        <v>0</v>
      </c>
      <c r="U197" s="1063">
        <f t="shared" si="211"/>
        <v>0</v>
      </c>
      <c r="V197" s="882">
        <f t="shared" si="206"/>
        <v>98.38</v>
      </c>
      <c r="W197" s="1049">
        <f t="shared" si="207"/>
        <v>87.03</v>
      </c>
      <c r="X197" s="882">
        <f t="shared" si="208"/>
        <v>41.68</v>
      </c>
      <c r="Y197" s="961">
        <f t="shared" si="209"/>
        <v>36</v>
      </c>
      <c r="Z197" s="918">
        <f t="shared" si="199"/>
        <v>98.38</v>
      </c>
      <c r="AA197" s="919">
        <f t="shared" si="200"/>
        <v>87.03</v>
      </c>
      <c r="AC197" s="936" t="s">
        <v>77</v>
      </c>
      <c r="AD197" s="754">
        <f>I182+F181</f>
        <v>17.850000000000001</v>
      </c>
      <c r="AE197" s="1153">
        <f>J182+G181</f>
        <v>15</v>
      </c>
      <c r="AF197" s="906">
        <f>F196</f>
        <v>9.6</v>
      </c>
      <c r="AG197" s="1048">
        <f>G196</f>
        <v>8</v>
      </c>
      <c r="AH197" s="906">
        <f>F212</f>
        <v>28.8</v>
      </c>
      <c r="AI197" s="1066">
        <f>G212</f>
        <v>24</v>
      </c>
      <c r="AJ197" s="906">
        <f t="shared" si="210"/>
        <v>27.450000000000003</v>
      </c>
      <c r="AK197" s="1049">
        <f t="shared" si="210"/>
        <v>23</v>
      </c>
      <c r="AL197" s="906">
        <f t="shared" si="210"/>
        <v>38.4</v>
      </c>
      <c r="AM197" s="961">
        <f t="shared" si="210"/>
        <v>32</v>
      </c>
      <c r="AN197" s="1114">
        <f t="shared" si="183"/>
        <v>56.25</v>
      </c>
      <c r="AO197" s="1125">
        <f t="shared" si="184"/>
        <v>47</v>
      </c>
      <c r="AR197" s="217"/>
    </row>
    <row r="198" spans="1:56" ht="15" customHeight="1" thickBot="1">
      <c r="B198" s="3447" t="s">
        <v>8</v>
      </c>
      <c r="C198" s="3432" t="s">
        <v>9</v>
      </c>
      <c r="D198" s="3648">
        <v>50</v>
      </c>
      <c r="E198" s="194" t="s">
        <v>577</v>
      </c>
      <c r="F198" s="237">
        <v>9.1999999999999993</v>
      </c>
      <c r="G198" s="2795">
        <v>5.98</v>
      </c>
      <c r="H198" s="2860" t="s">
        <v>690</v>
      </c>
      <c r="I198" s="2848"/>
      <c r="J198" s="1704"/>
      <c r="K198" s="1707" t="s">
        <v>756</v>
      </c>
      <c r="L198" s="3649">
        <v>67.8</v>
      </c>
      <c r="M198" s="3355">
        <v>60</v>
      </c>
      <c r="N198" s="1092"/>
      <c r="O198" s="917" t="s">
        <v>304</v>
      </c>
      <c r="P198" s="882">
        <f t="shared" ref="P198:U198" si="212">AD230</f>
        <v>0</v>
      </c>
      <c r="Q198" s="1067">
        <f t="shared" si="212"/>
        <v>0</v>
      </c>
      <c r="R198" s="882">
        <f t="shared" si="212"/>
        <v>38.39</v>
      </c>
      <c r="S198" s="1049">
        <f t="shared" si="212"/>
        <v>34.200000000000003</v>
      </c>
      <c r="T198" s="882">
        <f t="shared" si="212"/>
        <v>0</v>
      </c>
      <c r="U198" s="1068">
        <f t="shared" si="212"/>
        <v>0</v>
      </c>
      <c r="V198" s="882">
        <f t="shared" si="206"/>
        <v>38.39</v>
      </c>
      <c r="W198" s="1049">
        <f t="shared" si="207"/>
        <v>34.200000000000003</v>
      </c>
      <c r="X198" s="882">
        <f t="shared" si="208"/>
        <v>38.39</v>
      </c>
      <c r="Y198" s="961">
        <f t="shared" si="209"/>
        <v>34.200000000000003</v>
      </c>
      <c r="Z198" s="918">
        <f t="shared" si="199"/>
        <v>38.39</v>
      </c>
      <c r="AA198" s="919">
        <f t="shared" si="200"/>
        <v>34.200000000000003</v>
      </c>
      <c r="AC198" s="936" t="s">
        <v>62</v>
      </c>
      <c r="AD198" s="754">
        <f>F180</f>
        <v>60</v>
      </c>
      <c r="AE198" s="1143">
        <f>G180</f>
        <v>48</v>
      </c>
      <c r="AF198" s="906">
        <f>F194</f>
        <v>10</v>
      </c>
      <c r="AG198" s="1048">
        <f>G194</f>
        <v>8</v>
      </c>
      <c r="AH198" s="906">
        <f>F213</f>
        <v>22.8</v>
      </c>
      <c r="AI198" s="1066">
        <f>G213</f>
        <v>18</v>
      </c>
      <c r="AJ198" s="906">
        <f t="shared" si="210"/>
        <v>70</v>
      </c>
      <c r="AK198" s="1049">
        <f t="shared" si="210"/>
        <v>56</v>
      </c>
      <c r="AL198" s="906">
        <f t="shared" si="210"/>
        <v>32.799999999999997</v>
      </c>
      <c r="AM198" s="961">
        <f t="shared" si="210"/>
        <v>26</v>
      </c>
      <c r="AN198" s="1114">
        <f t="shared" si="183"/>
        <v>92.8</v>
      </c>
      <c r="AO198" s="1125">
        <f t="shared" si="184"/>
        <v>74</v>
      </c>
      <c r="AR198" s="217"/>
    </row>
    <row r="199" spans="1:56" ht="15" customHeight="1" thickBot="1">
      <c r="B199" s="3447" t="s">
        <v>8</v>
      </c>
      <c r="C199" s="3432" t="s">
        <v>305</v>
      </c>
      <c r="D199" s="2707">
        <v>30</v>
      </c>
      <c r="E199" s="194" t="s">
        <v>79</v>
      </c>
      <c r="F199" s="238">
        <v>4</v>
      </c>
      <c r="G199" s="1268">
        <v>4</v>
      </c>
      <c r="H199" s="194" t="s">
        <v>79</v>
      </c>
      <c r="I199" s="237">
        <v>3.6</v>
      </c>
      <c r="J199" s="2795">
        <v>3.6</v>
      </c>
      <c r="K199" s="2375" t="s">
        <v>584</v>
      </c>
      <c r="L199" s="1240"/>
      <c r="M199" s="1241"/>
      <c r="N199" s="95"/>
      <c r="O199" s="917" t="s">
        <v>104</v>
      </c>
      <c r="P199" s="882"/>
      <c r="Q199" s="875"/>
      <c r="R199" s="882"/>
      <c r="S199" s="961"/>
      <c r="T199" s="882"/>
      <c r="U199" s="1063"/>
      <c r="V199" s="882">
        <f t="shared" si="206"/>
        <v>0</v>
      </c>
      <c r="W199" s="1049">
        <f t="shared" si="207"/>
        <v>0</v>
      </c>
      <c r="X199" s="882">
        <f t="shared" si="208"/>
        <v>0</v>
      </c>
      <c r="Y199" s="961">
        <f t="shared" si="209"/>
        <v>0</v>
      </c>
      <c r="Z199" s="918">
        <f t="shared" si="199"/>
        <v>0</v>
      </c>
      <c r="AA199" s="919">
        <f t="shared" si="200"/>
        <v>0</v>
      </c>
      <c r="AC199" s="936" t="s">
        <v>67</v>
      </c>
      <c r="AD199" s="754"/>
      <c r="AE199" s="1141"/>
      <c r="AF199" s="1242"/>
      <c r="AG199" s="1048"/>
      <c r="AH199" s="906"/>
      <c r="AI199" s="2963"/>
      <c r="AJ199" s="906">
        <f t="shared" si="210"/>
        <v>0</v>
      </c>
      <c r="AK199" s="1049">
        <f t="shared" si="210"/>
        <v>0</v>
      </c>
      <c r="AL199" s="906">
        <f t="shared" si="210"/>
        <v>0</v>
      </c>
      <c r="AM199" s="961">
        <f t="shared" si="210"/>
        <v>0</v>
      </c>
      <c r="AN199" s="1114">
        <f t="shared" si="183"/>
        <v>0</v>
      </c>
      <c r="AO199" s="1125">
        <f t="shared" si="184"/>
        <v>0</v>
      </c>
      <c r="AR199" s="217"/>
    </row>
    <row r="200" spans="1:56" ht="16.5" customHeight="1" thickBot="1">
      <c r="B200" s="3598" t="s">
        <v>822</v>
      </c>
      <c r="C200" s="3432" t="s">
        <v>801</v>
      </c>
      <c r="D200" s="2707">
        <v>100</v>
      </c>
      <c r="E200" s="194" t="s">
        <v>348</v>
      </c>
      <c r="F200" s="237">
        <v>0.32</v>
      </c>
      <c r="G200" s="1268">
        <v>0.32</v>
      </c>
      <c r="H200" s="3414"/>
      <c r="I200" s="3414"/>
      <c r="J200" s="3414"/>
      <c r="K200" s="1228" t="s">
        <v>86</v>
      </c>
      <c r="L200" s="167" t="s">
        <v>87</v>
      </c>
      <c r="M200" s="2658" t="s">
        <v>88</v>
      </c>
      <c r="N200" s="95"/>
      <c r="O200" s="917" t="s">
        <v>60</v>
      </c>
      <c r="P200" s="882"/>
      <c r="Q200" s="875"/>
      <c r="R200" s="882"/>
      <c r="S200" s="961"/>
      <c r="T200" s="1150"/>
      <c r="U200" s="1068"/>
      <c r="V200" s="882">
        <f t="shared" si="206"/>
        <v>0</v>
      </c>
      <c r="W200" s="1049">
        <f t="shared" si="207"/>
        <v>0</v>
      </c>
      <c r="X200" s="882">
        <f t="shared" si="208"/>
        <v>0</v>
      </c>
      <c r="Y200" s="961">
        <f t="shared" si="209"/>
        <v>0</v>
      </c>
      <c r="Z200" s="918">
        <f t="shared" si="199"/>
        <v>0</v>
      </c>
      <c r="AA200" s="919">
        <f t="shared" si="200"/>
        <v>0</v>
      </c>
      <c r="AC200" s="936" t="s">
        <v>420</v>
      </c>
      <c r="AD200" s="754"/>
      <c r="AE200" s="1144"/>
      <c r="AF200" s="1242">
        <f>L198</f>
        <v>67.8</v>
      </c>
      <c r="AG200" s="1048">
        <f>M198</f>
        <v>60</v>
      </c>
      <c r="AH200" s="906"/>
      <c r="AI200" s="2963"/>
      <c r="AJ200" s="906">
        <f t="shared" si="210"/>
        <v>67.8</v>
      </c>
      <c r="AK200" s="1049">
        <f t="shared" si="210"/>
        <v>60</v>
      </c>
      <c r="AL200" s="906">
        <f t="shared" si="210"/>
        <v>67.8</v>
      </c>
      <c r="AM200" s="961">
        <f t="shared" si="210"/>
        <v>60</v>
      </c>
      <c r="AN200" s="1114">
        <f t="shared" si="183"/>
        <v>67.8</v>
      </c>
      <c r="AO200" s="1125">
        <f t="shared" si="184"/>
        <v>60</v>
      </c>
      <c r="AR200" s="217"/>
    </row>
    <row r="201" spans="1:56" ht="14.25" customHeight="1" thickBot="1">
      <c r="B201" s="3439"/>
      <c r="C201" s="1258"/>
      <c r="D201" s="3414"/>
      <c r="E201" s="2652" t="s">
        <v>132</v>
      </c>
      <c r="F201" s="1725">
        <v>8.0000000000000002E-3</v>
      </c>
      <c r="G201" s="1567">
        <v>8.0000000000000002E-3</v>
      </c>
      <c r="H201" s="1185" t="s">
        <v>801</v>
      </c>
      <c r="I201" s="1240"/>
      <c r="J201" s="1241"/>
      <c r="K201" s="135" t="s">
        <v>81</v>
      </c>
      <c r="L201" s="134">
        <v>1.75</v>
      </c>
      <c r="M201" s="1199">
        <v>1.75</v>
      </c>
      <c r="N201" s="95"/>
      <c r="O201" s="917" t="s">
        <v>56</v>
      </c>
      <c r="P201" s="882"/>
      <c r="Q201" s="1069"/>
      <c r="R201" s="885">
        <f>I194+L204</f>
        <v>155.15</v>
      </c>
      <c r="S201" s="1244">
        <f>J194+M204</f>
        <v>148</v>
      </c>
      <c r="T201" s="882"/>
      <c r="U201" s="1071"/>
      <c r="V201" s="882">
        <f t="shared" si="206"/>
        <v>155.15</v>
      </c>
      <c r="W201" s="1049">
        <f t="shared" si="207"/>
        <v>148</v>
      </c>
      <c r="X201" s="882">
        <f t="shared" si="208"/>
        <v>155.15</v>
      </c>
      <c r="Y201" s="961">
        <f t="shared" si="209"/>
        <v>148</v>
      </c>
      <c r="Z201" s="918">
        <f t="shared" si="199"/>
        <v>155.15</v>
      </c>
      <c r="AA201" s="919">
        <f t="shared" si="200"/>
        <v>148</v>
      </c>
      <c r="AC201" s="936" t="s">
        <v>112</v>
      </c>
      <c r="AD201" s="754"/>
      <c r="AE201" s="1123"/>
      <c r="AF201" s="906"/>
      <c r="AG201" s="1048"/>
      <c r="AH201" s="906"/>
      <c r="AI201" s="2963"/>
      <c r="AJ201" s="906">
        <f t="shared" si="210"/>
        <v>0</v>
      </c>
      <c r="AK201" s="1049">
        <f t="shared" si="210"/>
        <v>0</v>
      </c>
      <c r="AL201" s="906">
        <f t="shared" si="210"/>
        <v>0</v>
      </c>
      <c r="AM201" s="961">
        <f t="shared" si="210"/>
        <v>0</v>
      </c>
      <c r="AN201" s="1114">
        <f t="shared" si="183"/>
        <v>0</v>
      </c>
      <c r="AO201" s="1125">
        <f t="shared" si="184"/>
        <v>0</v>
      </c>
      <c r="AR201" s="217"/>
    </row>
    <row r="202" spans="1:56" ht="15" customHeight="1" thickBot="1">
      <c r="B202" s="3439"/>
      <c r="C202" s="1258"/>
      <c r="D202" s="3414"/>
      <c r="E202" s="249" t="s">
        <v>347</v>
      </c>
      <c r="F202" s="250">
        <v>150</v>
      </c>
      <c r="G202" s="2594">
        <v>150</v>
      </c>
      <c r="H202" s="2785" t="s">
        <v>86</v>
      </c>
      <c r="I202" s="2786" t="s">
        <v>87</v>
      </c>
      <c r="J202" s="2787" t="s">
        <v>88</v>
      </c>
      <c r="K202" s="249" t="s">
        <v>347</v>
      </c>
      <c r="L202" s="250">
        <v>66</v>
      </c>
      <c r="M202" s="255">
        <v>66</v>
      </c>
      <c r="N202" s="95"/>
      <c r="O202" s="917" t="s">
        <v>119</v>
      </c>
      <c r="P202" s="882"/>
      <c r="Q202" s="875"/>
      <c r="R202" s="882"/>
      <c r="S202" s="961"/>
      <c r="T202" s="882">
        <f>L209</f>
        <v>208</v>
      </c>
      <c r="U202" s="1063">
        <f>M209</f>
        <v>200</v>
      </c>
      <c r="V202" s="882">
        <f t="shared" si="206"/>
        <v>0</v>
      </c>
      <c r="W202" s="1049">
        <f t="shared" si="207"/>
        <v>0</v>
      </c>
      <c r="X202" s="882">
        <f t="shared" si="208"/>
        <v>208</v>
      </c>
      <c r="Y202" s="961">
        <f t="shared" si="209"/>
        <v>200</v>
      </c>
      <c r="Z202" s="918">
        <f t="shared" si="199"/>
        <v>208</v>
      </c>
      <c r="AA202" s="926">
        <f t="shared" si="200"/>
        <v>200</v>
      </c>
      <c r="AC202" s="2265"/>
      <c r="AD202" s="904"/>
      <c r="AE202" s="3551"/>
      <c r="AF202" s="1414"/>
      <c r="AG202" s="1050"/>
      <c r="AH202" s="907"/>
      <c r="AI202" s="2964"/>
      <c r="AJ202" s="907">
        <f t="shared" si="210"/>
        <v>0</v>
      </c>
      <c r="AK202" s="1051">
        <f t="shared" si="210"/>
        <v>0</v>
      </c>
      <c r="AL202" s="907">
        <f t="shared" si="210"/>
        <v>0</v>
      </c>
      <c r="AM202" s="871">
        <f t="shared" si="210"/>
        <v>0</v>
      </c>
      <c r="AN202" s="1433">
        <f t="shared" si="183"/>
        <v>0</v>
      </c>
      <c r="AO202" s="1419">
        <f t="shared" si="184"/>
        <v>0</v>
      </c>
      <c r="AR202" s="1485"/>
    </row>
    <row r="203" spans="1:56" ht="18" customHeight="1" thickBot="1">
      <c r="A203" s="11"/>
      <c r="B203" s="3439"/>
      <c r="C203" s="2583"/>
      <c r="D203" s="3414"/>
      <c r="E203" s="194" t="s">
        <v>478</v>
      </c>
      <c r="F203" s="2863"/>
      <c r="G203" s="1257">
        <v>0.5</v>
      </c>
      <c r="H203" s="2667" t="s">
        <v>445</v>
      </c>
      <c r="I203" s="2829">
        <v>113.5</v>
      </c>
      <c r="J203" s="3034">
        <v>100</v>
      </c>
      <c r="K203" s="1702" t="s">
        <v>401</v>
      </c>
      <c r="L203" s="1703"/>
      <c r="M203" s="1704"/>
      <c r="N203" s="95"/>
      <c r="O203" s="917" t="s">
        <v>59</v>
      </c>
      <c r="P203" s="882"/>
      <c r="Q203" s="875"/>
      <c r="R203" s="882"/>
      <c r="S203" s="961"/>
      <c r="T203" s="882"/>
      <c r="U203" s="1063"/>
      <c r="V203" s="882">
        <f t="shared" si="206"/>
        <v>0</v>
      </c>
      <c r="W203" s="1049">
        <f t="shared" si="207"/>
        <v>0</v>
      </c>
      <c r="X203" s="882">
        <f t="shared" si="208"/>
        <v>0</v>
      </c>
      <c r="Y203" s="961">
        <f t="shared" si="209"/>
        <v>0</v>
      </c>
      <c r="Z203" s="918">
        <f t="shared" si="199"/>
        <v>0</v>
      </c>
      <c r="AA203" s="926">
        <f t="shared" si="200"/>
        <v>0</v>
      </c>
      <c r="AC203" s="1412" t="s">
        <v>389</v>
      </c>
      <c r="AD203" s="1438">
        <f t="shared" ref="AD203:AG203" si="213">SUM(AD190:AD202)</f>
        <v>81.290999999999997</v>
      </c>
      <c r="AE203" s="1439">
        <f t="shared" si="213"/>
        <v>65.599999999999994</v>
      </c>
      <c r="AF203" s="1440">
        <f t="shared" si="213"/>
        <v>116.6</v>
      </c>
      <c r="AG203" s="1441">
        <f t="shared" si="213"/>
        <v>97.98</v>
      </c>
      <c r="AH203" s="1442">
        <f>SUM(AH190:AH202)</f>
        <v>51.6</v>
      </c>
      <c r="AI203" s="1415">
        <f>SUM(AI190:AI202)</f>
        <v>42</v>
      </c>
      <c r="AJ203" s="1431">
        <f t="shared" si="210"/>
        <v>197.89099999999999</v>
      </c>
      <c r="AK203" s="2266">
        <f t="shared" si="210"/>
        <v>163.57999999999998</v>
      </c>
      <c r="AL203" s="1431">
        <f t="shared" si="210"/>
        <v>168.2</v>
      </c>
      <c r="AM203" s="2267">
        <f t="shared" si="210"/>
        <v>139.98000000000002</v>
      </c>
      <c r="AN203" s="1446">
        <f t="shared" si="183"/>
        <v>249.49099999999999</v>
      </c>
      <c r="AO203" s="1126">
        <f t="shared" si="184"/>
        <v>205.57999999999998</v>
      </c>
      <c r="AR203" s="210"/>
    </row>
    <row r="204" spans="1:56" ht="16.5" customHeight="1" thickBot="1">
      <c r="B204" s="3439"/>
      <c r="C204" s="1258"/>
      <c r="D204" s="3414"/>
      <c r="E204" s="194" t="s">
        <v>82</v>
      </c>
      <c r="F204" s="237">
        <v>5</v>
      </c>
      <c r="G204" s="1268">
        <v>5</v>
      </c>
      <c r="H204" s="1718"/>
      <c r="I204" s="2864"/>
      <c r="J204" s="3590"/>
      <c r="K204" s="194" t="s">
        <v>56</v>
      </c>
      <c r="L204" s="2849">
        <v>137.15</v>
      </c>
      <c r="M204" s="3069">
        <v>130</v>
      </c>
      <c r="N204" s="95"/>
      <c r="O204" s="917" t="s">
        <v>320</v>
      </c>
      <c r="P204" s="882">
        <f>L184</f>
        <v>5.05</v>
      </c>
      <c r="Q204" s="875">
        <f>M184</f>
        <v>5</v>
      </c>
      <c r="R204" s="882"/>
      <c r="S204" s="961"/>
      <c r="T204" s="882"/>
      <c r="U204" s="1063"/>
      <c r="V204" s="882">
        <f t="shared" si="206"/>
        <v>5.05</v>
      </c>
      <c r="W204" s="1049">
        <f t="shared" si="207"/>
        <v>5</v>
      </c>
      <c r="X204" s="882">
        <f t="shared" si="208"/>
        <v>0</v>
      </c>
      <c r="Y204" s="961">
        <f t="shared" si="209"/>
        <v>0</v>
      </c>
      <c r="Z204" s="918">
        <f t="shared" si="199"/>
        <v>5.05</v>
      </c>
      <c r="AA204" s="926">
        <f t="shared" si="200"/>
        <v>5</v>
      </c>
      <c r="AC204" s="1390" t="s">
        <v>400</v>
      </c>
      <c r="AD204" s="1387"/>
      <c r="AE204" s="1391"/>
      <c r="AF204" s="1392"/>
      <c r="AG204" s="1393"/>
      <c r="AH204" s="1392"/>
      <c r="AI204" s="1394"/>
      <c r="AR204" s="110"/>
    </row>
    <row r="205" spans="1:56" ht="13.5" customHeight="1" thickBot="1">
      <c r="B205" s="3439"/>
      <c r="C205" s="1258"/>
      <c r="D205" s="3414"/>
      <c r="E205" s="3439"/>
      <c r="F205" s="3414"/>
      <c r="G205" s="3440"/>
      <c r="H205" s="3260" t="s">
        <v>583</v>
      </c>
      <c r="I205" s="1240"/>
      <c r="J205" s="1241"/>
      <c r="K205" s="194" t="s">
        <v>352</v>
      </c>
      <c r="L205" s="2773">
        <v>7</v>
      </c>
      <c r="M205" s="2774">
        <v>7</v>
      </c>
      <c r="N205" s="95"/>
      <c r="O205" s="917" t="s">
        <v>61</v>
      </c>
      <c r="P205" s="882"/>
      <c r="Q205" s="1067"/>
      <c r="R205" s="882">
        <f>F204</f>
        <v>5</v>
      </c>
      <c r="S205" s="961">
        <f>G204</f>
        <v>5</v>
      </c>
      <c r="T205" s="882"/>
      <c r="U205" s="1063"/>
      <c r="V205" s="882">
        <f t="shared" si="206"/>
        <v>5</v>
      </c>
      <c r="W205" s="1049">
        <f t="shared" si="207"/>
        <v>5</v>
      </c>
      <c r="X205" s="882">
        <f t="shared" si="208"/>
        <v>5</v>
      </c>
      <c r="Y205" s="961">
        <f t="shared" si="209"/>
        <v>5</v>
      </c>
      <c r="Z205" s="918">
        <f t="shared" si="199"/>
        <v>5</v>
      </c>
      <c r="AA205" s="926">
        <f t="shared" si="200"/>
        <v>5</v>
      </c>
      <c r="AC205" s="936"/>
      <c r="AD205" s="754"/>
      <c r="AE205" s="1121"/>
      <c r="AF205" s="906"/>
      <c r="AG205" s="1048"/>
      <c r="AH205" s="906"/>
      <c r="AI205" s="1118"/>
      <c r="AJ205" s="906">
        <f t="shared" ref="AJ205:AM210" si="214">AD205+AF205</f>
        <v>0</v>
      </c>
      <c r="AK205" s="1049">
        <f t="shared" si="214"/>
        <v>0</v>
      </c>
      <c r="AL205" s="906">
        <f t="shared" si="214"/>
        <v>0</v>
      </c>
      <c r="AM205" s="961">
        <f t="shared" si="214"/>
        <v>0</v>
      </c>
      <c r="AN205" s="1114">
        <f t="shared" ref="AN205:AO213" si="215">AD205+AF205+AH205</f>
        <v>0</v>
      </c>
      <c r="AO205" s="1125">
        <f t="shared" si="215"/>
        <v>0</v>
      </c>
      <c r="AR205" s="217"/>
    </row>
    <row r="206" spans="1:56" ht="15" customHeight="1" thickBot="1">
      <c r="B206" s="1272" t="s">
        <v>281</v>
      </c>
      <c r="C206" s="2588"/>
      <c r="D206" s="3619">
        <f>SUM(D191:D205)</f>
        <v>885</v>
      </c>
      <c r="E206" s="1260"/>
      <c r="F206" s="1262"/>
      <c r="G206" s="2778"/>
      <c r="H206" s="3261" t="s">
        <v>955</v>
      </c>
      <c r="I206" s="3262">
        <v>15</v>
      </c>
      <c r="J206" s="2807">
        <v>15</v>
      </c>
      <c r="K206" s="1274" t="s">
        <v>347</v>
      </c>
      <c r="L206" s="1263">
        <v>10</v>
      </c>
      <c r="M206" s="2807">
        <v>10</v>
      </c>
      <c r="N206" s="95"/>
      <c r="O206" s="917" t="s">
        <v>75</v>
      </c>
      <c r="P206" s="882"/>
      <c r="Q206" s="1067"/>
      <c r="R206" s="1150">
        <f>L193</f>
        <v>5.25</v>
      </c>
      <c r="S206" s="1049">
        <f>M193</f>
        <v>5.25</v>
      </c>
      <c r="T206" s="882">
        <f>F214+I212</f>
        <v>7.3599999999999994</v>
      </c>
      <c r="U206" s="2203">
        <f>G214+J212</f>
        <v>7.3599999999999994</v>
      </c>
      <c r="V206" s="882">
        <f t="shared" si="206"/>
        <v>5.25</v>
      </c>
      <c r="W206" s="1049">
        <f t="shared" si="207"/>
        <v>5.25</v>
      </c>
      <c r="X206" s="882">
        <f t="shared" si="208"/>
        <v>12.61</v>
      </c>
      <c r="Y206" s="961">
        <f t="shared" si="209"/>
        <v>12.61</v>
      </c>
      <c r="Z206" s="918">
        <f t="shared" si="199"/>
        <v>12.61</v>
      </c>
      <c r="AA206" s="926">
        <f t="shared" si="200"/>
        <v>12.61</v>
      </c>
      <c r="AC206" s="936" t="s">
        <v>110</v>
      </c>
      <c r="AD206" s="754"/>
      <c r="AE206" s="1121"/>
      <c r="AF206" s="906"/>
      <c r="AG206" s="1048"/>
      <c r="AH206" s="906"/>
      <c r="AI206" s="1118"/>
      <c r="AJ206" s="906">
        <f t="shared" si="214"/>
        <v>0</v>
      </c>
      <c r="AK206" s="1049">
        <f t="shared" si="214"/>
        <v>0</v>
      </c>
      <c r="AL206" s="906">
        <f t="shared" si="214"/>
        <v>0</v>
      </c>
      <c r="AM206" s="961">
        <f t="shared" si="214"/>
        <v>0</v>
      </c>
      <c r="AN206" s="1114">
        <f t="shared" si="215"/>
        <v>0</v>
      </c>
      <c r="AO206" s="1125">
        <f t="shared" si="215"/>
        <v>0</v>
      </c>
      <c r="AR206" s="217"/>
    </row>
    <row r="207" spans="1:56" ht="15" customHeight="1" thickBot="1">
      <c r="B207" s="1747"/>
      <c r="C207" s="3444" t="s">
        <v>196</v>
      </c>
      <c r="D207" s="1748"/>
      <c r="E207" s="2898" t="s">
        <v>643</v>
      </c>
      <c r="F207" s="1240"/>
      <c r="G207" s="1240"/>
      <c r="H207" s="2808"/>
      <c r="I207" s="1262"/>
      <c r="J207" s="2778"/>
      <c r="K207" s="3039" t="s">
        <v>603</v>
      </c>
      <c r="L207" s="2874"/>
      <c r="M207" s="2875"/>
      <c r="N207" s="95"/>
      <c r="O207" s="917" t="s">
        <v>79</v>
      </c>
      <c r="P207" s="882">
        <f>F182+L182+I185</f>
        <v>19.900000000000002</v>
      </c>
      <c r="Q207" s="875">
        <f>G182+M182+J185</f>
        <v>19.900000000000002</v>
      </c>
      <c r="R207" s="1182">
        <f>I199+F199</f>
        <v>7.6</v>
      </c>
      <c r="S207" s="1072">
        <f>J199+G199</f>
        <v>7.6</v>
      </c>
      <c r="T207" s="882">
        <f>P229</f>
        <v>0</v>
      </c>
      <c r="U207" s="1063">
        <f>Q229</f>
        <v>0</v>
      </c>
      <c r="V207" s="882">
        <f t="shared" si="206"/>
        <v>27.5</v>
      </c>
      <c r="W207" s="1049">
        <f t="shared" si="207"/>
        <v>27.5</v>
      </c>
      <c r="X207" s="882">
        <f t="shared" si="208"/>
        <v>7.6</v>
      </c>
      <c r="Y207" s="961">
        <f t="shared" si="209"/>
        <v>7.6</v>
      </c>
      <c r="Z207" s="918">
        <f t="shared" si="199"/>
        <v>27.5</v>
      </c>
      <c r="AA207" s="926">
        <f t="shared" si="200"/>
        <v>27.5</v>
      </c>
      <c r="AC207" s="936" t="s">
        <v>108</v>
      </c>
      <c r="AD207" s="754"/>
      <c r="AE207" s="1122"/>
      <c r="AF207" s="906"/>
      <c r="AG207" s="1048"/>
      <c r="AH207" s="906"/>
      <c r="AI207" s="1118"/>
      <c r="AJ207" s="906">
        <f t="shared" si="214"/>
        <v>0</v>
      </c>
      <c r="AK207" s="1049">
        <f t="shared" si="214"/>
        <v>0</v>
      </c>
      <c r="AL207" s="906">
        <f t="shared" si="214"/>
        <v>0</v>
      </c>
      <c r="AM207" s="961">
        <f t="shared" si="214"/>
        <v>0</v>
      </c>
      <c r="AN207" s="1114">
        <f t="shared" si="215"/>
        <v>0</v>
      </c>
      <c r="AO207" s="1125">
        <f t="shared" si="215"/>
        <v>0</v>
      </c>
      <c r="AR207" s="217"/>
    </row>
    <row r="208" spans="1:56" ht="14.25" customHeight="1" thickBot="1">
      <c r="B208" s="3434" t="s">
        <v>364</v>
      </c>
      <c r="C208" s="3436" t="s">
        <v>603</v>
      </c>
      <c r="D208" s="3437">
        <v>200</v>
      </c>
      <c r="E208" s="1194" t="s">
        <v>86</v>
      </c>
      <c r="F208" s="677" t="s">
        <v>87</v>
      </c>
      <c r="G208" s="1265" t="s">
        <v>88</v>
      </c>
      <c r="H208" s="2570" t="s">
        <v>86</v>
      </c>
      <c r="I208" s="677" t="s">
        <v>87</v>
      </c>
      <c r="J208" s="1265" t="s">
        <v>88</v>
      </c>
      <c r="K208" s="1264" t="s">
        <v>86</v>
      </c>
      <c r="L208" s="677" t="s">
        <v>87</v>
      </c>
      <c r="M208" s="1265" t="s">
        <v>88</v>
      </c>
      <c r="N208" s="110"/>
      <c r="O208" s="617" t="s">
        <v>123</v>
      </c>
      <c r="P208" s="882"/>
      <c r="Q208" s="1067"/>
      <c r="R208" s="1154"/>
      <c r="S208" s="1049"/>
      <c r="T208" s="1150">
        <v>0.05</v>
      </c>
      <c r="U208" s="1071">
        <f>G210</f>
        <v>2</v>
      </c>
      <c r="V208" s="882">
        <f t="shared" si="206"/>
        <v>0</v>
      </c>
      <c r="W208" s="1049">
        <f t="shared" si="207"/>
        <v>0</v>
      </c>
      <c r="X208" s="882">
        <f t="shared" si="208"/>
        <v>0.05</v>
      </c>
      <c r="Y208" s="961">
        <f t="shared" si="209"/>
        <v>2</v>
      </c>
      <c r="Z208" s="918">
        <f t="shared" si="199"/>
        <v>0.05</v>
      </c>
      <c r="AA208" s="926">
        <f t="shared" si="200"/>
        <v>2</v>
      </c>
      <c r="AC208" s="936" t="s">
        <v>309</v>
      </c>
      <c r="AD208" s="754"/>
      <c r="AE208" s="1123"/>
      <c r="AF208" s="906"/>
      <c r="AG208" s="1048"/>
      <c r="AH208" s="906"/>
      <c r="AI208" s="1118"/>
      <c r="AJ208" s="906">
        <f t="shared" si="214"/>
        <v>0</v>
      </c>
      <c r="AK208" s="1049">
        <f t="shared" si="214"/>
        <v>0</v>
      </c>
      <c r="AL208" s="906">
        <f t="shared" si="214"/>
        <v>0</v>
      </c>
      <c r="AM208" s="961">
        <f t="shared" si="214"/>
        <v>0</v>
      </c>
      <c r="AN208" s="1114">
        <f t="shared" si="215"/>
        <v>0</v>
      </c>
      <c r="AO208" s="1125">
        <f t="shared" si="215"/>
        <v>0</v>
      </c>
      <c r="AR208" s="217"/>
    </row>
    <row r="209" spans="2:49" ht="12.75" customHeight="1" thickBot="1">
      <c r="B209" s="3439"/>
      <c r="C209" s="3442" t="s">
        <v>197</v>
      </c>
      <c r="D209" s="3440"/>
      <c r="E209" s="2761" t="s">
        <v>42</v>
      </c>
      <c r="F209" s="134">
        <v>148.80000000000001</v>
      </c>
      <c r="G209" s="2899">
        <v>111.6</v>
      </c>
      <c r="H209" s="1255" t="s">
        <v>624</v>
      </c>
      <c r="I209" s="134">
        <v>0.2</v>
      </c>
      <c r="J209" s="2862">
        <v>0.2</v>
      </c>
      <c r="K209" s="2822" t="s">
        <v>604</v>
      </c>
      <c r="L209" s="134">
        <v>208</v>
      </c>
      <c r="M209" s="1199">
        <v>200</v>
      </c>
      <c r="N209" s="95"/>
      <c r="O209" s="917" t="s">
        <v>47</v>
      </c>
      <c r="P209" s="1182">
        <f>F183+L188</f>
        <v>5.6</v>
      </c>
      <c r="Q209" s="1069">
        <f>G183+M188</f>
        <v>5.6</v>
      </c>
      <c r="R209" s="882">
        <f>L205</f>
        <v>7</v>
      </c>
      <c r="S209" s="1049">
        <f>M205</f>
        <v>7</v>
      </c>
      <c r="T209" s="882"/>
      <c r="U209" s="1060"/>
      <c r="V209" s="882">
        <f t="shared" si="206"/>
        <v>12.6</v>
      </c>
      <c r="W209" s="1049">
        <f t="shared" si="207"/>
        <v>12.6</v>
      </c>
      <c r="X209" s="882">
        <f t="shared" si="208"/>
        <v>7</v>
      </c>
      <c r="Y209" s="961">
        <f t="shared" si="209"/>
        <v>7</v>
      </c>
      <c r="Z209" s="918">
        <f t="shared" si="199"/>
        <v>12.6</v>
      </c>
      <c r="AA209" s="926">
        <f t="shared" si="200"/>
        <v>12.6</v>
      </c>
      <c r="AC209" s="2265" t="s">
        <v>83</v>
      </c>
      <c r="AD209" s="2269">
        <f>I183</f>
        <v>2.52</v>
      </c>
      <c r="AE209" s="3568">
        <f>J183</f>
        <v>2.52</v>
      </c>
      <c r="AF209" s="907"/>
      <c r="AG209" s="1050"/>
      <c r="AH209" s="907"/>
      <c r="AI209" s="1119"/>
      <c r="AJ209" s="907">
        <f t="shared" si="214"/>
        <v>2.52</v>
      </c>
      <c r="AK209" s="1051">
        <f t="shared" si="214"/>
        <v>2.52</v>
      </c>
      <c r="AL209" s="907">
        <f t="shared" si="214"/>
        <v>0</v>
      </c>
      <c r="AM209" s="871">
        <f t="shared" si="214"/>
        <v>0</v>
      </c>
      <c r="AN209" s="1433">
        <f t="shared" si="215"/>
        <v>2.52</v>
      </c>
      <c r="AO209" s="1419">
        <f t="shared" si="215"/>
        <v>2.52</v>
      </c>
      <c r="AR209" s="115"/>
    </row>
    <row r="210" spans="2:49" ht="14.25" customHeight="1" thickBot="1">
      <c r="B210" s="3434" t="s">
        <v>621</v>
      </c>
      <c r="C210" s="2585" t="s">
        <v>639</v>
      </c>
      <c r="D210" s="3437">
        <v>120</v>
      </c>
      <c r="E210" s="194" t="s">
        <v>266</v>
      </c>
      <c r="F210" s="1727" t="s">
        <v>993</v>
      </c>
      <c r="G210" s="1256">
        <v>2</v>
      </c>
      <c r="H210" s="2847" t="s">
        <v>641</v>
      </c>
      <c r="I210" s="1740"/>
      <c r="J210" s="2763"/>
      <c r="K210" s="3439"/>
      <c r="L210" s="3414"/>
      <c r="M210" s="3440"/>
      <c r="N210" s="110"/>
      <c r="O210" s="917" t="s">
        <v>120</v>
      </c>
      <c r="P210" s="882"/>
      <c r="Q210" s="875"/>
      <c r="R210" s="882">
        <f>I206</f>
        <v>15</v>
      </c>
      <c r="S210" s="961">
        <f>J206</f>
        <v>15</v>
      </c>
      <c r="T210" s="882"/>
      <c r="U210" s="1063"/>
      <c r="V210" s="882">
        <f t="shared" si="206"/>
        <v>15</v>
      </c>
      <c r="W210" s="1049">
        <f t="shared" si="207"/>
        <v>15</v>
      </c>
      <c r="X210" s="882">
        <f t="shared" si="208"/>
        <v>15</v>
      </c>
      <c r="Y210" s="961">
        <f t="shared" si="209"/>
        <v>15</v>
      </c>
      <c r="Z210" s="918">
        <f t="shared" si="199"/>
        <v>15</v>
      </c>
      <c r="AA210" s="926">
        <f t="shared" si="200"/>
        <v>15</v>
      </c>
      <c r="AC210" s="1412" t="s">
        <v>390</v>
      </c>
      <c r="AD210" s="2268">
        <f t="shared" ref="AD210:AH210" si="216">SUM(AD205:AD209)</f>
        <v>2.52</v>
      </c>
      <c r="AE210" s="1415">
        <f t="shared" si="216"/>
        <v>2.52</v>
      </c>
      <c r="AF210" s="1438">
        <f>SUM(AF205:AF209)</f>
        <v>0</v>
      </c>
      <c r="AG210" s="1415">
        <f t="shared" si="216"/>
        <v>0</v>
      </c>
      <c r="AH210" s="1438">
        <f t="shared" si="216"/>
        <v>0</v>
      </c>
      <c r="AI210" s="1415">
        <f>SUM(AI205:AI209)</f>
        <v>0</v>
      </c>
      <c r="AJ210" s="1431">
        <f t="shared" si="214"/>
        <v>2.52</v>
      </c>
      <c r="AK210" s="2266">
        <f>AE210+AG210</f>
        <v>2.52</v>
      </c>
      <c r="AL210" s="1431">
        <f t="shared" si="214"/>
        <v>0</v>
      </c>
      <c r="AM210" s="2267">
        <f t="shared" si="214"/>
        <v>0</v>
      </c>
      <c r="AN210" s="1446">
        <f t="shared" si="215"/>
        <v>2.52</v>
      </c>
      <c r="AO210" s="1126">
        <f t="shared" si="215"/>
        <v>2.52</v>
      </c>
      <c r="AR210" s="210"/>
    </row>
    <row r="211" spans="2:49" ht="15.75" customHeight="1" thickBot="1">
      <c r="B211" s="3438" t="s">
        <v>8</v>
      </c>
      <c r="C211" s="3432" t="s">
        <v>9</v>
      </c>
      <c r="D211" s="3441">
        <v>20</v>
      </c>
      <c r="E211" s="3049" t="s">
        <v>640</v>
      </c>
      <c r="F211" s="1740"/>
      <c r="G211" s="1740"/>
      <c r="H211" s="1732" t="s">
        <v>625</v>
      </c>
      <c r="I211" s="237">
        <v>7.2</v>
      </c>
      <c r="J211" s="1257">
        <v>7.2</v>
      </c>
      <c r="K211" s="2824"/>
      <c r="L211" s="3414"/>
      <c r="M211" s="3440"/>
      <c r="N211" s="95"/>
      <c r="O211" s="917" t="s">
        <v>317</v>
      </c>
      <c r="P211" s="882"/>
      <c r="Q211" s="875"/>
      <c r="R211" s="882">
        <f>L201</f>
        <v>1.75</v>
      </c>
      <c r="S211" s="961">
        <f>M201</f>
        <v>1.75</v>
      </c>
      <c r="T211" s="882"/>
      <c r="U211" s="1063"/>
      <c r="V211" s="882">
        <f t="shared" si="206"/>
        <v>1.75</v>
      </c>
      <c r="W211" s="1049">
        <f t="shared" si="207"/>
        <v>1.75</v>
      </c>
      <c r="X211" s="882">
        <f t="shared" si="208"/>
        <v>1.75</v>
      </c>
      <c r="Y211" s="961">
        <f t="shared" si="209"/>
        <v>1.75</v>
      </c>
      <c r="Z211" s="918">
        <f t="shared" si="199"/>
        <v>1.75</v>
      </c>
      <c r="AA211" s="926">
        <f t="shared" si="200"/>
        <v>1.75</v>
      </c>
      <c r="AC211" s="2271" t="s">
        <v>391</v>
      </c>
      <c r="AD211" s="2272">
        <f t="shared" ref="AD211:AG211" si="217">AD203+AD210</f>
        <v>83.810999999999993</v>
      </c>
      <c r="AE211" s="2273">
        <f t="shared" si="217"/>
        <v>68.11999999999999</v>
      </c>
      <c r="AF211" s="2312">
        <f t="shared" si="217"/>
        <v>116.6</v>
      </c>
      <c r="AG211" s="2274">
        <f t="shared" si="217"/>
        <v>97.98</v>
      </c>
      <c r="AH211" s="2272">
        <f>AH203+AH210</f>
        <v>51.6</v>
      </c>
      <c r="AI211" s="2275">
        <f>AI203+AI210</f>
        <v>42</v>
      </c>
      <c r="AJ211" s="2276">
        <f>AD211+AF211</f>
        <v>200.411</v>
      </c>
      <c r="AK211" s="2277">
        <f>AE211+AG211</f>
        <v>166.1</v>
      </c>
      <c r="AL211" s="2276">
        <f t="shared" ref="AL211:AL213" si="218">AF211+AH211</f>
        <v>168.2</v>
      </c>
      <c r="AM211" s="2278">
        <f t="shared" ref="AM211" si="219">AG211+AI211</f>
        <v>139.98000000000002</v>
      </c>
      <c r="AN211" s="2313">
        <f t="shared" si="215"/>
        <v>252.011</v>
      </c>
      <c r="AO211" s="2279">
        <f t="shared" si="215"/>
        <v>208.1</v>
      </c>
      <c r="AR211" s="130"/>
    </row>
    <row r="212" spans="2:49" ht="12.75" customHeight="1" thickBot="1">
      <c r="B212" s="3439"/>
      <c r="C212" s="3415"/>
      <c r="D212" s="3440"/>
      <c r="E212" s="195" t="s">
        <v>622</v>
      </c>
      <c r="F212" s="237">
        <v>28.8</v>
      </c>
      <c r="G212" s="1256">
        <v>24</v>
      </c>
      <c r="H212" s="3432" t="s">
        <v>75</v>
      </c>
      <c r="I212" s="237">
        <v>3.76</v>
      </c>
      <c r="J212" s="239">
        <v>3.76</v>
      </c>
      <c r="K212" s="3439"/>
      <c r="L212" s="3414"/>
      <c r="M212" s="3440"/>
      <c r="N212" s="95"/>
      <c r="O212" s="917" t="s">
        <v>118</v>
      </c>
      <c r="P212" s="882"/>
      <c r="Q212" s="875"/>
      <c r="R212" s="882"/>
      <c r="S212" s="961"/>
      <c r="T212" s="882"/>
      <c r="U212" s="1063"/>
      <c r="V212" s="882">
        <f t="shared" si="206"/>
        <v>0</v>
      </c>
      <c r="W212" s="1049">
        <f t="shared" si="207"/>
        <v>0</v>
      </c>
      <c r="X212" s="882">
        <f t="shared" si="208"/>
        <v>0</v>
      </c>
      <c r="Y212" s="961">
        <f t="shared" si="209"/>
        <v>0</v>
      </c>
      <c r="Z212" s="918">
        <f t="shared" si="199"/>
        <v>0</v>
      </c>
      <c r="AA212" s="926">
        <f t="shared" si="200"/>
        <v>0</v>
      </c>
      <c r="AC212" s="2290" t="s">
        <v>343</v>
      </c>
      <c r="AD212" s="2184"/>
      <c r="AE212" s="2291"/>
      <c r="AF212" s="2292"/>
      <c r="AG212" s="2303"/>
      <c r="AH212" s="2304"/>
      <c r="AI212" s="2305"/>
      <c r="AJ212" s="2306">
        <f>AD212+AF212</f>
        <v>0</v>
      </c>
      <c r="AK212" s="989">
        <f>AE212+AG212</f>
        <v>0</v>
      </c>
      <c r="AL212" s="2295">
        <f t="shared" si="218"/>
        <v>0</v>
      </c>
      <c r="AM212" s="990">
        <f>AG212+AI212</f>
        <v>0</v>
      </c>
      <c r="AN212" s="2289">
        <f t="shared" si="215"/>
        <v>0</v>
      </c>
      <c r="AO212" s="945">
        <f t="shared" si="215"/>
        <v>0</v>
      </c>
      <c r="AR212" s="102"/>
    </row>
    <row r="213" spans="2:49" ht="15" customHeight="1">
      <c r="B213" s="3439"/>
      <c r="C213" s="3415"/>
      <c r="D213" s="3440"/>
      <c r="E213" s="194" t="s">
        <v>623</v>
      </c>
      <c r="F213" s="237">
        <v>22.8</v>
      </c>
      <c r="G213" s="1256">
        <v>18</v>
      </c>
      <c r="H213" s="2797" t="s">
        <v>642</v>
      </c>
      <c r="I213" s="1740"/>
      <c r="J213" s="2763"/>
      <c r="K213" s="3439"/>
      <c r="L213" s="3414"/>
      <c r="M213" s="3440"/>
      <c r="N213" s="95"/>
      <c r="O213" s="917" t="s">
        <v>117</v>
      </c>
      <c r="P213" s="882"/>
      <c r="Q213" s="875"/>
      <c r="R213" s="882"/>
      <c r="S213" s="961"/>
      <c r="T213" s="882"/>
      <c r="U213" s="1063"/>
      <c r="V213" s="882">
        <f t="shared" si="206"/>
        <v>0</v>
      </c>
      <c r="W213" s="1049">
        <f t="shared" si="207"/>
        <v>0</v>
      </c>
      <c r="X213" s="882">
        <f t="shared" si="208"/>
        <v>0</v>
      </c>
      <c r="Y213" s="961">
        <f t="shared" si="209"/>
        <v>0</v>
      </c>
      <c r="Z213" s="918">
        <f t="shared" si="199"/>
        <v>0</v>
      </c>
      <c r="AA213" s="926">
        <f t="shared" si="200"/>
        <v>0</v>
      </c>
      <c r="AC213" s="1385" t="s">
        <v>292</v>
      </c>
      <c r="AD213" s="1386"/>
      <c r="AE213" s="2285"/>
      <c r="AF213" s="903"/>
      <c r="AG213" s="2300"/>
      <c r="AH213" s="903"/>
      <c r="AI213" s="2301"/>
      <c r="AJ213" s="2302">
        <f>AD213+AF213</f>
        <v>0</v>
      </c>
      <c r="AK213" s="2287">
        <f t="shared" ref="AK213" si="220">AE213+AG213</f>
        <v>0</v>
      </c>
      <c r="AL213" s="905">
        <f t="shared" si="218"/>
        <v>0</v>
      </c>
      <c r="AM213" s="2288">
        <f t="shared" ref="AM213" si="221">AG213+AI213</f>
        <v>0</v>
      </c>
      <c r="AN213" s="2289">
        <f t="shared" si="215"/>
        <v>0</v>
      </c>
      <c r="AO213" s="945">
        <f t="shared" si="215"/>
        <v>0</v>
      </c>
      <c r="AR213" s="104"/>
    </row>
    <row r="214" spans="2:49" ht="15" customHeight="1" thickBot="1">
      <c r="B214" s="1272" t="s">
        <v>282</v>
      </c>
      <c r="C214" s="3443"/>
      <c r="D214" s="3633">
        <f>SUM(D208:D211)</f>
        <v>340</v>
      </c>
      <c r="E214" s="1274" t="s">
        <v>75</v>
      </c>
      <c r="F214" s="1263">
        <v>3.6</v>
      </c>
      <c r="G214" s="2364">
        <v>3.6</v>
      </c>
      <c r="H214" s="2901"/>
      <c r="I214" s="1723"/>
      <c r="J214" s="2412"/>
      <c r="K214" s="3068"/>
      <c r="L214" s="1262"/>
      <c r="M214" s="2778"/>
      <c r="N214" s="95"/>
      <c r="O214" s="917" t="s">
        <v>70</v>
      </c>
      <c r="P214" s="882"/>
      <c r="Q214" s="875"/>
      <c r="R214" s="882"/>
      <c r="S214" s="961"/>
      <c r="T214" s="882"/>
      <c r="U214" s="1063"/>
      <c r="V214" s="882">
        <f t="shared" si="206"/>
        <v>0</v>
      </c>
      <c r="W214" s="1049">
        <f t="shared" si="207"/>
        <v>0</v>
      </c>
      <c r="X214" s="882">
        <f t="shared" si="208"/>
        <v>0</v>
      </c>
      <c r="Y214" s="961">
        <f t="shared" si="209"/>
        <v>0</v>
      </c>
      <c r="Z214" s="918">
        <f t="shared" si="199"/>
        <v>0</v>
      </c>
      <c r="AA214" s="926">
        <f t="shared" si="200"/>
        <v>0</v>
      </c>
      <c r="AC214" s="962" t="s">
        <v>293</v>
      </c>
      <c r="AD214" s="963">
        <f>L186</f>
        <v>56</v>
      </c>
      <c r="AE214" s="1479">
        <f>M186</f>
        <v>50</v>
      </c>
      <c r="AF214" s="754">
        <f>I203</f>
        <v>113.5</v>
      </c>
      <c r="AG214" s="965">
        <f>J203</f>
        <v>100</v>
      </c>
      <c r="AH214" s="906"/>
      <c r="AI214" s="966"/>
      <c r="AJ214" s="906">
        <f t="shared" ref="AJ214:AM218" si="222">AD214+AF214</f>
        <v>169.5</v>
      </c>
      <c r="AK214" s="967">
        <f t="shared" si="222"/>
        <v>150</v>
      </c>
      <c r="AL214" s="906">
        <f t="shared" si="222"/>
        <v>113.5</v>
      </c>
      <c r="AM214" s="968">
        <f t="shared" si="222"/>
        <v>100</v>
      </c>
      <c r="AN214" s="939">
        <f t="shared" ref="AN214:AN230" si="223">AD214+AF214+AH214</f>
        <v>169.5</v>
      </c>
      <c r="AO214" s="940">
        <f t="shared" ref="AO214:AO230" si="224">AE214+AG214+AI214</f>
        <v>150</v>
      </c>
      <c r="AR214" s="108"/>
    </row>
    <row r="215" spans="2:49" ht="12.75" customHeight="1">
      <c r="B215" s="95"/>
      <c r="C215" s="1571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421" t="s">
        <v>318</v>
      </c>
      <c r="P215" s="882">
        <f>L183+F184+I184</f>
        <v>0.9</v>
      </c>
      <c r="Q215" s="875">
        <f>M183+G184+J184</f>
        <v>0.9</v>
      </c>
      <c r="R215" s="882">
        <f>F200+I197+L194</f>
        <v>0.98</v>
      </c>
      <c r="S215" s="1244">
        <f>G200+J197+M194</f>
        <v>0.98</v>
      </c>
      <c r="T215" s="882">
        <f>I209</f>
        <v>0.2</v>
      </c>
      <c r="U215" s="1063">
        <f>J209</f>
        <v>0.2</v>
      </c>
      <c r="V215" s="882">
        <f t="shared" si="206"/>
        <v>1.88</v>
      </c>
      <c r="W215" s="1049">
        <f t="shared" si="207"/>
        <v>1.88</v>
      </c>
      <c r="X215" s="882">
        <f t="shared" si="208"/>
        <v>1.18</v>
      </c>
      <c r="Y215" s="961">
        <f t="shared" si="209"/>
        <v>1.18</v>
      </c>
      <c r="Z215" s="918">
        <f t="shared" si="199"/>
        <v>2.08</v>
      </c>
      <c r="AA215" s="926">
        <f t="shared" si="200"/>
        <v>2.08</v>
      </c>
      <c r="AC215" s="969" t="s">
        <v>294</v>
      </c>
      <c r="AD215" s="970"/>
      <c r="AE215" s="1480"/>
      <c r="AF215" s="754"/>
      <c r="AG215" s="972"/>
      <c r="AH215" s="973"/>
      <c r="AI215" s="974"/>
      <c r="AJ215" s="906">
        <f t="shared" si="222"/>
        <v>0</v>
      </c>
      <c r="AK215" s="967">
        <f t="shared" si="222"/>
        <v>0</v>
      </c>
      <c r="AL215" s="906">
        <f t="shared" si="222"/>
        <v>0</v>
      </c>
      <c r="AM215" s="968">
        <f t="shared" si="222"/>
        <v>0</v>
      </c>
      <c r="AN215" s="918">
        <f t="shared" si="223"/>
        <v>0</v>
      </c>
      <c r="AO215" s="940">
        <f t="shared" si="224"/>
        <v>0</v>
      </c>
      <c r="AR215" s="108"/>
    </row>
    <row r="216" spans="2:49" ht="12.75" customHeight="1">
      <c r="B216" s="95"/>
      <c r="C216" s="1571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17" t="s">
        <v>319</v>
      </c>
      <c r="P216" s="882"/>
      <c r="Q216" s="875"/>
      <c r="R216" s="882"/>
      <c r="S216" s="961"/>
      <c r="T216" s="882"/>
      <c r="U216" s="1063"/>
      <c r="V216" s="882">
        <f t="shared" si="206"/>
        <v>0</v>
      </c>
      <c r="W216" s="1049">
        <f t="shared" si="207"/>
        <v>0</v>
      </c>
      <c r="X216" s="882">
        <f t="shared" si="208"/>
        <v>0</v>
      </c>
      <c r="Y216" s="961">
        <f t="shared" si="209"/>
        <v>0</v>
      </c>
      <c r="Z216" s="918">
        <f t="shared" si="199"/>
        <v>0</v>
      </c>
      <c r="AA216" s="926">
        <f t="shared" si="200"/>
        <v>0</v>
      </c>
      <c r="AC216" s="975" t="s">
        <v>295</v>
      </c>
      <c r="AD216" s="970"/>
      <c r="AE216" s="1480"/>
      <c r="AF216" s="754"/>
      <c r="AG216" s="972"/>
      <c r="AH216" s="906"/>
      <c r="AI216" s="974"/>
      <c r="AJ216" s="906">
        <f t="shared" si="222"/>
        <v>0</v>
      </c>
      <c r="AK216" s="967">
        <f t="shared" si="222"/>
        <v>0</v>
      </c>
      <c r="AL216" s="906">
        <f t="shared" si="222"/>
        <v>0</v>
      </c>
      <c r="AM216" s="968">
        <f t="shared" si="222"/>
        <v>0</v>
      </c>
      <c r="AN216" s="918">
        <f t="shared" si="223"/>
        <v>0</v>
      </c>
      <c r="AO216" s="940">
        <f t="shared" si="224"/>
        <v>0</v>
      </c>
      <c r="AR216" s="108"/>
    </row>
    <row r="217" spans="2:49" ht="12" customHeight="1">
      <c r="B217" s="95"/>
      <c r="C217" s="1571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891" t="s">
        <v>134</v>
      </c>
      <c r="P217" s="886">
        <f t="shared" ref="P217:U217" si="225">P218+P219+P220+P221</f>
        <v>0.60199999999999998</v>
      </c>
      <c r="Q217" s="1073">
        <f t="shared" si="225"/>
        <v>0.60199999999999998</v>
      </c>
      <c r="R217" s="886">
        <f t="shared" si="225"/>
        <v>0.50800000000000001</v>
      </c>
      <c r="S217" s="1074">
        <f t="shared" si="225"/>
        <v>0.50800000000000001</v>
      </c>
      <c r="T217" s="896">
        <f t="shared" si="225"/>
        <v>0</v>
      </c>
      <c r="U217" s="1075">
        <f t="shared" si="225"/>
        <v>0</v>
      </c>
      <c r="V217" s="1154">
        <f t="shared" ref="V217:V222" si="226">P217+R217</f>
        <v>1.1099999999999999</v>
      </c>
      <c r="W217" s="1049">
        <f t="shared" si="207"/>
        <v>1.1099999999999999</v>
      </c>
      <c r="X217" s="882">
        <f t="shared" si="208"/>
        <v>0.50800000000000001</v>
      </c>
      <c r="Y217" s="961">
        <f t="shared" si="209"/>
        <v>0.50800000000000001</v>
      </c>
      <c r="Z217" s="918">
        <f t="shared" si="199"/>
        <v>1.1099999999999999</v>
      </c>
      <c r="AA217" s="926">
        <f t="shared" si="200"/>
        <v>1.1099999999999999</v>
      </c>
      <c r="AC217" s="976" t="s">
        <v>296</v>
      </c>
      <c r="AD217" s="977">
        <f>L187</f>
        <v>5.72</v>
      </c>
      <c r="AE217" s="1481">
        <f>M187</f>
        <v>5</v>
      </c>
      <c r="AF217" s="904"/>
      <c r="AG217" s="979"/>
      <c r="AH217" s="907"/>
      <c r="AI217" s="980"/>
      <c r="AJ217" s="907">
        <f>AD217+AF217</f>
        <v>5.72</v>
      </c>
      <c r="AK217" s="967">
        <f t="shared" si="222"/>
        <v>5</v>
      </c>
      <c r="AL217" s="907">
        <f>AF217+AH217</f>
        <v>0</v>
      </c>
      <c r="AM217" s="968">
        <f t="shared" si="222"/>
        <v>0</v>
      </c>
      <c r="AN217" s="927">
        <f t="shared" si="223"/>
        <v>5.72</v>
      </c>
      <c r="AO217" s="941">
        <f t="shared" si="224"/>
        <v>5</v>
      </c>
      <c r="AR217" s="110"/>
    </row>
    <row r="218" spans="2:49" ht="12.75" customHeight="1" thickBot="1">
      <c r="B218" s="95"/>
      <c r="C218" s="1571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892" t="s">
        <v>132</v>
      </c>
      <c r="P218" s="887">
        <f>I186</f>
        <v>2E-3</v>
      </c>
      <c r="Q218" s="1076">
        <f>J186</f>
        <v>2E-3</v>
      </c>
      <c r="R218" s="887">
        <f>F201</f>
        <v>8.0000000000000002E-3</v>
      </c>
      <c r="S218" s="1077">
        <f>G201</f>
        <v>8.0000000000000002E-3</v>
      </c>
      <c r="T218" s="897"/>
      <c r="U218" s="1076"/>
      <c r="V218" s="901">
        <f t="shared" si="226"/>
        <v>0.01</v>
      </c>
      <c r="W218" s="1077">
        <f t="shared" si="207"/>
        <v>0.01</v>
      </c>
      <c r="X218" s="883">
        <f t="shared" si="208"/>
        <v>8.0000000000000002E-3</v>
      </c>
      <c r="Y218" s="1077">
        <f t="shared" si="209"/>
        <v>8.0000000000000002E-3</v>
      </c>
      <c r="Z218" s="918">
        <f t="shared" si="199"/>
        <v>0.01</v>
      </c>
      <c r="AA218" s="926">
        <f t="shared" si="200"/>
        <v>0.01</v>
      </c>
      <c r="AC218" s="976" t="s">
        <v>344</v>
      </c>
      <c r="AD218" s="977"/>
      <c r="AE218" s="1481"/>
      <c r="AF218" s="904"/>
      <c r="AG218" s="979"/>
      <c r="AH218" s="907"/>
      <c r="AI218" s="980"/>
      <c r="AJ218" s="907">
        <f>AD218+AF218</f>
        <v>0</v>
      </c>
      <c r="AK218" s="967">
        <f t="shared" si="222"/>
        <v>0</v>
      </c>
      <c r="AL218" s="907">
        <f>AF218+AH218</f>
        <v>0</v>
      </c>
      <c r="AM218" s="968">
        <f t="shared" si="222"/>
        <v>0</v>
      </c>
      <c r="AN218" s="927">
        <f t="shared" si="223"/>
        <v>0</v>
      </c>
      <c r="AO218" s="941">
        <f t="shared" si="224"/>
        <v>0</v>
      </c>
      <c r="AR218" s="202"/>
      <c r="AV218" s="11"/>
      <c r="AW218" s="11"/>
    </row>
    <row r="219" spans="2:49" ht="14.25" customHeight="1" thickBot="1">
      <c r="B219" s="95"/>
      <c r="C219" s="1571"/>
      <c r="D219" s="95"/>
      <c r="E219" s="95"/>
      <c r="F219" s="95"/>
      <c r="G219" s="95"/>
      <c r="H219" s="95"/>
      <c r="I219" s="95"/>
      <c r="J219" s="95"/>
      <c r="K219" s="3414"/>
      <c r="L219" s="95"/>
      <c r="M219" s="95"/>
      <c r="N219" s="95"/>
      <c r="O219" s="893" t="s">
        <v>287</v>
      </c>
      <c r="P219" s="888"/>
      <c r="Q219" s="1078"/>
      <c r="R219" s="888">
        <f>G203</f>
        <v>0.5</v>
      </c>
      <c r="S219" s="1079">
        <f>G203</f>
        <v>0.5</v>
      </c>
      <c r="T219" s="898"/>
      <c r="U219" s="1078"/>
      <c r="V219" s="901">
        <f t="shared" si="226"/>
        <v>0.5</v>
      </c>
      <c r="W219" s="1077">
        <f t="shared" si="207"/>
        <v>0.5</v>
      </c>
      <c r="X219" s="883">
        <f t="shared" si="208"/>
        <v>0.5</v>
      </c>
      <c r="Y219" s="1077">
        <f t="shared" si="209"/>
        <v>0.5</v>
      </c>
      <c r="Z219" s="918">
        <f t="shared" si="199"/>
        <v>0.5</v>
      </c>
      <c r="AA219" s="926">
        <f t="shared" si="200"/>
        <v>0.5</v>
      </c>
      <c r="AC219" s="982" t="s">
        <v>297</v>
      </c>
      <c r="AD219" s="1224">
        <f>SUM(AD213:AD218)</f>
        <v>61.72</v>
      </c>
      <c r="AE219" s="984">
        <f t="shared" ref="AE219:AH219" si="227">SUM(AE213:AE218)</f>
        <v>55</v>
      </c>
      <c r="AF219" s="985">
        <f t="shared" si="227"/>
        <v>113.5</v>
      </c>
      <c r="AG219" s="986">
        <f t="shared" si="227"/>
        <v>100</v>
      </c>
      <c r="AH219" s="987">
        <f t="shared" si="227"/>
        <v>0</v>
      </c>
      <c r="AI219" s="988">
        <f>SUM(AI213:AI218)</f>
        <v>0</v>
      </c>
      <c r="AJ219" s="1429">
        <f>AD219+AF219</f>
        <v>175.22</v>
      </c>
      <c r="AK219" s="989">
        <f>AE219+AG219</f>
        <v>155</v>
      </c>
      <c r="AL219" s="987">
        <f>AF219+AH219</f>
        <v>113.5</v>
      </c>
      <c r="AM219" s="990">
        <f>AG219+AI219</f>
        <v>100</v>
      </c>
      <c r="AN219" s="1430">
        <f t="shared" si="223"/>
        <v>175.22</v>
      </c>
      <c r="AO219" s="943">
        <f t="shared" si="224"/>
        <v>155</v>
      </c>
      <c r="AR219" s="1793"/>
      <c r="AV219" s="11"/>
      <c r="AW219" s="11"/>
    </row>
    <row r="220" spans="2:49">
      <c r="B220" s="1682"/>
      <c r="C220" s="3415"/>
      <c r="D220" s="2499"/>
      <c r="E220" s="95"/>
      <c r="F220" s="95"/>
      <c r="G220" s="95"/>
      <c r="H220" s="95"/>
      <c r="I220" s="95"/>
      <c r="J220" s="95"/>
      <c r="K220" s="3423"/>
      <c r="L220" s="3414"/>
      <c r="M220" s="3414"/>
      <c r="N220" s="95"/>
      <c r="O220" s="894" t="s">
        <v>116</v>
      </c>
      <c r="P220" s="889">
        <f>F185</f>
        <v>0.6</v>
      </c>
      <c r="Q220" s="1080">
        <f>G185</f>
        <v>0.6</v>
      </c>
      <c r="R220" s="889"/>
      <c r="S220" s="1081"/>
      <c r="T220" s="899"/>
      <c r="U220" s="1080"/>
      <c r="V220" s="901">
        <f t="shared" si="226"/>
        <v>0.6</v>
      </c>
      <c r="W220" s="1077">
        <f t="shared" si="207"/>
        <v>0.6</v>
      </c>
      <c r="X220" s="883">
        <f t="shared" si="208"/>
        <v>0</v>
      </c>
      <c r="Y220" s="1077">
        <f t="shared" si="209"/>
        <v>0</v>
      </c>
      <c r="Z220" s="927">
        <f t="shared" si="199"/>
        <v>0.6</v>
      </c>
      <c r="AA220" s="928">
        <f t="shared" si="200"/>
        <v>0.6</v>
      </c>
      <c r="AC220" s="1108" t="s">
        <v>306</v>
      </c>
      <c r="AD220" s="1005"/>
      <c r="AE220" s="1098"/>
      <c r="AF220" s="1007"/>
      <c r="AG220" s="1101"/>
      <c r="AH220" s="1005"/>
      <c r="AI220" s="1098"/>
      <c r="AJ220" s="906">
        <f t="shared" ref="AJ220" si="228">AD220+AF220</f>
        <v>0</v>
      </c>
      <c r="AK220" s="1104">
        <f t="shared" ref="AK220" si="229">AE220+AG220</f>
        <v>0</v>
      </c>
      <c r="AL220" s="906">
        <f t="shared" ref="AL220" si="230">AF220+AH220</f>
        <v>0</v>
      </c>
      <c r="AM220" s="1061">
        <f t="shared" ref="AM220" si="231">AG220+AI220</f>
        <v>0</v>
      </c>
      <c r="AN220" s="938">
        <f t="shared" si="223"/>
        <v>0</v>
      </c>
      <c r="AO220" s="945">
        <f t="shared" si="224"/>
        <v>0</v>
      </c>
      <c r="AR220" s="108"/>
      <c r="AV220" s="11"/>
      <c r="AW220" s="11"/>
    </row>
    <row r="221" spans="2:49">
      <c r="B221" s="2137"/>
      <c r="C221" s="95"/>
      <c r="D221" s="95"/>
      <c r="E221" s="95"/>
      <c r="F221" s="95"/>
      <c r="G221" s="95"/>
      <c r="H221" s="95"/>
      <c r="I221" s="95"/>
      <c r="J221" s="95"/>
      <c r="K221" s="3424"/>
      <c r="L221" s="202"/>
      <c r="M221" s="203"/>
      <c r="N221" s="95"/>
      <c r="O221" s="894" t="s">
        <v>325</v>
      </c>
      <c r="P221" s="889"/>
      <c r="Q221" s="1080"/>
      <c r="R221" s="889"/>
      <c r="S221" s="1081"/>
      <c r="T221" s="899"/>
      <c r="U221" s="1080"/>
      <c r="V221" s="901">
        <f t="shared" si="226"/>
        <v>0</v>
      </c>
      <c r="W221" s="1077">
        <f t="shared" ref="W221:Y222" si="232">Q221+S221</f>
        <v>0</v>
      </c>
      <c r="X221" s="883">
        <f t="shared" si="232"/>
        <v>0</v>
      </c>
      <c r="Y221" s="1077">
        <f t="shared" si="232"/>
        <v>0</v>
      </c>
      <c r="Z221" s="927">
        <f t="shared" si="199"/>
        <v>0</v>
      </c>
      <c r="AA221" s="928">
        <f t="shared" si="200"/>
        <v>0</v>
      </c>
      <c r="AC221" s="1094" t="s">
        <v>307</v>
      </c>
      <c r="AD221" s="1009"/>
      <c r="AE221" s="1099"/>
      <c r="AF221" s="1011"/>
      <c r="AG221" s="1102"/>
      <c r="AH221" s="1009"/>
      <c r="AI221" s="1099"/>
      <c r="AJ221" s="906">
        <f t="shared" ref="AJ221:AK223" si="233">AD221+AF221</f>
        <v>0</v>
      </c>
      <c r="AK221" s="1104">
        <f t="shared" si="233"/>
        <v>0</v>
      </c>
      <c r="AL221" s="906">
        <f t="shared" ref="AL221:AL230" si="234">AF221+AH221</f>
        <v>0</v>
      </c>
      <c r="AM221" s="1061">
        <f t="shared" ref="AM221:AM226" si="235">AG221+AI221</f>
        <v>0</v>
      </c>
      <c r="AN221" s="918">
        <f t="shared" si="223"/>
        <v>0</v>
      </c>
      <c r="AO221" s="940">
        <f t="shared" si="224"/>
        <v>0</v>
      </c>
      <c r="AR221" s="108"/>
      <c r="AU221" s="615"/>
      <c r="AV221" s="11"/>
      <c r="AW221" s="11"/>
    </row>
    <row r="222" spans="2:49" ht="15" customHeight="1" thickBot="1">
      <c r="B222" s="3632"/>
      <c r="C222" s="95"/>
      <c r="D222" s="3409"/>
      <c r="E222" s="95"/>
      <c r="F222" s="95"/>
      <c r="G222" s="95"/>
      <c r="H222" s="95"/>
      <c r="I222" s="95"/>
      <c r="J222" s="95"/>
      <c r="K222" s="3411"/>
      <c r="L222" s="3410"/>
      <c r="M222" s="3419"/>
      <c r="N222" s="95"/>
      <c r="O222" s="425" t="s">
        <v>85</v>
      </c>
      <c r="P222" s="890"/>
      <c r="Q222" s="1082"/>
      <c r="R222" s="890">
        <f>I196</f>
        <v>9</v>
      </c>
      <c r="S222" s="1083">
        <f>J196</f>
        <v>9</v>
      </c>
      <c r="T222" s="900">
        <f>I211</f>
        <v>7.2</v>
      </c>
      <c r="U222" s="1084">
        <f>J211</f>
        <v>7.2</v>
      </c>
      <c r="V222" s="902">
        <f t="shared" si="226"/>
        <v>9</v>
      </c>
      <c r="W222" s="1085">
        <f t="shared" si="232"/>
        <v>9</v>
      </c>
      <c r="X222" s="902">
        <f t="shared" si="232"/>
        <v>16.2</v>
      </c>
      <c r="Y222" s="1085">
        <f t="shared" si="232"/>
        <v>16.2</v>
      </c>
      <c r="Z222" s="929">
        <f t="shared" si="199"/>
        <v>16.2</v>
      </c>
      <c r="AA222" s="930">
        <f t="shared" si="200"/>
        <v>16.2</v>
      </c>
      <c r="AC222" s="1095" t="s">
        <v>341</v>
      </c>
      <c r="AD222" s="1015"/>
      <c r="AE222" s="1100"/>
      <c r="AF222" s="1017"/>
      <c r="AG222" s="1103"/>
      <c r="AH222" s="1015"/>
      <c r="AI222" s="1100"/>
      <c r="AJ222" s="907">
        <f t="shared" si="233"/>
        <v>0</v>
      </c>
      <c r="AK222" s="1105">
        <f t="shared" si="233"/>
        <v>0</v>
      </c>
      <c r="AL222" s="907">
        <f t="shared" si="234"/>
        <v>0</v>
      </c>
      <c r="AM222" s="1107">
        <f t="shared" si="235"/>
        <v>0</v>
      </c>
      <c r="AN222" s="927">
        <f t="shared" si="223"/>
        <v>0</v>
      </c>
      <c r="AO222" s="941">
        <f t="shared" si="224"/>
        <v>0</v>
      </c>
      <c r="AR222" s="202"/>
      <c r="AU222" s="615"/>
      <c r="AV222" s="11"/>
      <c r="AW222" s="11"/>
    </row>
    <row r="223" spans="2:49" ht="13.5" customHeight="1" thickBot="1">
      <c r="B223" s="568"/>
      <c r="C223" s="95"/>
      <c r="D223" s="95"/>
      <c r="E223" s="95"/>
      <c r="F223" s="95"/>
      <c r="G223" s="95"/>
      <c r="H223" s="95"/>
      <c r="I223" s="95"/>
      <c r="J223" s="95"/>
      <c r="K223" s="3046"/>
      <c r="L223" s="3414"/>
      <c r="M223" s="3414"/>
      <c r="N223" s="95"/>
      <c r="S223" s="7"/>
      <c r="T223" s="14"/>
      <c r="U223" s="347"/>
      <c r="V223" s="11"/>
      <c r="AC223" s="1096" t="s">
        <v>308</v>
      </c>
      <c r="AD223" s="1111">
        <f t="shared" ref="AD223:AI223" si="236">SUM(AD220:AD222)</f>
        <v>0</v>
      </c>
      <c r="AE223" s="1044">
        <f t="shared" si="236"/>
        <v>0</v>
      </c>
      <c r="AF223" s="1097">
        <f t="shared" si="236"/>
        <v>0</v>
      </c>
      <c r="AG223" s="1042">
        <f t="shared" si="236"/>
        <v>0</v>
      </c>
      <c r="AH223" s="1111">
        <f t="shared" si="236"/>
        <v>0</v>
      </c>
      <c r="AI223" s="1044">
        <f t="shared" si="236"/>
        <v>0</v>
      </c>
      <c r="AJ223" s="958">
        <f t="shared" si="233"/>
        <v>0</v>
      </c>
      <c r="AK223" s="1043">
        <f t="shared" si="233"/>
        <v>0</v>
      </c>
      <c r="AL223" s="958">
        <f t="shared" si="234"/>
        <v>0</v>
      </c>
      <c r="AM223" s="1044">
        <f t="shared" si="235"/>
        <v>0</v>
      </c>
      <c r="AN223" s="958">
        <f t="shared" si="223"/>
        <v>0</v>
      </c>
      <c r="AO223" s="959">
        <f t="shared" si="224"/>
        <v>0</v>
      </c>
      <c r="AR223" s="108"/>
      <c r="AU223" s="615"/>
      <c r="AV223" s="11"/>
      <c r="AW223" s="11"/>
    </row>
    <row r="224" spans="2:49" ht="13.5" customHeight="1">
      <c r="B224" s="568"/>
      <c r="C224" s="95"/>
      <c r="D224" s="95"/>
      <c r="E224" s="95"/>
      <c r="F224" s="95"/>
      <c r="G224" s="95"/>
      <c r="H224" s="95"/>
      <c r="I224" s="95"/>
      <c r="J224" s="95"/>
      <c r="K224" s="3414"/>
      <c r="L224" s="95"/>
      <c r="M224" s="95"/>
      <c r="N224" s="95"/>
      <c r="O224" s="11"/>
      <c r="P224" s="11"/>
      <c r="Q224" s="11"/>
      <c r="R224" s="11"/>
      <c r="S224" s="11"/>
      <c r="T224" s="11"/>
      <c r="U224" s="11"/>
      <c r="V224" s="11"/>
      <c r="AC224" s="944" t="s">
        <v>301</v>
      </c>
      <c r="AD224" s="991">
        <f>I180</f>
        <v>56.7</v>
      </c>
      <c r="AE224" s="992">
        <f>J180</f>
        <v>51.03</v>
      </c>
      <c r="AF224" s="905">
        <f>I192</f>
        <v>41.68</v>
      </c>
      <c r="AG224" s="993">
        <f>J192</f>
        <v>36</v>
      </c>
      <c r="AH224" s="991"/>
      <c r="AI224" s="992"/>
      <c r="AJ224" s="907">
        <f t="shared" ref="AJ224:AK226" si="237">AD224+AF224</f>
        <v>98.38</v>
      </c>
      <c r="AK224" s="994">
        <f t="shared" si="237"/>
        <v>87.03</v>
      </c>
      <c r="AL224" s="905">
        <f t="shared" si="234"/>
        <v>41.68</v>
      </c>
      <c r="AM224" s="995">
        <f t="shared" si="235"/>
        <v>36</v>
      </c>
      <c r="AN224" s="938">
        <f t="shared" si="223"/>
        <v>98.38</v>
      </c>
      <c r="AO224" s="945">
        <f t="shared" si="224"/>
        <v>87.03</v>
      </c>
      <c r="AR224" s="108"/>
      <c r="AU224" s="110"/>
      <c r="AV224" s="11"/>
      <c r="AW224" s="11"/>
    </row>
    <row r="225" spans="2:49" ht="14.25" customHeight="1" thickBot="1">
      <c r="B225" s="568"/>
      <c r="C225" s="129"/>
      <c r="D225" s="3422"/>
      <c r="E225" s="95"/>
      <c r="F225" s="95"/>
      <c r="G225" s="95"/>
      <c r="H225" s="3414"/>
      <c r="I225" s="3414"/>
      <c r="J225" s="3414"/>
      <c r="K225" s="3414"/>
      <c r="L225" s="95"/>
      <c r="M225" s="95"/>
      <c r="N225" s="3040"/>
      <c r="O225" s="1165"/>
      <c r="P225" s="11"/>
      <c r="Q225" s="11"/>
      <c r="R225" s="11"/>
      <c r="S225" s="11"/>
      <c r="T225" s="11"/>
      <c r="U225" s="347"/>
      <c r="V225" s="11"/>
      <c r="W225" s="872"/>
      <c r="Y225" s="872"/>
      <c r="AC225" s="946" t="s">
        <v>302</v>
      </c>
      <c r="AD225" s="977"/>
      <c r="AE225" s="996"/>
      <c r="AF225" s="907"/>
      <c r="AG225" s="997"/>
      <c r="AH225" s="977"/>
      <c r="AI225" s="996"/>
      <c r="AJ225" s="907">
        <f t="shared" si="237"/>
        <v>0</v>
      </c>
      <c r="AK225" s="998">
        <f t="shared" si="237"/>
        <v>0</v>
      </c>
      <c r="AL225" s="907">
        <f t="shared" si="234"/>
        <v>0</v>
      </c>
      <c r="AM225" s="999">
        <f t="shared" si="235"/>
        <v>0</v>
      </c>
      <c r="AN225" s="927">
        <f t="shared" si="223"/>
        <v>0</v>
      </c>
      <c r="AO225" s="941">
        <f t="shared" si="224"/>
        <v>0</v>
      </c>
      <c r="AR225" s="202"/>
      <c r="AU225" s="110"/>
      <c r="AV225" s="11"/>
      <c r="AW225" s="11"/>
    </row>
    <row r="226" spans="2:49" ht="12.75" customHeight="1" thickBot="1">
      <c r="B226" s="95"/>
      <c r="C226" s="3416"/>
      <c r="D226" s="3411"/>
      <c r="E226" s="95"/>
      <c r="F226" s="95"/>
      <c r="G226" s="95"/>
      <c r="H226" s="3411"/>
      <c r="I226" s="3410"/>
      <c r="J226" s="3417"/>
      <c r="K226" s="3414"/>
      <c r="L226" s="95"/>
      <c r="M226" s="95"/>
      <c r="N226" s="203"/>
      <c r="O226" s="1165"/>
      <c r="P226" s="11"/>
      <c r="Q226" s="11"/>
      <c r="R226" s="11"/>
      <c r="S226" s="11"/>
      <c r="T226" s="11"/>
      <c r="U226" s="11"/>
      <c r="V226" s="11"/>
      <c r="W226" s="872"/>
      <c r="Y226" s="872"/>
      <c r="AC226" s="947" t="s">
        <v>298</v>
      </c>
      <c r="AD226" s="1000">
        <f t="shared" ref="AD226:AI226" si="238">SUM(AD224:AD225)</f>
        <v>56.7</v>
      </c>
      <c r="AE226" s="1001">
        <f>SUM(AE224:AE225)</f>
        <v>51.03</v>
      </c>
      <c r="AF226" s="1002">
        <f t="shared" si="238"/>
        <v>41.68</v>
      </c>
      <c r="AG226" s="949">
        <f t="shared" si="238"/>
        <v>36</v>
      </c>
      <c r="AH226" s="1000">
        <f t="shared" si="238"/>
        <v>0</v>
      </c>
      <c r="AI226" s="1001">
        <f t="shared" si="238"/>
        <v>0</v>
      </c>
      <c r="AJ226" s="948">
        <f t="shared" si="237"/>
        <v>98.38</v>
      </c>
      <c r="AK226" s="1003">
        <f t="shared" si="237"/>
        <v>87.03</v>
      </c>
      <c r="AL226" s="948">
        <f t="shared" si="234"/>
        <v>41.68</v>
      </c>
      <c r="AM226" s="1004">
        <f t="shared" si="235"/>
        <v>36</v>
      </c>
      <c r="AN226" s="948">
        <f t="shared" si="223"/>
        <v>98.38</v>
      </c>
      <c r="AO226" s="949">
        <f t="shared" si="224"/>
        <v>87.03</v>
      </c>
      <c r="AR226" s="102"/>
      <c r="AU226" s="110"/>
      <c r="AV226" s="11"/>
      <c r="AW226" s="11"/>
    </row>
    <row r="227" spans="2:49" ht="14.25" customHeight="1">
      <c r="B227" s="2253"/>
      <c r="C227" s="117"/>
      <c r="D227" s="3408"/>
      <c r="E227" s="3414"/>
      <c r="F227" s="3414"/>
      <c r="G227" s="3414"/>
      <c r="H227" s="3414"/>
      <c r="I227" s="3414"/>
      <c r="J227" s="3414"/>
      <c r="K227" s="3411"/>
      <c r="L227" s="3414"/>
      <c r="M227" s="3414"/>
      <c r="N227" s="148"/>
      <c r="O227" s="1165"/>
      <c r="P227" s="11"/>
      <c r="Q227" s="11"/>
      <c r="R227" s="11"/>
      <c r="S227" s="11"/>
      <c r="T227" s="11"/>
      <c r="U227" s="147"/>
      <c r="V227" s="11"/>
      <c r="W227" s="280"/>
      <c r="Y227" s="280"/>
      <c r="AC227" s="950" t="s">
        <v>207</v>
      </c>
      <c r="AD227" s="1005"/>
      <c r="AE227" s="1006"/>
      <c r="AF227" s="1007"/>
      <c r="AG227" s="1008"/>
      <c r="AH227" s="1005"/>
      <c r="AI227" s="1006"/>
      <c r="AJ227" s="906">
        <f t="shared" ref="AJ227" si="239">AD227+AF227</f>
        <v>0</v>
      </c>
      <c r="AK227" s="1013">
        <f t="shared" ref="AK227" si="240">AE227+AG227</f>
        <v>0</v>
      </c>
      <c r="AL227" s="906">
        <f t="shared" si="234"/>
        <v>0</v>
      </c>
      <c r="AM227" s="1014">
        <f>AG227+AI227</f>
        <v>0</v>
      </c>
      <c r="AN227" s="938">
        <f t="shared" si="223"/>
        <v>0</v>
      </c>
      <c r="AO227" s="945">
        <f t="shared" si="224"/>
        <v>0</v>
      </c>
      <c r="AR227" s="108"/>
      <c r="AU227" s="110"/>
      <c r="AV227" s="11"/>
      <c r="AW227" s="11"/>
    </row>
    <row r="228" spans="2:49" ht="15.75" customHeight="1">
      <c r="B228" s="3414"/>
      <c r="C228" s="117"/>
      <c r="D228" s="3414"/>
      <c r="E228" s="3414"/>
      <c r="F228" s="3414"/>
      <c r="G228" s="3414"/>
      <c r="H228" s="95"/>
      <c r="I228" s="95"/>
      <c r="J228" s="95"/>
      <c r="K228" s="3411"/>
      <c r="L228" s="3413"/>
      <c r="M228" s="3734"/>
      <c r="N228" s="110"/>
      <c r="O228" s="11"/>
      <c r="P228" s="11"/>
      <c r="Q228" s="11"/>
      <c r="R228" s="11"/>
      <c r="S228" s="11"/>
      <c r="T228" s="11"/>
      <c r="U228" s="11"/>
      <c r="V228" s="11"/>
      <c r="W228" s="868"/>
      <c r="Y228" s="868"/>
      <c r="AC228" s="951" t="s">
        <v>89</v>
      </c>
      <c r="AD228" s="1009"/>
      <c r="AE228" s="1010"/>
      <c r="AF228" s="1011">
        <f>I193</f>
        <v>38.39</v>
      </c>
      <c r="AG228" s="1012">
        <f>J193</f>
        <v>34.200000000000003</v>
      </c>
      <c r="AH228" s="1009"/>
      <c r="AI228" s="1010"/>
      <c r="AJ228" s="906">
        <f t="shared" ref="AJ228:AK230" si="241">AD228+AF228</f>
        <v>38.39</v>
      </c>
      <c r="AK228" s="1013">
        <f t="shared" si="241"/>
        <v>34.200000000000003</v>
      </c>
      <c r="AL228" s="906">
        <f t="shared" si="234"/>
        <v>38.39</v>
      </c>
      <c r="AM228" s="1014">
        <f>AG228+AI228</f>
        <v>34.200000000000003</v>
      </c>
      <c r="AN228" s="918">
        <f t="shared" si="223"/>
        <v>38.39</v>
      </c>
      <c r="AO228" s="940">
        <f t="shared" si="224"/>
        <v>34.200000000000003</v>
      </c>
      <c r="AR228" s="108"/>
      <c r="AU228" s="110"/>
      <c r="AV228" s="11"/>
      <c r="AW228" s="11"/>
    </row>
    <row r="229" spans="2:49" ht="15" customHeight="1" thickBot="1">
      <c r="B229" s="3414"/>
      <c r="C229" s="129"/>
      <c r="D229" s="477"/>
      <c r="E229" s="3414"/>
      <c r="F229" s="3414"/>
      <c r="G229" s="3414"/>
      <c r="H229" s="95"/>
      <c r="I229" s="95"/>
      <c r="J229" s="95"/>
      <c r="K229" s="3411"/>
      <c r="L229" s="213"/>
      <c r="M229" s="214"/>
      <c r="N229" s="110"/>
      <c r="O229" s="105"/>
      <c r="P229" s="104"/>
      <c r="Q229" s="148"/>
      <c r="R229" s="11"/>
      <c r="S229" s="11"/>
      <c r="T229" s="11"/>
      <c r="U229" s="11"/>
      <c r="V229" s="11"/>
      <c r="W229" s="280"/>
      <c r="Y229" s="868"/>
      <c r="AC229" s="952" t="s">
        <v>208</v>
      </c>
      <c r="AD229" s="1015"/>
      <c r="AE229" s="1016"/>
      <c r="AF229" s="1017"/>
      <c r="AG229" s="1018"/>
      <c r="AH229" s="1015"/>
      <c r="AI229" s="1016"/>
      <c r="AJ229" s="907">
        <f t="shared" si="241"/>
        <v>0</v>
      </c>
      <c r="AK229" s="1019">
        <f t="shared" si="241"/>
        <v>0</v>
      </c>
      <c r="AL229" s="907">
        <f t="shared" si="234"/>
        <v>0</v>
      </c>
      <c r="AM229" s="1020">
        <f>AG229+AI229</f>
        <v>0</v>
      </c>
      <c r="AN229" s="927">
        <f t="shared" si="223"/>
        <v>0</v>
      </c>
      <c r="AO229" s="941">
        <f t="shared" si="224"/>
        <v>0</v>
      </c>
      <c r="AR229" s="202"/>
      <c r="AU229" s="110"/>
      <c r="AV229" s="11"/>
      <c r="AW229" s="11"/>
    </row>
    <row r="230" spans="2:49" ht="13.5" customHeight="1" thickBot="1">
      <c r="B230" s="3414"/>
      <c r="C230" s="3416"/>
      <c r="D230" s="3411"/>
      <c r="E230" s="3411"/>
      <c r="F230" s="3413"/>
      <c r="G230" s="3420"/>
      <c r="H230" s="3414"/>
      <c r="I230" s="3411"/>
      <c r="J230" s="3410"/>
      <c r="K230" s="3411"/>
      <c r="L230" s="264"/>
      <c r="M230" s="265"/>
      <c r="N230" s="110"/>
      <c r="O230" s="1237"/>
      <c r="P230" s="11"/>
      <c r="Q230" s="11"/>
      <c r="R230" s="11"/>
      <c r="S230" s="11"/>
      <c r="T230" s="11"/>
      <c r="U230" s="11"/>
      <c r="V230" s="11"/>
      <c r="W230" s="874"/>
      <c r="Y230" s="874"/>
      <c r="Z230" s="931"/>
      <c r="AA230" s="295"/>
      <c r="AC230" s="1109" t="s">
        <v>299</v>
      </c>
      <c r="AD230" s="1110">
        <f t="shared" ref="AD230:AI230" si="242">SUM(AD227:AD229)</f>
        <v>0</v>
      </c>
      <c r="AE230" s="988">
        <f t="shared" si="242"/>
        <v>0</v>
      </c>
      <c r="AF230" s="1110">
        <f t="shared" si="242"/>
        <v>38.39</v>
      </c>
      <c r="AG230" s="988">
        <f t="shared" si="242"/>
        <v>34.200000000000003</v>
      </c>
      <c r="AH230" s="1110">
        <f t="shared" si="242"/>
        <v>0</v>
      </c>
      <c r="AI230" s="988">
        <f t="shared" si="242"/>
        <v>0</v>
      </c>
      <c r="AJ230" s="987">
        <f t="shared" si="241"/>
        <v>38.39</v>
      </c>
      <c r="AK230" s="989">
        <f t="shared" si="241"/>
        <v>34.200000000000003</v>
      </c>
      <c r="AL230" s="987">
        <f t="shared" si="234"/>
        <v>38.39</v>
      </c>
      <c r="AM230" s="990">
        <f>AG230+AI230</f>
        <v>34.200000000000003</v>
      </c>
      <c r="AN230" s="953">
        <f t="shared" si="223"/>
        <v>38.39</v>
      </c>
      <c r="AO230" s="954">
        <f t="shared" si="224"/>
        <v>34.200000000000003</v>
      </c>
      <c r="AR230" s="110"/>
      <c r="AU230" s="11"/>
    </row>
    <row r="231" spans="2:49" ht="13.5" customHeight="1">
      <c r="B231" s="3414"/>
      <c r="C231" s="1682"/>
      <c r="D231" s="3415"/>
      <c r="E231" s="1683"/>
      <c r="F231" s="3411"/>
      <c r="G231" s="112"/>
      <c r="H231" s="146"/>
      <c r="I231" s="3411"/>
      <c r="J231" s="608"/>
      <c r="K231" s="3402"/>
      <c r="L231" s="3414"/>
      <c r="M231" s="3414"/>
      <c r="N231" s="110"/>
      <c r="O231" s="3084"/>
      <c r="P231" s="11"/>
      <c r="Q231" s="11"/>
      <c r="R231" s="11"/>
      <c r="S231" s="11"/>
      <c r="T231" s="11"/>
      <c r="U231" s="11"/>
      <c r="V231" s="11"/>
      <c r="W231" s="874"/>
      <c r="Y231" s="874"/>
      <c r="Z231" s="931"/>
      <c r="AA231" s="1052"/>
      <c r="AC231" s="1687"/>
      <c r="AE231" s="868"/>
      <c r="AG231" s="868"/>
      <c r="AI231" s="110"/>
      <c r="AK231" s="877"/>
      <c r="AM231" s="880"/>
      <c r="AN231" s="11"/>
      <c r="AR231" s="110"/>
      <c r="AU231" s="11"/>
    </row>
    <row r="232" spans="2:49" ht="14.25" customHeight="1">
      <c r="B232" s="95"/>
      <c r="C232" s="1687" t="str">
        <f>C2</f>
        <v xml:space="preserve">               10 - ТИДНЕВНАЯ  М Е Н Ю  -  Р А С К Л А Д К А    ДЛЯ ПИТАНИЯ ДЕТЕЙ  ШКОЛЬНЫХ </v>
      </c>
      <c r="D232" s="95"/>
      <c r="E232" s="95"/>
      <c r="F232" s="95"/>
      <c r="G232" s="1688"/>
      <c r="H232" s="95"/>
      <c r="I232" s="95"/>
      <c r="J232" s="95"/>
      <c r="K232" s="95"/>
      <c r="L232" s="1688"/>
      <c r="M232" s="95"/>
      <c r="N232" s="95"/>
      <c r="O232" s="3084"/>
      <c r="P232" s="11"/>
      <c r="Q232" s="11"/>
      <c r="R232" s="11"/>
      <c r="S232" s="11"/>
      <c r="T232" s="11"/>
      <c r="U232" s="149"/>
      <c r="V232" s="11"/>
      <c r="Z232" s="1053"/>
      <c r="AA232" s="82"/>
      <c r="AC232" t="s">
        <v>283</v>
      </c>
      <c r="AN232" s="110"/>
      <c r="AO232" s="11"/>
      <c r="AR232" s="142"/>
    </row>
    <row r="233" spans="2:49" ht="15" customHeight="1" thickBot="1">
      <c r="B233" s="95"/>
      <c r="C233" s="95"/>
      <c r="D233" s="1689" t="s">
        <v>346</v>
      </c>
      <c r="E233" s="95"/>
      <c r="F233" s="1690"/>
      <c r="G233" s="95"/>
      <c r="H233" s="95"/>
      <c r="I233" s="95"/>
      <c r="J233" s="95"/>
      <c r="K233" s="95"/>
      <c r="L233" s="1691" t="str">
        <f>L3</f>
        <v>СанПиН  2.3 /2.4. 3590 - 20</v>
      </c>
      <c r="M233" s="95"/>
      <c r="N233" s="95"/>
      <c r="AC233" s="103" t="str">
        <f>B237</f>
        <v xml:space="preserve">  5 - й   день</v>
      </c>
      <c r="AD233" s="2" t="str">
        <f>P235</f>
        <v xml:space="preserve">   Возрастная категория:      с   7  до 11 лет                   </v>
      </c>
      <c r="AI233" s="137" t="str">
        <f>U235</f>
        <v>1 - я   неделя</v>
      </c>
      <c r="AK233" s="306"/>
      <c r="AL233" s="68"/>
      <c r="AR233" s="110"/>
      <c r="AV233" s="54"/>
      <c r="AW233" s="605"/>
    </row>
    <row r="234" spans="2:49" ht="15.75" thickBot="1">
      <c r="B234" s="1688" t="str">
        <f>B4</f>
        <v xml:space="preserve">   Возрастная категория:      с   7  до 11 лет                   </v>
      </c>
      <c r="C234" s="1688"/>
      <c r="D234" s="1692"/>
      <c r="E234" s="95"/>
      <c r="F234" s="1693" t="str">
        <f>G4</f>
        <v>1 - я   неделя</v>
      </c>
      <c r="G234" s="95"/>
      <c r="H234" s="95"/>
      <c r="I234" s="2759" t="str">
        <f>I4</f>
        <v xml:space="preserve">      Сезон:    ЗИМА  -  ВЕСНА  2025 -____г.г.</v>
      </c>
      <c r="J234" s="2248"/>
      <c r="K234" s="1694"/>
      <c r="L234" s="95"/>
      <c r="M234" s="95"/>
      <c r="N234" s="95"/>
      <c r="O234" t="s">
        <v>283</v>
      </c>
      <c r="AC234" t="str">
        <f>O236</f>
        <v xml:space="preserve">               10 - ТИДНЕВКА</v>
      </c>
      <c r="AG234" s="2760" t="str">
        <f>S236</f>
        <v xml:space="preserve">      Сезон:    ЗИМА  -  ВЕСНА  2025 -____г.г.</v>
      </c>
      <c r="AN234" s="45"/>
      <c r="AO234" s="57"/>
      <c r="AR234" s="110"/>
      <c r="AV234" s="331"/>
      <c r="AW234" s="331"/>
    </row>
    <row r="235" spans="2:49" ht="15.75" thickBot="1">
      <c r="B235" s="1695" t="s">
        <v>1</v>
      </c>
      <c r="C235" s="1696" t="s">
        <v>2</v>
      </c>
      <c r="D235" s="1697" t="s">
        <v>3</v>
      </c>
      <c r="E235" s="3446" t="s">
        <v>57</v>
      </c>
      <c r="F235" s="116"/>
      <c r="G235" s="116"/>
      <c r="H235" s="116"/>
      <c r="I235" s="116"/>
      <c r="J235" s="116"/>
      <c r="K235" s="116"/>
      <c r="L235" s="116"/>
      <c r="M235" s="3433"/>
      <c r="N235" s="95"/>
      <c r="O235" s="103" t="str">
        <f>B237</f>
        <v xml:space="preserve">  5 - й   день</v>
      </c>
      <c r="P235" s="2" t="str">
        <f>B234</f>
        <v xml:space="preserve">   Возрастная категория:      с   7  до 11 лет                   </v>
      </c>
      <c r="U235" s="137" t="str">
        <f>F234</f>
        <v>1 - я   неделя</v>
      </c>
      <c r="W235" s="306"/>
      <c r="X235" s="68"/>
      <c r="Y235" s="1054"/>
      <c r="AC235" s="862" t="s">
        <v>235</v>
      </c>
      <c r="AD235" s="863" t="s">
        <v>284</v>
      </c>
      <c r="AE235" s="864"/>
      <c r="AF235" s="863" t="s">
        <v>285</v>
      </c>
      <c r="AG235" s="864"/>
      <c r="AH235" s="863" t="s">
        <v>286</v>
      </c>
      <c r="AI235" s="864"/>
      <c r="AJ235" s="863" t="s">
        <v>288</v>
      </c>
      <c r="AK235" s="864"/>
      <c r="AL235" s="909" t="s">
        <v>289</v>
      </c>
      <c r="AM235" s="864"/>
      <c r="AN235" s="932" t="s">
        <v>290</v>
      </c>
      <c r="AO235" s="933"/>
      <c r="AR235" s="1791"/>
      <c r="AV235" s="331"/>
      <c r="AW235" s="331"/>
    </row>
    <row r="236" spans="2:49" ht="12.75" customHeight="1" thickBot="1">
      <c r="B236" s="1699" t="s">
        <v>4</v>
      </c>
      <c r="C236" s="95"/>
      <c r="D236" s="1700" t="s">
        <v>58</v>
      </c>
      <c r="E236" s="95"/>
      <c r="F236" s="95"/>
      <c r="G236" s="95"/>
      <c r="H236" s="613"/>
      <c r="I236" s="3414"/>
      <c r="J236" s="3414"/>
      <c r="K236" s="613"/>
      <c r="L236" s="3414"/>
      <c r="M236" s="3440"/>
      <c r="N236" s="95"/>
      <c r="O236" s="1687" t="str">
        <f>O6</f>
        <v xml:space="preserve">               10 - ТИДНЕВКА</v>
      </c>
      <c r="S236" s="2760" t="str">
        <f>I234</f>
        <v xml:space="preserve">      Сезон:    ЗИМА  -  ВЕСНА  2025 -____г.г.</v>
      </c>
      <c r="AC236" s="1112" t="s">
        <v>311</v>
      </c>
      <c r="AD236" s="865" t="s">
        <v>87</v>
      </c>
      <c r="AE236" s="867" t="s">
        <v>88</v>
      </c>
      <c r="AF236" s="910" t="s">
        <v>87</v>
      </c>
      <c r="AG236" s="911" t="s">
        <v>88</v>
      </c>
      <c r="AH236" s="910" t="s">
        <v>87</v>
      </c>
      <c r="AI236" s="911" t="s">
        <v>88</v>
      </c>
      <c r="AJ236" s="865" t="s">
        <v>87</v>
      </c>
      <c r="AK236" s="866" t="s">
        <v>88</v>
      </c>
      <c r="AL236" s="912" t="s">
        <v>87</v>
      </c>
      <c r="AM236" s="866" t="s">
        <v>88</v>
      </c>
      <c r="AN236" s="1115" t="s">
        <v>87</v>
      </c>
      <c r="AO236" s="1116" t="s">
        <v>88</v>
      </c>
      <c r="AR236" s="110"/>
      <c r="AV236" s="14"/>
      <c r="AW236" s="14"/>
    </row>
    <row r="237" spans="2:49" ht="16.5" thickBot="1">
      <c r="B237" s="1730" t="s">
        <v>214</v>
      </c>
      <c r="C237" s="116"/>
      <c r="D237" s="3433"/>
      <c r="E237" s="2375" t="s">
        <v>1016</v>
      </c>
      <c r="F237" s="1253"/>
      <c r="G237" s="1708"/>
      <c r="H237" s="2764"/>
      <c r="I237" s="2868" t="s">
        <v>403</v>
      </c>
      <c r="J237" s="2868"/>
      <c r="K237" s="1240"/>
      <c r="L237" s="1240"/>
      <c r="M237" s="1241"/>
      <c r="N237" s="95"/>
      <c r="O237" s="1127" t="s">
        <v>314</v>
      </c>
      <c r="P237" s="193"/>
      <c r="Q237" s="193"/>
      <c r="R237" s="193"/>
      <c r="S237" s="193"/>
      <c r="T237" s="193"/>
      <c r="U237" s="193"/>
      <c r="V237" s="193"/>
      <c r="W237" s="193"/>
      <c r="X237" s="193"/>
      <c r="Y237" s="860"/>
      <c r="AC237" s="955" t="s">
        <v>63</v>
      </c>
      <c r="AD237" s="991"/>
      <c r="AE237" s="1021"/>
      <c r="AF237" s="991"/>
      <c r="AG237" s="1022"/>
      <c r="AH237" s="991"/>
      <c r="AI237" s="1023"/>
      <c r="AJ237" s="905">
        <f t="shared" ref="AJ237:AJ246" si="243">AD237+AF237</f>
        <v>0</v>
      </c>
      <c r="AK237" s="1024">
        <f t="shared" ref="AK237:AK246" si="244">AE237+AG237</f>
        <v>0</v>
      </c>
      <c r="AL237" s="905">
        <f t="shared" ref="AL237:AL246" si="245">AF237+AH237</f>
        <v>0</v>
      </c>
      <c r="AM237" s="1025">
        <f t="shared" ref="AM237:AM246" si="246">AG237+AI237</f>
        <v>0</v>
      </c>
      <c r="AN237" s="938">
        <f t="shared" ref="AN237:AN245" si="247">AD237+AF237+AH237</f>
        <v>0</v>
      </c>
      <c r="AO237" s="945">
        <f t="shared" ref="AO237:AO245" si="248">AE237+AG237+AI237</f>
        <v>0</v>
      </c>
      <c r="AR237" s="105"/>
      <c r="AV237" s="14"/>
      <c r="AW237" s="14"/>
    </row>
    <row r="238" spans="2:49" ht="14.25" customHeight="1" thickBot="1">
      <c r="B238" s="3446"/>
      <c r="C238" s="3444" t="s">
        <v>129</v>
      </c>
      <c r="D238" s="3433"/>
      <c r="E238" s="2144" t="s">
        <v>86</v>
      </c>
      <c r="F238" s="677" t="s">
        <v>87</v>
      </c>
      <c r="G238" s="1265" t="s">
        <v>88</v>
      </c>
      <c r="H238" s="2659" t="s">
        <v>86</v>
      </c>
      <c r="I238" s="2660" t="s">
        <v>87</v>
      </c>
      <c r="J238" s="2838" t="s">
        <v>88</v>
      </c>
      <c r="K238" s="1264" t="s">
        <v>86</v>
      </c>
      <c r="L238" s="677" t="s">
        <v>87</v>
      </c>
      <c r="M238" s="1265" t="s">
        <v>88</v>
      </c>
      <c r="N238" s="95"/>
      <c r="O238" s="682"/>
      <c r="P238" s="17" t="s">
        <v>315</v>
      </c>
      <c r="Q238" s="17"/>
      <c r="R238" s="17"/>
      <c r="S238" s="17"/>
      <c r="T238" s="17"/>
      <c r="U238" s="17"/>
      <c r="V238" s="17"/>
      <c r="W238" s="17"/>
      <c r="X238" s="17"/>
      <c r="Y238" s="861"/>
      <c r="AC238" s="955" t="s">
        <v>408</v>
      </c>
      <c r="AD238" s="970"/>
      <c r="AE238" s="1026"/>
      <c r="AF238" s="970"/>
      <c r="AG238" s="1027"/>
      <c r="AH238" s="970"/>
      <c r="AI238" s="1028"/>
      <c r="AJ238" s="906">
        <f t="shared" si="243"/>
        <v>0</v>
      </c>
      <c r="AK238" s="1029">
        <f t="shared" si="244"/>
        <v>0</v>
      </c>
      <c r="AL238" s="906">
        <f t="shared" si="245"/>
        <v>0</v>
      </c>
      <c r="AM238" s="961">
        <f t="shared" si="246"/>
        <v>0</v>
      </c>
      <c r="AN238" s="918">
        <f t="shared" si="247"/>
        <v>0</v>
      </c>
      <c r="AO238" s="940">
        <f t="shared" si="248"/>
        <v>0</v>
      </c>
      <c r="AR238" s="105"/>
      <c r="AV238" s="11"/>
      <c r="AW238" s="11"/>
    </row>
    <row r="239" spans="2:49" ht="12.75" customHeight="1" thickBot="1">
      <c r="B239" s="3434" t="s">
        <v>554</v>
      </c>
      <c r="C239" s="3436" t="s">
        <v>425</v>
      </c>
      <c r="D239" s="3437">
        <v>60</v>
      </c>
      <c r="E239" s="2904" t="s">
        <v>104</v>
      </c>
      <c r="F239" s="2356">
        <v>91.876999999999995</v>
      </c>
      <c r="G239" s="1714">
        <v>64.400000000000006</v>
      </c>
      <c r="H239" s="135" t="s">
        <v>42</v>
      </c>
      <c r="I239" s="2839">
        <v>135.41329999999999</v>
      </c>
      <c r="J239" s="2381">
        <v>101.56</v>
      </c>
      <c r="K239" s="1255" t="s">
        <v>469</v>
      </c>
      <c r="L239" s="134">
        <v>41.4</v>
      </c>
      <c r="M239" s="1199">
        <v>41.4</v>
      </c>
      <c r="N239" s="95"/>
      <c r="Z239" s="1794" t="s">
        <v>991</v>
      </c>
      <c r="AA239" s="3730"/>
      <c r="AC239" s="955" t="s">
        <v>65</v>
      </c>
      <c r="AD239" s="1030"/>
      <c r="AE239" s="1086"/>
      <c r="AF239" s="1030">
        <f>I256</f>
        <v>12.31</v>
      </c>
      <c r="AG239" s="1236">
        <f>J256</f>
        <v>12.31</v>
      </c>
      <c r="AH239" s="1030"/>
      <c r="AI239" s="1033"/>
      <c r="AJ239" s="906">
        <f t="shared" si="243"/>
        <v>12.31</v>
      </c>
      <c r="AK239" s="1029">
        <f t="shared" si="244"/>
        <v>12.31</v>
      </c>
      <c r="AL239" s="906">
        <f t="shared" si="245"/>
        <v>12.31</v>
      </c>
      <c r="AM239" s="961">
        <f t="shared" si="246"/>
        <v>12.31</v>
      </c>
      <c r="AN239" s="918">
        <f t="shared" si="247"/>
        <v>12.31</v>
      </c>
      <c r="AO239" s="940">
        <f t="shared" si="248"/>
        <v>12.31</v>
      </c>
      <c r="AR239" s="105"/>
      <c r="AV239" s="11"/>
      <c r="AW239" s="11"/>
    </row>
    <row r="240" spans="2:49" ht="13.5" customHeight="1" thickBot="1">
      <c r="B240" s="3439"/>
      <c r="C240" s="2676" t="s">
        <v>802</v>
      </c>
      <c r="D240" s="3440"/>
      <c r="E240" s="194" t="s">
        <v>73</v>
      </c>
      <c r="F240" s="237">
        <v>16.72</v>
      </c>
      <c r="G240" s="1254">
        <v>16.72</v>
      </c>
      <c r="H240" s="2806" t="s">
        <v>985</v>
      </c>
      <c r="I240" s="1740"/>
      <c r="J240" s="1740"/>
      <c r="K240" s="1193" t="s">
        <v>470</v>
      </c>
      <c r="L240" s="237">
        <v>1.62</v>
      </c>
      <c r="M240" s="239">
        <v>1.62</v>
      </c>
      <c r="N240" s="95"/>
      <c r="O240" s="862" t="s">
        <v>235</v>
      </c>
      <c r="P240" s="863" t="s">
        <v>284</v>
      </c>
      <c r="Q240" s="864"/>
      <c r="R240" s="863" t="s">
        <v>285</v>
      </c>
      <c r="S240" s="864"/>
      <c r="T240" s="863" t="s">
        <v>286</v>
      </c>
      <c r="U240" s="864"/>
      <c r="V240" s="863" t="s">
        <v>992</v>
      </c>
      <c r="W240" s="864"/>
      <c r="X240" s="909" t="s">
        <v>289</v>
      </c>
      <c r="Y240" s="864"/>
      <c r="Z240" s="3728" t="s">
        <v>990</v>
      </c>
      <c r="AA240" s="3729"/>
      <c r="AC240" s="955" t="s">
        <v>66</v>
      </c>
      <c r="AD240" s="970"/>
      <c r="AE240" s="1031"/>
      <c r="AF240" s="970"/>
      <c r="AG240" s="1236"/>
      <c r="AH240" s="970"/>
      <c r="AI240" s="1033"/>
      <c r="AJ240" s="906">
        <f t="shared" si="243"/>
        <v>0</v>
      </c>
      <c r="AK240" s="1029">
        <f t="shared" si="244"/>
        <v>0</v>
      </c>
      <c r="AL240" s="906">
        <f t="shared" si="245"/>
        <v>0</v>
      </c>
      <c r="AM240" s="961">
        <f t="shared" si="246"/>
        <v>0</v>
      </c>
      <c r="AN240" s="918">
        <f t="shared" si="247"/>
        <v>0</v>
      </c>
      <c r="AO240" s="940">
        <f t="shared" si="248"/>
        <v>0</v>
      </c>
      <c r="AR240" s="105"/>
      <c r="AV240" s="11"/>
      <c r="AW240" s="11"/>
    </row>
    <row r="241" spans="2:49" ht="15.75" thickBot="1">
      <c r="B241" s="3434" t="s">
        <v>933</v>
      </c>
      <c r="C241" s="3432" t="s">
        <v>1010</v>
      </c>
      <c r="D241" s="3016">
        <v>90</v>
      </c>
      <c r="E241" s="194" t="s">
        <v>114</v>
      </c>
      <c r="F241" s="1727">
        <v>18</v>
      </c>
      <c r="G241" s="1254">
        <v>18</v>
      </c>
      <c r="H241" s="194" t="s">
        <v>62</v>
      </c>
      <c r="I241" s="237">
        <v>39.045000000000002</v>
      </c>
      <c r="J241" s="1256">
        <v>31.236000000000001</v>
      </c>
      <c r="K241" s="1193" t="s">
        <v>367</v>
      </c>
      <c r="L241" s="237">
        <v>2.86</v>
      </c>
      <c r="M241" s="1257">
        <v>2.86</v>
      </c>
      <c r="N241" s="95"/>
      <c r="O241" s="690"/>
      <c r="P241" s="865" t="s">
        <v>87</v>
      </c>
      <c r="Q241" s="866" t="s">
        <v>88</v>
      </c>
      <c r="R241" s="865" t="s">
        <v>87</v>
      </c>
      <c r="S241" s="866" t="s">
        <v>88</v>
      </c>
      <c r="T241" s="865" t="s">
        <v>87</v>
      </c>
      <c r="U241" s="866" t="s">
        <v>88</v>
      </c>
      <c r="V241" s="865" t="s">
        <v>87</v>
      </c>
      <c r="W241" s="866" t="s">
        <v>88</v>
      </c>
      <c r="X241" s="865" t="s">
        <v>87</v>
      </c>
      <c r="Y241" s="867" t="s">
        <v>88</v>
      </c>
      <c r="Z241" s="913" t="s">
        <v>87</v>
      </c>
      <c r="AA241" s="914" t="s">
        <v>88</v>
      </c>
      <c r="AC241" s="955" t="s">
        <v>68</v>
      </c>
      <c r="AD241" s="970"/>
      <c r="AE241" s="1026"/>
      <c r="AF241" s="970"/>
      <c r="AG241" s="1027"/>
      <c r="AH241" s="970"/>
      <c r="AI241" s="1028"/>
      <c r="AJ241" s="906">
        <f t="shared" si="243"/>
        <v>0</v>
      </c>
      <c r="AK241" s="1029">
        <f t="shared" si="244"/>
        <v>0</v>
      </c>
      <c r="AL241" s="906">
        <f t="shared" si="245"/>
        <v>0</v>
      </c>
      <c r="AM241" s="961">
        <f t="shared" si="246"/>
        <v>0</v>
      </c>
      <c r="AN241" s="918">
        <f t="shared" si="247"/>
        <v>0</v>
      </c>
      <c r="AO241" s="940">
        <f t="shared" si="248"/>
        <v>0</v>
      </c>
      <c r="AR241" s="105"/>
      <c r="AV241" s="11"/>
      <c r="AW241" s="11"/>
    </row>
    <row r="242" spans="2:49">
      <c r="B242" s="3434" t="s">
        <v>471</v>
      </c>
      <c r="C242" s="3436" t="s">
        <v>403</v>
      </c>
      <c r="D242" s="1266">
        <v>180</v>
      </c>
      <c r="E242" s="194" t="s">
        <v>944</v>
      </c>
      <c r="F242" s="1727" t="s">
        <v>945</v>
      </c>
      <c r="G242" s="1254">
        <v>1.99</v>
      </c>
      <c r="H242" s="2806" t="s">
        <v>986</v>
      </c>
      <c r="I242" s="1740"/>
      <c r="J242" s="1740"/>
      <c r="K242" s="1193" t="s">
        <v>367</v>
      </c>
      <c r="L242" s="237">
        <v>1.46</v>
      </c>
      <c r="M242" s="1257">
        <v>1.46</v>
      </c>
      <c r="N242" s="95"/>
      <c r="O242" s="1128" t="s">
        <v>115</v>
      </c>
      <c r="P242" s="881">
        <f>D245</f>
        <v>20</v>
      </c>
      <c r="Q242" s="1055">
        <f>D245</f>
        <v>20</v>
      </c>
      <c r="R242" s="895">
        <f>D260</f>
        <v>30</v>
      </c>
      <c r="S242" s="1047">
        <f>D260</f>
        <v>30</v>
      </c>
      <c r="T242" s="895"/>
      <c r="U242" s="1056"/>
      <c r="V242" s="895">
        <f>P242+R242</f>
        <v>50</v>
      </c>
      <c r="W242" s="1046">
        <f>Q242+S242</f>
        <v>50</v>
      </c>
      <c r="X242" s="895">
        <f>R242+T242</f>
        <v>30</v>
      </c>
      <c r="Y242" s="1047">
        <f>S242+U242</f>
        <v>30</v>
      </c>
      <c r="Z242" s="915">
        <f t="shared" ref="Z242:Z250" si="249">P242+R242+T242</f>
        <v>50</v>
      </c>
      <c r="AA242" s="916">
        <f t="shared" ref="AA242:AA250" si="250">Q242+S242+U242</f>
        <v>50</v>
      </c>
      <c r="AC242" s="955" t="s">
        <v>69</v>
      </c>
      <c r="AD242" s="970"/>
      <c r="AE242" s="1034"/>
      <c r="AF242" s="970"/>
      <c r="AG242" s="1027"/>
      <c r="AH242" s="970"/>
      <c r="AI242" s="1028"/>
      <c r="AJ242" s="906">
        <f t="shared" si="243"/>
        <v>0</v>
      </c>
      <c r="AK242" s="1029">
        <f t="shared" si="244"/>
        <v>0</v>
      </c>
      <c r="AL242" s="906">
        <f t="shared" si="245"/>
        <v>0</v>
      </c>
      <c r="AM242" s="961">
        <f t="shared" si="246"/>
        <v>0</v>
      </c>
      <c r="AN242" s="918">
        <f t="shared" si="247"/>
        <v>0</v>
      </c>
      <c r="AO242" s="940">
        <f t="shared" si="248"/>
        <v>0</v>
      </c>
      <c r="AR242" s="105"/>
    </row>
    <row r="243" spans="2:49">
      <c r="B243" s="3438" t="s">
        <v>345</v>
      </c>
      <c r="C243" s="3432" t="s">
        <v>105</v>
      </c>
      <c r="D243" s="2707">
        <v>200</v>
      </c>
      <c r="E243" s="3432" t="s">
        <v>348</v>
      </c>
      <c r="F243" s="1727">
        <v>0.4</v>
      </c>
      <c r="G243" s="3650">
        <v>0.4</v>
      </c>
      <c r="H243" s="194" t="s">
        <v>472</v>
      </c>
      <c r="I243" s="237">
        <v>21.42</v>
      </c>
      <c r="J243" s="1256">
        <v>18</v>
      </c>
      <c r="K243" s="1193" t="s">
        <v>62</v>
      </c>
      <c r="L243" s="237">
        <v>5.4</v>
      </c>
      <c r="M243" s="239">
        <v>4.32</v>
      </c>
      <c r="N243" s="1090"/>
      <c r="O243" s="917" t="s">
        <v>114</v>
      </c>
      <c r="P243" s="882">
        <f>F241+D244</f>
        <v>48</v>
      </c>
      <c r="Q243" s="1057">
        <f>G241+D244</f>
        <v>48</v>
      </c>
      <c r="R243" s="882">
        <f>D259</f>
        <v>40</v>
      </c>
      <c r="S243" s="1058">
        <f>D259</f>
        <v>40</v>
      </c>
      <c r="T243" s="882">
        <f>D272</f>
        <v>20</v>
      </c>
      <c r="U243" s="1057">
        <f>D272</f>
        <v>20</v>
      </c>
      <c r="V243" s="882">
        <f t="shared" ref="V243:V247" si="251">P243+R243</f>
        <v>88</v>
      </c>
      <c r="W243" s="1049">
        <f t="shared" ref="W243:W247" si="252">Q243+S243</f>
        <v>88</v>
      </c>
      <c r="X243" s="882">
        <f t="shared" ref="X243:X247" si="253">R243+T243</f>
        <v>60</v>
      </c>
      <c r="Y243" s="961">
        <f t="shared" ref="Y243:Y247" si="254">S243+U243</f>
        <v>60</v>
      </c>
      <c r="Z243" s="918">
        <f t="shared" si="249"/>
        <v>108</v>
      </c>
      <c r="AA243" s="919">
        <f t="shared" si="250"/>
        <v>108</v>
      </c>
      <c r="AC243" s="956" t="s">
        <v>313</v>
      </c>
      <c r="AD243" s="970"/>
      <c r="AE243" s="1026"/>
      <c r="AF243" s="1138"/>
      <c r="AG243" s="1233"/>
      <c r="AH243" s="970"/>
      <c r="AI243" s="1028"/>
      <c r="AJ243" s="906">
        <f t="shared" si="243"/>
        <v>0</v>
      </c>
      <c r="AK243" s="1029">
        <f t="shared" si="244"/>
        <v>0</v>
      </c>
      <c r="AL243" s="906">
        <f t="shared" si="245"/>
        <v>0</v>
      </c>
      <c r="AM243" s="961">
        <f t="shared" si="246"/>
        <v>0</v>
      </c>
      <c r="AN243" s="918">
        <f t="shared" si="247"/>
        <v>0</v>
      </c>
      <c r="AO243" s="940">
        <f t="shared" si="248"/>
        <v>0</v>
      </c>
      <c r="AR243" s="105"/>
    </row>
    <row r="244" spans="2:49" ht="14.25" customHeight="1" thickBot="1">
      <c r="B244" s="3651" t="s">
        <v>8</v>
      </c>
      <c r="C244" s="3442" t="s">
        <v>9</v>
      </c>
      <c r="D244" s="3652">
        <v>30</v>
      </c>
      <c r="E244" s="194" t="s">
        <v>705</v>
      </c>
      <c r="F244" s="237">
        <v>6.9</v>
      </c>
      <c r="G244" s="3569">
        <v>6.9</v>
      </c>
      <c r="H244" s="2806" t="s">
        <v>732</v>
      </c>
      <c r="I244" s="1740"/>
      <c r="J244" s="1740"/>
      <c r="K244" s="1193" t="s">
        <v>339</v>
      </c>
      <c r="L244" s="237">
        <v>1.8</v>
      </c>
      <c r="M244" s="1257">
        <v>1.8</v>
      </c>
      <c r="N244" s="95"/>
      <c r="O244" s="917" t="s">
        <v>72</v>
      </c>
      <c r="P244" s="882">
        <f>L244</f>
        <v>1.8</v>
      </c>
      <c r="Q244" s="1152">
        <f>M244</f>
        <v>1.8</v>
      </c>
      <c r="R244" s="882"/>
      <c r="S244" s="1049"/>
      <c r="T244" s="882">
        <f>F275</f>
        <v>0.87</v>
      </c>
      <c r="U244" s="2203">
        <f>G275</f>
        <v>0.87</v>
      </c>
      <c r="V244" s="882">
        <f t="shared" si="251"/>
        <v>1.8</v>
      </c>
      <c r="W244" s="1049">
        <f t="shared" si="252"/>
        <v>1.8</v>
      </c>
      <c r="X244" s="882">
        <f t="shared" si="253"/>
        <v>0.87</v>
      </c>
      <c r="Y244" s="961">
        <f t="shared" si="254"/>
        <v>0.87</v>
      </c>
      <c r="Z244" s="918">
        <f t="shared" si="249"/>
        <v>2.67</v>
      </c>
      <c r="AA244" s="919">
        <f t="shared" si="250"/>
        <v>2.67</v>
      </c>
      <c r="AC244" s="1113" t="s">
        <v>312</v>
      </c>
      <c r="AD244" s="977"/>
      <c r="AE244" s="1035"/>
      <c r="AF244" s="977"/>
      <c r="AG244" s="1036"/>
      <c r="AH244" s="977"/>
      <c r="AI244" s="1037"/>
      <c r="AJ244" s="907">
        <f t="shared" si="243"/>
        <v>0</v>
      </c>
      <c r="AK244" s="1038">
        <f t="shared" si="244"/>
        <v>0</v>
      </c>
      <c r="AL244" s="907">
        <f t="shared" si="245"/>
        <v>0</v>
      </c>
      <c r="AM244" s="871">
        <f t="shared" si="246"/>
        <v>0</v>
      </c>
      <c r="AN244" s="927">
        <f t="shared" si="247"/>
        <v>0</v>
      </c>
      <c r="AO244" s="941">
        <f t="shared" si="248"/>
        <v>0</v>
      </c>
      <c r="AR244" s="105"/>
    </row>
    <row r="245" spans="2:49" ht="13.5" customHeight="1" thickBot="1">
      <c r="B245" s="3452" t="s">
        <v>8</v>
      </c>
      <c r="C245" s="3432" t="s">
        <v>305</v>
      </c>
      <c r="D245" s="2707">
        <v>20</v>
      </c>
      <c r="E245" s="2860" t="s">
        <v>956</v>
      </c>
      <c r="F245" s="2608"/>
      <c r="G245" s="2792"/>
      <c r="H245" s="194" t="s">
        <v>347</v>
      </c>
      <c r="I245" s="237">
        <v>45</v>
      </c>
      <c r="J245" s="1254"/>
      <c r="K245" s="1271" t="s">
        <v>132</v>
      </c>
      <c r="L245" s="2869">
        <v>1.4E-3</v>
      </c>
      <c r="M245" s="2870">
        <v>1.4E-3</v>
      </c>
      <c r="N245" s="95"/>
      <c r="O245" s="920" t="s">
        <v>291</v>
      </c>
      <c r="P245" s="883">
        <f t="shared" ref="P245:U245" si="255">AD245</f>
        <v>0</v>
      </c>
      <c r="Q245" s="1087">
        <f t="shared" si="255"/>
        <v>0</v>
      </c>
      <c r="R245" s="883">
        <f t="shared" si="255"/>
        <v>12.31</v>
      </c>
      <c r="S245" s="1061">
        <f t="shared" si="255"/>
        <v>12.31</v>
      </c>
      <c r="T245" s="883">
        <f t="shared" si="255"/>
        <v>0</v>
      </c>
      <c r="U245" s="1062">
        <f t="shared" si="255"/>
        <v>0</v>
      </c>
      <c r="V245" s="883">
        <f t="shared" si="251"/>
        <v>12.31</v>
      </c>
      <c r="W245" s="922">
        <f t="shared" si="252"/>
        <v>12.31</v>
      </c>
      <c r="X245" s="883">
        <f t="shared" si="253"/>
        <v>12.31</v>
      </c>
      <c r="Y245" s="1061">
        <f t="shared" si="254"/>
        <v>12.31</v>
      </c>
      <c r="Z245" s="921">
        <f t="shared" si="249"/>
        <v>12.31</v>
      </c>
      <c r="AA245" s="922">
        <f t="shared" si="250"/>
        <v>12.31</v>
      </c>
      <c r="AC245" s="957" t="s">
        <v>300</v>
      </c>
      <c r="AD245" s="1039">
        <f t="shared" ref="AD245:AH245" si="256">SUM(AD237:AD244)</f>
        <v>0</v>
      </c>
      <c r="AE245" s="1040">
        <f t="shared" si="256"/>
        <v>0</v>
      </c>
      <c r="AF245" s="1041">
        <f t="shared" si="256"/>
        <v>12.31</v>
      </c>
      <c r="AG245" s="959">
        <f t="shared" si="256"/>
        <v>12.31</v>
      </c>
      <c r="AH245" s="1039">
        <f t="shared" si="256"/>
        <v>0</v>
      </c>
      <c r="AI245" s="1042">
        <f>SUM(AI237:AI244)</f>
        <v>0</v>
      </c>
      <c r="AJ245" s="958">
        <f t="shared" si="243"/>
        <v>12.31</v>
      </c>
      <c r="AK245" s="1043">
        <f t="shared" si="244"/>
        <v>12.31</v>
      </c>
      <c r="AL245" s="958">
        <f t="shared" si="245"/>
        <v>12.31</v>
      </c>
      <c r="AM245" s="1044">
        <f t="shared" si="246"/>
        <v>12.31</v>
      </c>
      <c r="AN245" s="958">
        <f t="shared" si="247"/>
        <v>12.31</v>
      </c>
      <c r="AO245" s="959">
        <f t="shared" si="248"/>
        <v>12.31</v>
      </c>
      <c r="AR245" s="131"/>
    </row>
    <row r="246" spans="2:49" ht="15.75" thickBot="1">
      <c r="B246" s="3439"/>
      <c r="C246" s="1258"/>
      <c r="D246" s="3414"/>
      <c r="E246" s="194" t="s">
        <v>79</v>
      </c>
      <c r="F246" s="237">
        <v>1.35</v>
      </c>
      <c r="G246" s="1254">
        <v>1.35</v>
      </c>
      <c r="H246" s="194" t="s">
        <v>75</v>
      </c>
      <c r="I246" s="237">
        <v>7.2</v>
      </c>
      <c r="J246" s="1256">
        <v>7.2</v>
      </c>
      <c r="K246" s="3432" t="s">
        <v>352</v>
      </c>
      <c r="L246" s="237">
        <v>1.37</v>
      </c>
      <c r="M246" s="1257">
        <v>1.37</v>
      </c>
      <c r="N246" s="95"/>
      <c r="O246" s="917" t="s">
        <v>91</v>
      </c>
      <c r="P246" s="882"/>
      <c r="Q246" s="875"/>
      <c r="R246" s="882">
        <f>F263</f>
        <v>12</v>
      </c>
      <c r="S246" s="961">
        <f>G263</f>
        <v>12</v>
      </c>
      <c r="T246" s="882"/>
      <c r="U246" s="1063"/>
      <c r="V246" s="882">
        <f t="shared" si="251"/>
        <v>12</v>
      </c>
      <c r="W246" s="1049">
        <f t="shared" si="252"/>
        <v>12</v>
      </c>
      <c r="X246" s="882">
        <f t="shared" si="253"/>
        <v>12</v>
      </c>
      <c r="Y246" s="961">
        <f t="shared" si="254"/>
        <v>12</v>
      </c>
      <c r="Z246" s="918">
        <f t="shared" si="249"/>
        <v>12</v>
      </c>
      <c r="AA246" s="919">
        <f t="shared" si="250"/>
        <v>12</v>
      </c>
      <c r="AC246" s="1390" t="s">
        <v>388</v>
      </c>
      <c r="AD246" s="903"/>
      <c r="AE246" s="1139"/>
      <c r="AF246" s="905"/>
      <c r="AG246" s="1045"/>
      <c r="AH246" s="908"/>
      <c r="AI246" s="1147"/>
      <c r="AJ246" s="908">
        <f t="shared" si="243"/>
        <v>0</v>
      </c>
      <c r="AK246" s="1046">
        <f t="shared" si="244"/>
        <v>0</v>
      </c>
      <c r="AL246" s="908">
        <f t="shared" si="245"/>
        <v>0</v>
      </c>
      <c r="AM246" s="1047">
        <f t="shared" si="246"/>
        <v>0</v>
      </c>
      <c r="AN246" s="1114"/>
      <c r="AO246" s="1125">
        <f t="shared" ref="AO246:AO260" si="257">AE246+AG246+AI246</f>
        <v>0</v>
      </c>
      <c r="AR246" s="110"/>
    </row>
    <row r="247" spans="2:49" ht="12.75" customHeight="1">
      <c r="B247" s="3439"/>
      <c r="C247" s="1258"/>
      <c r="D247" s="3414"/>
      <c r="E247" s="1720" t="s">
        <v>425</v>
      </c>
      <c r="F247" s="2885"/>
      <c r="G247" s="2885"/>
      <c r="H247" s="2775" t="s">
        <v>733</v>
      </c>
      <c r="I247" s="1740"/>
      <c r="J247" s="1740"/>
      <c r="K247" s="3432" t="s">
        <v>348</v>
      </c>
      <c r="L247" s="1727">
        <v>0.46500000000000002</v>
      </c>
      <c r="M247" s="2840">
        <v>0.46500000000000002</v>
      </c>
      <c r="N247" s="95"/>
      <c r="O247" s="421" t="s">
        <v>42</v>
      </c>
      <c r="P247" s="1150">
        <f>I239</f>
        <v>135.41329999999999</v>
      </c>
      <c r="Q247" s="1067">
        <f>J239</f>
        <v>101.56</v>
      </c>
      <c r="R247" s="1150">
        <f>F258</f>
        <v>13.333</v>
      </c>
      <c r="S247" s="1072">
        <f>G258</f>
        <v>10</v>
      </c>
      <c r="T247" s="882"/>
      <c r="U247" s="1063"/>
      <c r="V247" s="882">
        <f t="shared" si="251"/>
        <v>148.74629999999999</v>
      </c>
      <c r="W247" s="1049">
        <f t="shared" si="252"/>
        <v>111.56</v>
      </c>
      <c r="X247" s="882">
        <f t="shared" si="253"/>
        <v>13.333</v>
      </c>
      <c r="Y247" s="961">
        <f t="shared" si="254"/>
        <v>10</v>
      </c>
      <c r="Z247" s="918">
        <f t="shared" si="249"/>
        <v>148.74629999999999</v>
      </c>
      <c r="AA247" s="919">
        <f t="shared" si="250"/>
        <v>111.56</v>
      </c>
      <c r="AC247" s="935" t="s">
        <v>310</v>
      </c>
      <c r="AD247" s="754"/>
      <c r="AE247" s="1140"/>
      <c r="AF247" s="906"/>
      <c r="AG247" s="1048"/>
      <c r="AH247" s="906"/>
      <c r="AI247" s="1066"/>
      <c r="AJ247" s="906">
        <f t="shared" ref="AJ247:AM250" si="258">AD247+AF247</f>
        <v>0</v>
      </c>
      <c r="AK247" s="1049">
        <f t="shared" si="258"/>
        <v>0</v>
      </c>
      <c r="AL247" s="906">
        <f t="shared" si="258"/>
        <v>0</v>
      </c>
      <c r="AM247" s="961">
        <f t="shared" si="258"/>
        <v>0</v>
      </c>
      <c r="AN247" s="1114">
        <f t="shared" ref="AN247:AN260" si="259">AD247+AF247+AH247</f>
        <v>0</v>
      </c>
      <c r="AO247" s="1125">
        <f t="shared" si="257"/>
        <v>0</v>
      </c>
      <c r="AR247" s="115"/>
    </row>
    <row r="248" spans="2:49" ht="15.75" thickBot="1">
      <c r="B248" s="3439"/>
      <c r="C248" s="1258"/>
      <c r="D248" s="3414"/>
      <c r="E248" s="3008" t="s">
        <v>704</v>
      </c>
      <c r="F248" s="2808"/>
      <c r="G248" s="2808"/>
      <c r="H248" s="194" t="s">
        <v>478</v>
      </c>
      <c r="I248" s="1740"/>
      <c r="J248" s="1259">
        <v>1.28</v>
      </c>
      <c r="K248" s="2797" t="s">
        <v>734</v>
      </c>
      <c r="L248" s="1740"/>
      <c r="M248" s="2763"/>
      <c r="N248" s="95"/>
      <c r="O248" s="2949" t="s">
        <v>394</v>
      </c>
      <c r="P248" s="884">
        <f t="shared" ref="P248:U248" si="260">AD260</f>
        <v>74.464999999999989</v>
      </c>
      <c r="Q248" s="1064">
        <f t="shared" si="260"/>
        <v>61.015999999999998</v>
      </c>
      <c r="R248" s="1458">
        <f t="shared" si="260"/>
        <v>94.201999999999998</v>
      </c>
      <c r="S248" s="1570">
        <f t="shared" si="260"/>
        <v>75.835999999999999</v>
      </c>
      <c r="T248" s="884">
        <f t="shared" si="260"/>
        <v>54.63</v>
      </c>
      <c r="U248" s="1066">
        <f t="shared" si="260"/>
        <v>46.07</v>
      </c>
      <c r="V248" s="1458">
        <f t="shared" ref="V248:Y250" si="261">P248+R248</f>
        <v>168.66699999999997</v>
      </c>
      <c r="W248" s="924">
        <f t="shared" si="261"/>
        <v>136.852</v>
      </c>
      <c r="X248" s="1458">
        <f t="shared" si="261"/>
        <v>148.83199999999999</v>
      </c>
      <c r="Y248" s="1459">
        <f t="shared" si="261"/>
        <v>121.90600000000001</v>
      </c>
      <c r="Z248" s="1460">
        <f t="shared" si="249"/>
        <v>223.29699999999997</v>
      </c>
      <c r="AA248" s="924">
        <f t="shared" si="250"/>
        <v>182.922</v>
      </c>
      <c r="AC248" s="934" t="s">
        <v>221</v>
      </c>
      <c r="AD248" s="754"/>
      <c r="AE248" s="1153"/>
      <c r="AF248" s="906"/>
      <c r="AG248" s="1048"/>
      <c r="AH248" s="906"/>
      <c r="AI248" s="1066"/>
      <c r="AJ248" s="906">
        <f t="shared" si="258"/>
        <v>0</v>
      </c>
      <c r="AK248" s="1049">
        <f t="shared" si="258"/>
        <v>0</v>
      </c>
      <c r="AL248" s="906">
        <f t="shared" si="258"/>
        <v>0</v>
      </c>
      <c r="AM248" s="961">
        <f t="shared" si="258"/>
        <v>0</v>
      </c>
      <c r="AN248" s="1114">
        <f t="shared" si="259"/>
        <v>0</v>
      </c>
      <c r="AO248" s="1125">
        <f t="shared" si="257"/>
        <v>0</v>
      </c>
      <c r="AR248" s="115"/>
    </row>
    <row r="249" spans="2:49">
      <c r="B249" s="3439"/>
      <c r="C249" s="1258"/>
      <c r="D249" s="3414"/>
      <c r="E249" s="135" t="s">
        <v>110</v>
      </c>
      <c r="F249" s="2829">
        <v>69.42</v>
      </c>
      <c r="G249" s="2843">
        <v>48.6</v>
      </c>
      <c r="H249" s="3439"/>
      <c r="I249" s="3414"/>
      <c r="J249" s="3414"/>
      <c r="K249" s="2797" t="s">
        <v>735</v>
      </c>
      <c r="L249" s="1740"/>
      <c r="M249" s="2763"/>
      <c r="N249" s="95"/>
      <c r="O249" s="2950" t="s">
        <v>395</v>
      </c>
      <c r="P249" s="884">
        <f t="shared" ref="P249:U250" si="262">AD267</f>
        <v>72.28</v>
      </c>
      <c r="Q249" s="1064">
        <f t="shared" si="262"/>
        <v>51.46</v>
      </c>
      <c r="R249" s="884">
        <f t="shared" si="262"/>
        <v>0</v>
      </c>
      <c r="S249" s="1065">
        <f t="shared" si="262"/>
        <v>0</v>
      </c>
      <c r="T249" s="884">
        <f t="shared" si="262"/>
        <v>0</v>
      </c>
      <c r="U249" s="1066">
        <f t="shared" si="262"/>
        <v>0</v>
      </c>
      <c r="V249" s="884">
        <f t="shared" si="261"/>
        <v>72.28</v>
      </c>
      <c r="W249" s="924">
        <f t="shared" si="261"/>
        <v>51.46</v>
      </c>
      <c r="X249" s="884">
        <f t="shared" si="261"/>
        <v>0</v>
      </c>
      <c r="Y249" s="1065">
        <f t="shared" si="261"/>
        <v>0</v>
      </c>
      <c r="Z249" s="923">
        <f t="shared" si="249"/>
        <v>72.28</v>
      </c>
      <c r="AA249" s="924">
        <f t="shared" si="250"/>
        <v>51.46</v>
      </c>
      <c r="AC249" s="936" t="s">
        <v>340</v>
      </c>
      <c r="AD249" s="754"/>
      <c r="AE249" s="1142"/>
      <c r="AF249" s="906"/>
      <c r="AG249" s="1048"/>
      <c r="AH249" s="907"/>
      <c r="AI249" s="1148"/>
      <c r="AJ249" s="907">
        <f t="shared" si="258"/>
        <v>0</v>
      </c>
      <c r="AK249" s="1051">
        <f t="shared" si="258"/>
        <v>0</v>
      </c>
      <c r="AL249" s="907">
        <f t="shared" si="258"/>
        <v>0</v>
      </c>
      <c r="AM249" s="871">
        <f t="shared" si="258"/>
        <v>0</v>
      </c>
      <c r="AN249" s="1114">
        <f t="shared" si="259"/>
        <v>0</v>
      </c>
      <c r="AO249" s="1125">
        <f t="shared" si="257"/>
        <v>0</v>
      </c>
      <c r="AR249" s="217"/>
    </row>
    <row r="250" spans="2:49">
      <c r="B250" s="3439"/>
      <c r="C250" s="1258"/>
      <c r="D250" s="3414"/>
      <c r="E250" s="194" t="s">
        <v>131</v>
      </c>
      <c r="F250" s="238">
        <v>7.14</v>
      </c>
      <c r="G250" s="2853">
        <v>6</v>
      </c>
      <c r="H250" s="2824"/>
      <c r="I250" s="3414"/>
      <c r="J250" s="3414"/>
      <c r="K250" s="3414"/>
      <c r="L250" s="3414"/>
      <c r="M250" s="3440"/>
      <c r="N250" s="95"/>
      <c r="O250" s="2951" t="s">
        <v>702</v>
      </c>
      <c r="P250" s="884">
        <f t="shared" si="262"/>
        <v>146.745</v>
      </c>
      <c r="Q250" s="1064">
        <f t="shared" si="262"/>
        <v>112.476</v>
      </c>
      <c r="R250" s="884">
        <f t="shared" si="262"/>
        <v>94.201999999999998</v>
      </c>
      <c r="S250" s="1065">
        <f t="shared" si="262"/>
        <v>75.835999999999999</v>
      </c>
      <c r="T250" s="884">
        <f t="shared" si="262"/>
        <v>54.63</v>
      </c>
      <c r="U250" s="1066">
        <f t="shared" si="262"/>
        <v>46.07</v>
      </c>
      <c r="V250" s="884">
        <f t="shared" si="261"/>
        <v>240.947</v>
      </c>
      <c r="W250" s="924">
        <f t="shared" si="261"/>
        <v>188.31200000000001</v>
      </c>
      <c r="X250" s="884">
        <f t="shared" si="261"/>
        <v>148.83199999999999</v>
      </c>
      <c r="Y250" s="1065">
        <f t="shared" si="261"/>
        <v>121.90600000000001</v>
      </c>
      <c r="Z250" s="923">
        <f t="shared" si="249"/>
        <v>295.577</v>
      </c>
      <c r="AA250" s="924">
        <f t="shared" si="250"/>
        <v>234.38200000000001</v>
      </c>
      <c r="AC250" s="2265" t="s">
        <v>446</v>
      </c>
      <c r="AD250" s="903"/>
      <c r="AE250" s="1139"/>
      <c r="AF250" s="905"/>
      <c r="AG250" s="1045"/>
      <c r="AH250" s="906"/>
      <c r="AI250" s="1066"/>
      <c r="AJ250" s="906">
        <f t="shared" si="258"/>
        <v>0</v>
      </c>
      <c r="AK250" s="1049">
        <f t="shared" si="258"/>
        <v>0</v>
      </c>
      <c r="AL250" s="906">
        <f t="shared" si="258"/>
        <v>0</v>
      </c>
      <c r="AM250" s="961">
        <f t="shared" si="258"/>
        <v>0</v>
      </c>
      <c r="AN250" s="1114">
        <f t="shared" si="259"/>
        <v>0</v>
      </c>
      <c r="AO250" s="1125">
        <f t="shared" si="257"/>
        <v>0</v>
      </c>
      <c r="AR250" s="217"/>
    </row>
    <row r="251" spans="2:49">
      <c r="B251" s="3439"/>
      <c r="C251" s="2587"/>
      <c r="D251" s="3414"/>
      <c r="E251" s="249" t="s">
        <v>352</v>
      </c>
      <c r="F251" s="238">
        <v>3</v>
      </c>
      <c r="G251" s="2853">
        <v>3</v>
      </c>
      <c r="H251" s="3439"/>
      <c r="I251" s="3414"/>
      <c r="J251" s="3414"/>
      <c r="K251" s="613"/>
      <c r="L251" s="3414"/>
      <c r="M251" s="3440"/>
      <c r="N251" s="95"/>
      <c r="O251" s="917" t="s">
        <v>64</v>
      </c>
      <c r="P251" s="885">
        <f t="shared" ref="P251:T251" si="263">AD275</f>
        <v>0</v>
      </c>
      <c r="Q251" s="1067">
        <f t="shared" si="263"/>
        <v>0</v>
      </c>
      <c r="R251" s="885">
        <f t="shared" si="263"/>
        <v>181.78228000000001</v>
      </c>
      <c r="S251" s="961">
        <f>AG275</f>
        <v>147.5</v>
      </c>
      <c r="T251" s="885">
        <f t="shared" si="263"/>
        <v>61.72</v>
      </c>
      <c r="U251" s="1063">
        <f>AI275</f>
        <v>55</v>
      </c>
      <c r="V251" s="885">
        <f t="shared" ref="V251:Y251" si="264">P251+R251</f>
        <v>181.78228000000001</v>
      </c>
      <c r="W251" s="1049">
        <f t="shared" si="264"/>
        <v>147.5</v>
      </c>
      <c r="X251" s="885">
        <f t="shared" si="264"/>
        <v>243.50228000000001</v>
      </c>
      <c r="Y251" s="961">
        <f t="shared" si="264"/>
        <v>202.5</v>
      </c>
      <c r="Z251" s="918">
        <f t="shared" ref="Z251:Z279" si="265">P251+R251+T251</f>
        <v>243.50228000000001</v>
      </c>
      <c r="AA251" s="919">
        <f t="shared" ref="AA251:AA279" si="266">Q251+S251+U251</f>
        <v>202.5</v>
      </c>
      <c r="AC251" s="1222" t="s">
        <v>349</v>
      </c>
      <c r="AD251" s="754"/>
      <c r="AE251" s="1140"/>
      <c r="AF251" s="906"/>
      <c r="AG251" s="1048"/>
      <c r="AH251" s="906"/>
      <c r="AI251" s="1066"/>
      <c r="AJ251" s="906">
        <f t="shared" ref="AJ251:AJ252" si="267">AD251+AF251</f>
        <v>0</v>
      </c>
      <c r="AK251" s="1049">
        <f t="shared" ref="AK251:AK252" si="268">AE251+AG251</f>
        <v>0</v>
      </c>
      <c r="AL251" s="906">
        <f t="shared" ref="AL251:AL252" si="269">AF251+AH251</f>
        <v>0</v>
      </c>
      <c r="AM251" s="961">
        <f t="shared" ref="AM251:AM252" si="270">AG251+AI251</f>
        <v>0</v>
      </c>
      <c r="AN251" s="1114">
        <f t="shared" si="259"/>
        <v>0</v>
      </c>
      <c r="AO251" s="1125">
        <f t="shared" si="257"/>
        <v>0</v>
      </c>
      <c r="AR251" s="108"/>
    </row>
    <row r="252" spans="2:49" ht="14.25" customHeight="1" thickBot="1">
      <c r="B252" s="1272" t="s">
        <v>280</v>
      </c>
      <c r="C252" s="3443"/>
      <c r="D252" s="3653">
        <f>SUM(D239:D251)</f>
        <v>580</v>
      </c>
      <c r="E252" s="1274" t="s">
        <v>79</v>
      </c>
      <c r="F252" s="1263">
        <v>3</v>
      </c>
      <c r="G252" s="3570">
        <v>3</v>
      </c>
      <c r="H252" s="1260"/>
      <c r="I252" s="1262"/>
      <c r="J252" s="1262"/>
      <c r="K252" s="1262"/>
      <c r="L252" s="1262"/>
      <c r="M252" s="2778"/>
      <c r="N252" s="95"/>
      <c r="O252" s="925" t="s">
        <v>90</v>
      </c>
      <c r="P252" s="1182">
        <f t="shared" ref="P252:U252" si="271">AD279</f>
        <v>0</v>
      </c>
      <c r="Q252" s="875">
        <f t="shared" si="271"/>
        <v>0</v>
      </c>
      <c r="R252" s="885">
        <f t="shared" si="271"/>
        <v>4.5</v>
      </c>
      <c r="S252" s="1049">
        <f t="shared" si="271"/>
        <v>4.5</v>
      </c>
      <c r="T252" s="885">
        <f t="shared" si="271"/>
        <v>0</v>
      </c>
      <c r="U252" s="1063">
        <f t="shared" si="271"/>
        <v>0</v>
      </c>
      <c r="V252" s="882">
        <f t="shared" ref="V252:V274" si="272">P252+R252</f>
        <v>4.5</v>
      </c>
      <c r="W252" s="1049">
        <f t="shared" ref="W252:W279" si="273">Q252+S252</f>
        <v>4.5</v>
      </c>
      <c r="X252" s="882">
        <f t="shared" ref="X252:X277" si="274">R252+T252</f>
        <v>4.5</v>
      </c>
      <c r="Y252" s="961">
        <f t="shared" ref="Y252:Y279" si="275">S252+U252</f>
        <v>4.5</v>
      </c>
      <c r="Z252" s="918">
        <f t="shared" si="265"/>
        <v>4.5</v>
      </c>
      <c r="AA252" s="919">
        <f t="shared" si="266"/>
        <v>4.5</v>
      </c>
      <c r="AC252" s="935" t="s">
        <v>350</v>
      </c>
      <c r="AD252" s="754"/>
      <c r="AE252" s="1141"/>
      <c r="AF252" s="906"/>
      <c r="AG252" s="1048"/>
      <c r="AH252" s="906"/>
      <c r="AI252" s="1066"/>
      <c r="AJ252" s="906">
        <f t="shared" si="267"/>
        <v>0</v>
      </c>
      <c r="AK252" s="1049">
        <f t="shared" si="268"/>
        <v>0</v>
      </c>
      <c r="AL252" s="906">
        <f t="shared" si="269"/>
        <v>0</v>
      </c>
      <c r="AM252" s="961">
        <f t="shared" si="270"/>
        <v>0</v>
      </c>
      <c r="AN252" s="1114">
        <f t="shared" si="259"/>
        <v>0</v>
      </c>
      <c r="AO252" s="1125">
        <f t="shared" si="257"/>
        <v>0</v>
      </c>
      <c r="AR252" s="115"/>
    </row>
    <row r="253" spans="2:49" ht="12.75" customHeight="1" thickBot="1">
      <c r="B253" s="610"/>
      <c r="C253" s="3059" t="s">
        <v>106</v>
      </c>
      <c r="D253" s="3433"/>
      <c r="E253" s="2605" t="s">
        <v>706</v>
      </c>
      <c r="F253" s="2765"/>
      <c r="G253" s="2766"/>
      <c r="H253" s="2375" t="s">
        <v>867</v>
      </c>
      <c r="I253" s="3029"/>
      <c r="J253" s="3030"/>
      <c r="K253" s="116"/>
      <c r="L253" s="73"/>
      <c r="M253" s="3405"/>
      <c r="N253" s="95"/>
      <c r="O253" s="917" t="s">
        <v>113</v>
      </c>
      <c r="P253" s="882">
        <f>D243</f>
        <v>200</v>
      </c>
      <c r="Q253" s="875">
        <f>D243</f>
        <v>200</v>
      </c>
      <c r="R253" s="882"/>
      <c r="S253" s="961"/>
      <c r="T253" s="882"/>
      <c r="U253" s="1063"/>
      <c r="V253" s="882">
        <f t="shared" si="272"/>
        <v>200</v>
      </c>
      <c r="W253" s="1049">
        <f t="shared" si="273"/>
        <v>200</v>
      </c>
      <c r="X253" s="882">
        <f t="shared" si="274"/>
        <v>0</v>
      </c>
      <c r="Y253" s="961">
        <f t="shared" si="275"/>
        <v>0</v>
      </c>
      <c r="Z253" s="918">
        <f t="shared" si="265"/>
        <v>200</v>
      </c>
      <c r="AA253" s="919">
        <f t="shared" si="266"/>
        <v>200</v>
      </c>
      <c r="AC253" s="936" t="s">
        <v>107</v>
      </c>
      <c r="AD253" s="754"/>
      <c r="AE253" s="1141"/>
      <c r="AF253" s="906"/>
      <c r="AG253" s="1048"/>
      <c r="AH253" s="906"/>
      <c r="AI253" s="1066"/>
      <c r="AJ253" s="906">
        <f t="shared" ref="AJ253:AM260" si="276">AD253+AF253</f>
        <v>0</v>
      </c>
      <c r="AK253" s="1049">
        <f t="shared" si="276"/>
        <v>0</v>
      </c>
      <c r="AL253" s="906">
        <f t="shared" si="276"/>
        <v>0</v>
      </c>
      <c r="AM253" s="961">
        <f t="shared" si="276"/>
        <v>0</v>
      </c>
      <c r="AN253" s="1114">
        <f t="shared" si="259"/>
        <v>0</v>
      </c>
      <c r="AO253" s="1125">
        <f t="shared" si="257"/>
        <v>0</v>
      </c>
      <c r="AR253" s="217"/>
    </row>
    <row r="254" spans="2:49" ht="14.25" customHeight="1" thickBot="1">
      <c r="B254" s="1624" t="s">
        <v>565</v>
      </c>
      <c r="C254" s="1504" t="s">
        <v>806</v>
      </c>
      <c r="D254" s="1625">
        <v>100</v>
      </c>
      <c r="E254" s="2785" t="s">
        <v>86</v>
      </c>
      <c r="F254" s="2786" t="s">
        <v>87</v>
      </c>
      <c r="G254" s="2787" t="s">
        <v>88</v>
      </c>
      <c r="H254" s="2785" t="s">
        <v>86</v>
      </c>
      <c r="I254" s="3380" t="s">
        <v>87</v>
      </c>
      <c r="J254" s="3381" t="s">
        <v>88</v>
      </c>
      <c r="K254" s="3054" t="s">
        <v>86</v>
      </c>
      <c r="L254" s="3880" t="s">
        <v>87</v>
      </c>
      <c r="M254" s="3881" t="s">
        <v>88</v>
      </c>
      <c r="N254" s="95"/>
      <c r="O254" s="421" t="s">
        <v>303</v>
      </c>
      <c r="P254" s="882">
        <f t="shared" ref="P254:U254" si="277">AD282</f>
        <v>0</v>
      </c>
      <c r="Q254" s="875">
        <f t="shared" si="277"/>
        <v>0</v>
      </c>
      <c r="R254" s="882">
        <f t="shared" si="277"/>
        <v>0</v>
      </c>
      <c r="S254" s="961">
        <f>AG282</f>
        <v>0</v>
      </c>
      <c r="T254" s="882">
        <f t="shared" si="277"/>
        <v>0</v>
      </c>
      <c r="U254" s="1063">
        <f t="shared" si="277"/>
        <v>0</v>
      </c>
      <c r="V254" s="882">
        <f t="shared" si="272"/>
        <v>0</v>
      </c>
      <c r="W254" s="1049">
        <f t="shared" si="273"/>
        <v>0</v>
      </c>
      <c r="X254" s="882">
        <f t="shared" si="274"/>
        <v>0</v>
      </c>
      <c r="Y254" s="961">
        <f t="shared" si="275"/>
        <v>0</v>
      </c>
      <c r="Z254" s="918">
        <f t="shared" si="265"/>
        <v>0</v>
      </c>
      <c r="AA254" s="919">
        <f t="shared" si="266"/>
        <v>0</v>
      </c>
      <c r="AC254" s="936" t="s">
        <v>77</v>
      </c>
      <c r="AD254" s="754">
        <f>I243+F250</f>
        <v>28.560000000000002</v>
      </c>
      <c r="AE254" s="1143">
        <f>J243+G250</f>
        <v>24</v>
      </c>
      <c r="AF254" s="906">
        <f>F260</f>
        <v>11.282</v>
      </c>
      <c r="AG254" s="1048">
        <f>G260</f>
        <v>9.5</v>
      </c>
      <c r="AH254" s="906">
        <f>F272</f>
        <v>54.63</v>
      </c>
      <c r="AI254" s="1066">
        <f>G272</f>
        <v>46.07</v>
      </c>
      <c r="AJ254" s="906">
        <f t="shared" si="276"/>
        <v>39.841999999999999</v>
      </c>
      <c r="AK254" s="1049">
        <f t="shared" si="276"/>
        <v>33.5</v>
      </c>
      <c r="AL254" s="906">
        <f t="shared" si="276"/>
        <v>65.912000000000006</v>
      </c>
      <c r="AM254" s="961">
        <f t="shared" si="276"/>
        <v>55.57</v>
      </c>
      <c r="AN254" s="1114">
        <f t="shared" si="259"/>
        <v>94.472000000000008</v>
      </c>
      <c r="AO254" s="1125">
        <f t="shared" si="257"/>
        <v>79.569999999999993</v>
      </c>
      <c r="AR254" s="217"/>
    </row>
    <row r="255" spans="2:49" ht="14.25" customHeight="1">
      <c r="B255" s="1624" t="s">
        <v>679</v>
      </c>
      <c r="C255" s="2613" t="s">
        <v>678</v>
      </c>
      <c r="D255" s="1625">
        <v>200</v>
      </c>
      <c r="E255" s="2761" t="s">
        <v>680</v>
      </c>
      <c r="F255" s="134">
        <v>14.413</v>
      </c>
      <c r="G255" s="1199">
        <v>12.6</v>
      </c>
      <c r="H255" s="135" t="s">
        <v>59</v>
      </c>
      <c r="I255" s="134">
        <v>179.315</v>
      </c>
      <c r="J255" s="2772">
        <v>175</v>
      </c>
      <c r="K255" s="1255" t="s">
        <v>61</v>
      </c>
      <c r="L255" s="3883">
        <v>3.9</v>
      </c>
      <c r="M255" s="3884">
        <v>3.9</v>
      </c>
      <c r="N255" s="95"/>
      <c r="O255" s="917" t="s">
        <v>304</v>
      </c>
      <c r="P255" s="882">
        <f t="shared" ref="P255:U255" si="278">AD286</f>
        <v>0</v>
      </c>
      <c r="Q255" s="1067">
        <f t="shared" si="278"/>
        <v>0</v>
      </c>
      <c r="R255" s="882">
        <f t="shared" si="278"/>
        <v>14.413</v>
      </c>
      <c r="S255" s="1049">
        <f t="shared" si="278"/>
        <v>12.6</v>
      </c>
      <c r="T255" s="882">
        <f t="shared" si="278"/>
        <v>0</v>
      </c>
      <c r="U255" s="1068">
        <f t="shared" si="278"/>
        <v>0</v>
      </c>
      <c r="V255" s="882">
        <f t="shared" si="272"/>
        <v>14.413</v>
      </c>
      <c r="W255" s="1049">
        <f t="shared" si="273"/>
        <v>12.6</v>
      </c>
      <c r="X255" s="882">
        <f t="shared" si="274"/>
        <v>14.413</v>
      </c>
      <c r="Y255" s="961">
        <f t="shared" si="275"/>
        <v>12.6</v>
      </c>
      <c r="Z255" s="918">
        <f t="shared" si="265"/>
        <v>14.413</v>
      </c>
      <c r="AA255" s="919">
        <f t="shared" si="266"/>
        <v>12.6</v>
      </c>
      <c r="AC255" s="936" t="s">
        <v>62</v>
      </c>
      <c r="AD255" s="754">
        <f>I241+L243</f>
        <v>44.445</v>
      </c>
      <c r="AE255" s="1143">
        <f>J241+M243</f>
        <v>35.555999999999997</v>
      </c>
      <c r="AF255" s="906">
        <f>F259+I265</f>
        <v>82.92</v>
      </c>
      <c r="AG255" s="1048">
        <f>G259+J265</f>
        <v>66.335999999999999</v>
      </c>
      <c r="AH255" s="906"/>
      <c r="AI255" s="1066"/>
      <c r="AJ255" s="906">
        <f t="shared" si="276"/>
        <v>127.36500000000001</v>
      </c>
      <c r="AK255" s="1049">
        <f t="shared" si="276"/>
        <v>101.892</v>
      </c>
      <c r="AL255" s="906">
        <f t="shared" si="276"/>
        <v>82.92</v>
      </c>
      <c r="AM255" s="961">
        <f t="shared" si="276"/>
        <v>66.335999999999999</v>
      </c>
      <c r="AN255" s="1114">
        <f t="shared" si="259"/>
        <v>127.36500000000001</v>
      </c>
      <c r="AO255" s="1125">
        <f t="shared" si="257"/>
        <v>101.892</v>
      </c>
      <c r="AR255" s="217"/>
    </row>
    <row r="256" spans="2:49" ht="13.5" customHeight="1">
      <c r="B256" s="3434" t="s">
        <v>853</v>
      </c>
      <c r="C256" s="3436" t="s">
        <v>854</v>
      </c>
      <c r="D256" s="3430">
        <v>195</v>
      </c>
      <c r="E256" s="2653" t="s">
        <v>683</v>
      </c>
      <c r="F256" s="237">
        <v>160</v>
      </c>
      <c r="G256" s="239">
        <v>160</v>
      </c>
      <c r="H256" s="194" t="s">
        <v>775</v>
      </c>
      <c r="I256" s="237">
        <v>12.31</v>
      </c>
      <c r="J256" s="1558">
        <v>12.31</v>
      </c>
      <c r="K256" s="3436" t="s">
        <v>705</v>
      </c>
      <c r="L256" s="3876">
        <v>3.9</v>
      </c>
      <c r="M256" s="3879">
        <v>3.9</v>
      </c>
      <c r="N256" s="95"/>
      <c r="O256" s="917" t="s">
        <v>104</v>
      </c>
      <c r="P256" s="885">
        <f>F239</f>
        <v>91.876999999999995</v>
      </c>
      <c r="Q256" s="875">
        <f>G239</f>
        <v>64.400000000000006</v>
      </c>
      <c r="R256" s="882"/>
      <c r="S256" s="961"/>
      <c r="T256" s="885">
        <f>F271</f>
        <v>83.522000000000006</v>
      </c>
      <c r="U256" s="1063">
        <f>G271</f>
        <v>58</v>
      </c>
      <c r="V256" s="882">
        <f t="shared" si="272"/>
        <v>91.876999999999995</v>
      </c>
      <c r="W256" s="1049">
        <f t="shared" si="273"/>
        <v>64.400000000000006</v>
      </c>
      <c r="X256" s="882">
        <f t="shared" si="274"/>
        <v>83.522000000000006</v>
      </c>
      <c r="Y256" s="961">
        <f t="shared" si="275"/>
        <v>58</v>
      </c>
      <c r="Z256" s="918">
        <f t="shared" si="265"/>
        <v>175.399</v>
      </c>
      <c r="AA256" s="919">
        <f t="shared" si="266"/>
        <v>122.4</v>
      </c>
      <c r="AC256" s="936" t="s">
        <v>67</v>
      </c>
      <c r="AD256" s="754"/>
      <c r="AE256" s="1141"/>
      <c r="AF256" s="906"/>
      <c r="AG256" s="1048"/>
      <c r="AH256" s="906"/>
      <c r="AI256" s="1066"/>
      <c r="AJ256" s="906">
        <f t="shared" si="276"/>
        <v>0</v>
      </c>
      <c r="AK256" s="1049">
        <f t="shared" si="276"/>
        <v>0</v>
      </c>
      <c r="AL256" s="906">
        <f t="shared" si="276"/>
        <v>0</v>
      </c>
      <c r="AM256" s="961">
        <f t="shared" si="276"/>
        <v>0</v>
      </c>
      <c r="AN256" s="1114">
        <f t="shared" si="259"/>
        <v>0</v>
      </c>
      <c r="AO256" s="1125">
        <f t="shared" si="257"/>
        <v>0</v>
      </c>
      <c r="AR256" s="217"/>
    </row>
    <row r="257" spans="2:44" ht="14.25" customHeight="1">
      <c r="B257" s="1279" t="s">
        <v>458</v>
      </c>
      <c r="C257" s="3442" t="s">
        <v>1020</v>
      </c>
      <c r="D257" s="3448">
        <v>15</v>
      </c>
      <c r="E257" s="2917" t="s">
        <v>709</v>
      </c>
      <c r="F257" s="2243"/>
      <c r="G257" s="2916"/>
      <c r="H257" s="194" t="s">
        <v>352</v>
      </c>
      <c r="I257" s="1706">
        <v>13.44</v>
      </c>
      <c r="J257" s="1558">
        <v>13.44</v>
      </c>
      <c r="K257" s="3382" t="s">
        <v>997</v>
      </c>
      <c r="L257" s="3886"/>
      <c r="M257" s="3887"/>
      <c r="N257" s="95"/>
      <c r="O257" s="917" t="s">
        <v>60</v>
      </c>
      <c r="P257" s="882"/>
      <c r="Q257" s="875"/>
      <c r="R257" s="882"/>
      <c r="S257" s="961"/>
      <c r="T257" s="882"/>
      <c r="U257" s="1063"/>
      <c r="V257" s="882">
        <f t="shared" si="272"/>
        <v>0</v>
      </c>
      <c r="W257" s="1049">
        <f t="shared" si="273"/>
        <v>0</v>
      </c>
      <c r="X257" s="882">
        <f t="shared" si="274"/>
        <v>0</v>
      </c>
      <c r="Y257" s="961">
        <f t="shared" si="275"/>
        <v>0</v>
      </c>
      <c r="Z257" s="918">
        <f t="shared" si="265"/>
        <v>0</v>
      </c>
      <c r="AA257" s="919">
        <f t="shared" si="266"/>
        <v>0</v>
      </c>
      <c r="AC257" s="936" t="s">
        <v>111</v>
      </c>
      <c r="AD257" s="754"/>
      <c r="AE257" s="1144"/>
      <c r="AF257" s="906"/>
      <c r="AG257" s="1048"/>
      <c r="AH257" s="906"/>
      <c r="AI257" s="1066"/>
      <c r="AJ257" s="906">
        <f t="shared" si="276"/>
        <v>0</v>
      </c>
      <c r="AK257" s="1049">
        <f t="shared" si="276"/>
        <v>0</v>
      </c>
      <c r="AL257" s="906">
        <f t="shared" si="276"/>
        <v>0</v>
      </c>
      <c r="AM257" s="961">
        <f t="shared" si="276"/>
        <v>0</v>
      </c>
      <c r="AN257" s="1114">
        <f t="shared" si="259"/>
        <v>0</v>
      </c>
      <c r="AO257" s="1125">
        <f t="shared" si="257"/>
        <v>0</v>
      </c>
      <c r="AR257" s="217"/>
    </row>
    <row r="258" spans="2:44">
      <c r="B258" s="3647" t="s">
        <v>746</v>
      </c>
      <c r="C258" s="3432" t="s">
        <v>747</v>
      </c>
      <c r="D258" s="1266">
        <v>200</v>
      </c>
      <c r="E258" s="2815" t="s">
        <v>42</v>
      </c>
      <c r="F258" s="237">
        <v>13.333</v>
      </c>
      <c r="G258" s="239">
        <v>10</v>
      </c>
      <c r="H258" s="249" t="s">
        <v>136</v>
      </c>
      <c r="I258" s="3388" t="s">
        <v>998</v>
      </c>
      <c r="J258" s="2372">
        <v>5.07</v>
      </c>
      <c r="K258" s="3391" t="s">
        <v>999</v>
      </c>
      <c r="L258" s="271"/>
      <c r="M258" s="3009"/>
      <c r="N258" s="111"/>
      <c r="O258" s="917" t="s">
        <v>56</v>
      </c>
      <c r="P258" s="882">
        <f>F240</f>
        <v>16.72</v>
      </c>
      <c r="Q258" s="1069">
        <f>G240</f>
        <v>16.72</v>
      </c>
      <c r="R258" s="882">
        <f>L265</f>
        <v>211</v>
      </c>
      <c r="S258" s="1049">
        <f>M265</f>
        <v>200</v>
      </c>
      <c r="T258" s="882"/>
      <c r="U258" s="1060"/>
      <c r="V258" s="882">
        <f t="shared" si="272"/>
        <v>227.72</v>
      </c>
      <c r="W258" s="1049">
        <f t="shared" si="273"/>
        <v>216.72</v>
      </c>
      <c r="X258" s="882">
        <f t="shared" si="274"/>
        <v>211</v>
      </c>
      <c r="Y258" s="961">
        <f t="shared" si="275"/>
        <v>200</v>
      </c>
      <c r="Z258" s="918">
        <f t="shared" si="265"/>
        <v>227.72</v>
      </c>
      <c r="AA258" s="919">
        <f t="shared" si="266"/>
        <v>216.72</v>
      </c>
      <c r="AC258" s="936" t="s">
        <v>112</v>
      </c>
      <c r="AD258" s="754"/>
      <c r="AE258" s="1145"/>
      <c r="AF258" s="906"/>
      <c r="AG258" s="1048"/>
      <c r="AH258" s="906"/>
      <c r="AI258" s="1066"/>
      <c r="AJ258" s="906">
        <f t="shared" si="276"/>
        <v>0</v>
      </c>
      <c r="AK258" s="1049">
        <f t="shared" si="276"/>
        <v>0</v>
      </c>
      <c r="AL258" s="906">
        <f t="shared" si="276"/>
        <v>0</v>
      </c>
      <c r="AM258" s="961">
        <f t="shared" si="276"/>
        <v>0</v>
      </c>
      <c r="AN258" s="1114">
        <f t="shared" si="259"/>
        <v>0</v>
      </c>
      <c r="AO258" s="1125">
        <f t="shared" si="257"/>
        <v>0</v>
      </c>
      <c r="AR258" s="217"/>
    </row>
    <row r="259" spans="2:44" ht="14.25" customHeight="1" thickBot="1">
      <c r="B259" s="3447" t="s">
        <v>8</v>
      </c>
      <c r="C259" s="3432" t="s">
        <v>9</v>
      </c>
      <c r="D259" s="3441">
        <v>40</v>
      </c>
      <c r="E259" s="194" t="s">
        <v>453</v>
      </c>
      <c r="F259" s="237">
        <v>20</v>
      </c>
      <c r="G259" s="1257">
        <v>16</v>
      </c>
      <c r="H259" s="194" t="s">
        <v>118</v>
      </c>
      <c r="I259" s="237">
        <v>3.5</v>
      </c>
      <c r="J259" s="2853">
        <v>3.5</v>
      </c>
      <c r="K259" s="3442" t="s">
        <v>460</v>
      </c>
      <c r="L259" s="2357">
        <v>4.5</v>
      </c>
      <c r="M259" s="3889">
        <v>4.5</v>
      </c>
      <c r="N259" s="105"/>
      <c r="O259" s="917" t="s">
        <v>119</v>
      </c>
      <c r="P259" s="882"/>
      <c r="Q259" s="875"/>
      <c r="R259" s="882"/>
      <c r="S259" s="961"/>
      <c r="T259" s="882"/>
      <c r="U259" s="1063"/>
      <c r="V259" s="882">
        <f t="shared" si="272"/>
        <v>0</v>
      </c>
      <c r="W259" s="1049">
        <f t="shared" si="273"/>
        <v>0</v>
      </c>
      <c r="X259" s="882">
        <f t="shared" si="274"/>
        <v>0</v>
      </c>
      <c r="Y259" s="961">
        <f t="shared" si="275"/>
        <v>0</v>
      </c>
      <c r="Z259" s="918">
        <f t="shared" si="265"/>
        <v>0</v>
      </c>
      <c r="AA259" s="926">
        <f t="shared" si="266"/>
        <v>0</v>
      </c>
      <c r="AC259" s="2265" t="s">
        <v>83</v>
      </c>
      <c r="AD259" s="904">
        <f>L242</f>
        <v>1.46</v>
      </c>
      <c r="AE259" s="1146">
        <f>M242</f>
        <v>1.46</v>
      </c>
      <c r="AF259" s="907"/>
      <c r="AG259" s="1050"/>
      <c r="AH259" s="907"/>
      <c r="AI259" s="1148"/>
      <c r="AJ259" s="907">
        <f t="shared" si="276"/>
        <v>1.46</v>
      </c>
      <c r="AK259" s="1051">
        <f t="shared" si="276"/>
        <v>1.46</v>
      </c>
      <c r="AL259" s="907">
        <f t="shared" si="276"/>
        <v>0</v>
      </c>
      <c r="AM259" s="871">
        <f t="shared" si="276"/>
        <v>0</v>
      </c>
      <c r="AN259" s="1433">
        <f t="shared" si="259"/>
        <v>1.46</v>
      </c>
      <c r="AO259" s="1419">
        <f t="shared" si="257"/>
        <v>1.46</v>
      </c>
      <c r="AR259" s="1485"/>
    </row>
    <row r="260" spans="2:44" ht="15" customHeight="1" thickBot="1">
      <c r="B260" s="3390" t="s">
        <v>8</v>
      </c>
      <c r="C260" s="3432" t="s">
        <v>305</v>
      </c>
      <c r="D260" s="3441">
        <v>30</v>
      </c>
      <c r="E260" s="194" t="s">
        <v>131</v>
      </c>
      <c r="F260" s="237">
        <v>11.282</v>
      </c>
      <c r="G260" s="1257">
        <v>9.5</v>
      </c>
      <c r="H260" s="2187" t="s">
        <v>865</v>
      </c>
      <c r="I260" s="3876">
        <v>0.85</v>
      </c>
      <c r="J260" s="3888">
        <v>0.85</v>
      </c>
      <c r="K260" s="243" t="s">
        <v>459</v>
      </c>
      <c r="L260" s="3890">
        <v>6</v>
      </c>
      <c r="M260" s="3891">
        <v>6</v>
      </c>
      <c r="N260" s="105"/>
      <c r="O260" s="917" t="s">
        <v>59</v>
      </c>
      <c r="P260" s="882"/>
      <c r="Q260" s="875"/>
      <c r="R260" s="882">
        <f>I255</f>
        <v>179.315</v>
      </c>
      <c r="S260" s="961">
        <f>J255</f>
        <v>175</v>
      </c>
      <c r="T260" s="882"/>
      <c r="U260" s="1063"/>
      <c r="V260" s="882">
        <f t="shared" si="272"/>
        <v>179.315</v>
      </c>
      <c r="W260" s="1049">
        <f t="shared" si="273"/>
        <v>175</v>
      </c>
      <c r="X260" s="882">
        <f t="shared" si="274"/>
        <v>179.315</v>
      </c>
      <c r="Y260" s="961">
        <f t="shared" si="275"/>
        <v>175</v>
      </c>
      <c r="Z260" s="918">
        <f t="shared" si="265"/>
        <v>179.315</v>
      </c>
      <c r="AA260" s="926">
        <f t="shared" si="266"/>
        <v>175</v>
      </c>
      <c r="AC260" s="1412" t="s">
        <v>389</v>
      </c>
      <c r="AD260" s="1438">
        <f t="shared" ref="AD260:AH260" si="279">SUM(AD247:AD259)</f>
        <v>74.464999999999989</v>
      </c>
      <c r="AE260" s="1439">
        <f>SUM(AE247:AE259)</f>
        <v>61.015999999999998</v>
      </c>
      <c r="AF260" s="1440">
        <f t="shared" si="279"/>
        <v>94.201999999999998</v>
      </c>
      <c r="AG260" s="1441">
        <f t="shared" si="279"/>
        <v>75.835999999999999</v>
      </c>
      <c r="AH260" s="1442">
        <f t="shared" si="279"/>
        <v>54.63</v>
      </c>
      <c r="AI260" s="1415">
        <f>SUM(AI247:AI259)</f>
        <v>46.07</v>
      </c>
      <c r="AJ260" s="1431">
        <f t="shared" si="276"/>
        <v>168.66699999999997</v>
      </c>
      <c r="AK260" s="2266">
        <f t="shared" si="276"/>
        <v>136.852</v>
      </c>
      <c r="AL260" s="1431">
        <f t="shared" si="276"/>
        <v>148.83199999999999</v>
      </c>
      <c r="AM260" s="2267">
        <f t="shared" si="276"/>
        <v>121.90600000000001</v>
      </c>
      <c r="AN260" s="1446">
        <f t="shared" si="259"/>
        <v>223.29699999999997</v>
      </c>
      <c r="AO260" s="1126">
        <f t="shared" si="257"/>
        <v>182.922</v>
      </c>
      <c r="AR260" s="210"/>
    </row>
    <row r="261" spans="2:44">
      <c r="B261" s="3598" t="s">
        <v>822</v>
      </c>
      <c r="C261" s="3432" t="s">
        <v>801</v>
      </c>
      <c r="D261" s="3441">
        <v>100</v>
      </c>
      <c r="E261" s="194" t="s">
        <v>75</v>
      </c>
      <c r="F261" s="2773">
        <v>3.5</v>
      </c>
      <c r="G261" s="2774">
        <v>3.5</v>
      </c>
      <c r="H261" s="2188" t="s">
        <v>75</v>
      </c>
      <c r="I261" s="3876">
        <v>3.9</v>
      </c>
      <c r="J261" s="3885">
        <v>3.9</v>
      </c>
      <c r="K261" s="256" t="s">
        <v>78</v>
      </c>
      <c r="L261" s="3892">
        <v>6.15</v>
      </c>
      <c r="M261" s="3893">
        <v>6.15</v>
      </c>
      <c r="N261" s="105"/>
      <c r="O261" s="917" t="s">
        <v>320</v>
      </c>
      <c r="P261" s="882"/>
      <c r="Q261" s="875"/>
      <c r="R261" s="882"/>
      <c r="S261" s="961"/>
      <c r="T261" s="882"/>
      <c r="U261" s="1063"/>
      <c r="V261" s="882">
        <f t="shared" si="272"/>
        <v>0</v>
      </c>
      <c r="W261" s="1049">
        <f t="shared" si="273"/>
        <v>0</v>
      </c>
      <c r="X261" s="882">
        <f t="shared" si="274"/>
        <v>0</v>
      </c>
      <c r="Y261" s="961">
        <f t="shared" si="275"/>
        <v>0</v>
      </c>
      <c r="Z261" s="918">
        <f t="shared" si="265"/>
        <v>0</v>
      </c>
      <c r="AA261" s="926">
        <f t="shared" si="266"/>
        <v>0</v>
      </c>
      <c r="AC261" s="1390" t="s">
        <v>400</v>
      </c>
      <c r="AD261" s="1387"/>
      <c r="AE261" s="1391"/>
      <c r="AF261" s="1392"/>
      <c r="AG261" s="1393"/>
      <c r="AH261" s="1392"/>
      <c r="AI261" s="1394"/>
      <c r="AR261" s="110"/>
    </row>
    <row r="262" spans="2:44" ht="15.75" thickBot="1">
      <c r="B262" s="3439"/>
      <c r="C262" s="1258"/>
      <c r="D262" s="3440"/>
      <c r="E262" s="2654" t="s">
        <v>348</v>
      </c>
      <c r="F262" s="237">
        <v>0.5</v>
      </c>
      <c r="G262" s="1268">
        <v>0.5</v>
      </c>
      <c r="H262" s="2349" t="s">
        <v>348</v>
      </c>
      <c r="I262" s="3894">
        <v>0.51</v>
      </c>
      <c r="J262" s="3895">
        <v>0.51</v>
      </c>
      <c r="K262" s="3896"/>
      <c r="L262" s="3897"/>
      <c r="M262" s="3898"/>
      <c r="N262" s="111"/>
      <c r="O262" s="917" t="s">
        <v>61</v>
      </c>
      <c r="P262" s="882"/>
      <c r="Q262" s="875"/>
      <c r="R262" s="882">
        <f>L255</f>
        <v>3.9</v>
      </c>
      <c r="S262" s="961">
        <f>M255</f>
        <v>3.9</v>
      </c>
      <c r="T262" s="882"/>
      <c r="U262" s="1063"/>
      <c r="V262" s="882">
        <f t="shared" si="272"/>
        <v>3.9</v>
      </c>
      <c r="W262" s="1049">
        <f t="shared" si="273"/>
        <v>3.9</v>
      </c>
      <c r="X262" s="882">
        <f t="shared" si="274"/>
        <v>3.9</v>
      </c>
      <c r="Y262" s="961">
        <f t="shared" si="275"/>
        <v>3.9</v>
      </c>
      <c r="Z262" s="918">
        <f t="shared" si="265"/>
        <v>3.9</v>
      </c>
      <c r="AA262" s="926">
        <f t="shared" si="266"/>
        <v>3.9</v>
      </c>
      <c r="AC262" s="936"/>
      <c r="AD262" s="754"/>
      <c r="AE262" s="1141"/>
      <c r="AF262" s="906"/>
      <c r="AG262" s="1048"/>
      <c r="AH262" s="906"/>
      <c r="AI262" s="1066"/>
      <c r="AJ262" s="906">
        <f t="shared" ref="AJ262:AM267" si="280">AD262+AF262</f>
        <v>0</v>
      </c>
      <c r="AK262" s="1049">
        <f t="shared" si="280"/>
        <v>0</v>
      </c>
      <c r="AL262" s="906">
        <f t="shared" si="280"/>
        <v>0</v>
      </c>
      <c r="AM262" s="961">
        <f t="shared" si="280"/>
        <v>0</v>
      </c>
      <c r="AN262" s="1114">
        <f t="shared" ref="AN262:AO270" si="281">AD262+AF262+AH262</f>
        <v>0</v>
      </c>
      <c r="AO262" s="1125">
        <f t="shared" si="281"/>
        <v>0</v>
      </c>
      <c r="AR262" s="217"/>
    </row>
    <row r="263" spans="2:44" ht="15.75" thickBot="1">
      <c r="B263" s="3439"/>
      <c r="C263" s="1258"/>
      <c r="D263" s="95"/>
      <c r="E263" s="194" t="s">
        <v>681</v>
      </c>
      <c r="F263" s="1727">
        <v>12</v>
      </c>
      <c r="G263" s="239">
        <v>12</v>
      </c>
      <c r="H263" s="3387" t="s">
        <v>564</v>
      </c>
      <c r="I263" s="1262"/>
      <c r="J263" s="1262"/>
      <c r="K263" s="2779" t="s">
        <v>866</v>
      </c>
      <c r="L263" s="2780"/>
      <c r="M263" s="2781"/>
      <c r="N263" s="110"/>
      <c r="O263" s="917" t="s">
        <v>75</v>
      </c>
      <c r="P263" s="1150">
        <f>I246+L240</f>
        <v>8.82</v>
      </c>
      <c r="Q263" s="1067">
        <f>J246+M240</f>
        <v>8.82</v>
      </c>
      <c r="R263" s="882">
        <f>I261+F261</f>
        <v>7.4</v>
      </c>
      <c r="S263" s="1049">
        <f>J261+G261</f>
        <v>7.4</v>
      </c>
      <c r="T263" s="882"/>
      <c r="U263" s="1068"/>
      <c r="V263" s="882">
        <f t="shared" si="272"/>
        <v>16.22</v>
      </c>
      <c r="W263" s="1049">
        <f t="shared" si="273"/>
        <v>16.22</v>
      </c>
      <c r="X263" s="882">
        <f t="shared" si="274"/>
        <v>7.4</v>
      </c>
      <c r="Y263" s="961">
        <f t="shared" si="275"/>
        <v>7.4</v>
      </c>
      <c r="Z263" s="918">
        <f t="shared" si="265"/>
        <v>16.22</v>
      </c>
      <c r="AA263" s="926">
        <f t="shared" si="266"/>
        <v>16.22</v>
      </c>
      <c r="AC263" s="936" t="s">
        <v>110</v>
      </c>
      <c r="AD263" s="754">
        <f>F249</f>
        <v>69.42</v>
      </c>
      <c r="AE263" s="1141">
        <f>G249</f>
        <v>48.6</v>
      </c>
      <c r="AF263" s="906"/>
      <c r="AG263" s="1048"/>
      <c r="AH263" s="906"/>
      <c r="AI263" s="1066"/>
      <c r="AJ263" s="906">
        <f t="shared" si="280"/>
        <v>69.42</v>
      </c>
      <c r="AK263" s="1049">
        <f t="shared" si="280"/>
        <v>48.6</v>
      </c>
      <c r="AL263" s="906">
        <f t="shared" si="280"/>
        <v>0</v>
      </c>
      <c r="AM263" s="961">
        <f t="shared" si="280"/>
        <v>0</v>
      </c>
      <c r="AN263" s="1114">
        <f t="shared" si="281"/>
        <v>69.42</v>
      </c>
      <c r="AO263" s="1125">
        <f t="shared" si="281"/>
        <v>48.6</v>
      </c>
      <c r="AR263" s="217"/>
    </row>
    <row r="264" spans="2:44" ht="15.75" thickBot="1">
      <c r="B264" s="3439"/>
      <c r="C264" s="2589"/>
      <c r="D264" s="3440"/>
      <c r="E264" s="2654" t="s">
        <v>132</v>
      </c>
      <c r="F264" s="2773">
        <v>8.0000000000000002E-3</v>
      </c>
      <c r="G264" s="2774">
        <v>8.0000000000000002E-3</v>
      </c>
      <c r="H264" s="2915" t="s">
        <v>86</v>
      </c>
      <c r="I264" s="2786" t="s">
        <v>87</v>
      </c>
      <c r="J264" s="3060" t="s">
        <v>88</v>
      </c>
      <c r="K264" s="2785" t="s">
        <v>86</v>
      </c>
      <c r="L264" s="2786" t="s">
        <v>87</v>
      </c>
      <c r="M264" s="2787" t="s">
        <v>88</v>
      </c>
      <c r="N264" s="110"/>
      <c r="O264" s="917" t="s">
        <v>79</v>
      </c>
      <c r="P264" s="1150">
        <f>F246+F252</f>
        <v>4.3499999999999996</v>
      </c>
      <c r="Q264" s="1067">
        <f>G246+G252</f>
        <v>4.3499999999999996</v>
      </c>
      <c r="R264" s="882">
        <f>I268</f>
        <v>4.5</v>
      </c>
      <c r="S264" s="961">
        <f>J268</f>
        <v>4.5</v>
      </c>
      <c r="T264" s="882">
        <f>I272+I273</f>
        <v>3.6</v>
      </c>
      <c r="U264" s="1063">
        <f>J272+J273</f>
        <v>3.6</v>
      </c>
      <c r="V264" s="882">
        <f t="shared" si="272"/>
        <v>8.85</v>
      </c>
      <c r="W264" s="1049">
        <f t="shared" si="273"/>
        <v>8.85</v>
      </c>
      <c r="X264" s="882">
        <f t="shared" si="274"/>
        <v>8.1</v>
      </c>
      <c r="Y264" s="961">
        <f t="shared" si="275"/>
        <v>8.1</v>
      </c>
      <c r="Z264" s="918">
        <f t="shared" si="265"/>
        <v>12.45</v>
      </c>
      <c r="AA264" s="926">
        <f t="shared" si="266"/>
        <v>12.45</v>
      </c>
      <c r="AC264" s="936" t="s">
        <v>108</v>
      </c>
      <c r="AD264" s="1151"/>
      <c r="AE264" s="1566"/>
      <c r="AF264" s="906"/>
      <c r="AG264" s="1048"/>
      <c r="AH264" s="906"/>
      <c r="AI264" s="1066"/>
      <c r="AJ264" s="906">
        <f t="shared" si="280"/>
        <v>0</v>
      </c>
      <c r="AK264" s="1049">
        <f t="shared" si="280"/>
        <v>0</v>
      </c>
      <c r="AL264" s="906">
        <f t="shared" si="280"/>
        <v>0</v>
      </c>
      <c r="AM264" s="961">
        <f t="shared" si="280"/>
        <v>0</v>
      </c>
      <c r="AN264" s="1114">
        <f t="shared" si="281"/>
        <v>0</v>
      </c>
      <c r="AO264" s="1125">
        <f t="shared" si="281"/>
        <v>0</v>
      </c>
      <c r="AR264" s="217"/>
    </row>
    <row r="265" spans="2:44" ht="15.75" thickBot="1">
      <c r="B265" s="3439"/>
      <c r="C265" s="1258"/>
      <c r="D265" s="3440"/>
      <c r="E265" s="194" t="s">
        <v>478</v>
      </c>
      <c r="F265" s="1740"/>
      <c r="G265" s="1558">
        <v>0.5</v>
      </c>
      <c r="H265" s="135" t="s">
        <v>453</v>
      </c>
      <c r="I265" s="134">
        <v>62.92</v>
      </c>
      <c r="J265" s="1199">
        <v>50.335999999999999</v>
      </c>
      <c r="K265" s="194" t="s">
        <v>73</v>
      </c>
      <c r="L265" s="237">
        <v>211</v>
      </c>
      <c r="M265" s="2795">
        <v>200</v>
      </c>
      <c r="N265" s="110"/>
      <c r="O265" s="617" t="s">
        <v>123</v>
      </c>
      <c r="P265" s="1154">
        <v>4.9750000000000003E-2</v>
      </c>
      <c r="Q265" s="1067">
        <f>G242</f>
        <v>1.99</v>
      </c>
      <c r="R265" s="1215">
        <v>0.1105</v>
      </c>
      <c r="S265" s="1049">
        <f>J258</f>
        <v>5.07</v>
      </c>
      <c r="T265" s="1150">
        <v>0.45</v>
      </c>
      <c r="U265" s="1068">
        <f>G274</f>
        <v>18</v>
      </c>
      <c r="V265" s="882">
        <f t="shared" si="272"/>
        <v>0.16025</v>
      </c>
      <c r="W265" s="1049">
        <f t="shared" si="273"/>
        <v>7.0600000000000005</v>
      </c>
      <c r="X265" s="882">
        <f t="shared" si="274"/>
        <v>0.5605</v>
      </c>
      <c r="Y265" s="961">
        <f t="shared" si="275"/>
        <v>23.07</v>
      </c>
      <c r="Z265" s="918">
        <f t="shared" si="265"/>
        <v>0.61024999999999996</v>
      </c>
      <c r="AA265" s="926">
        <f t="shared" si="266"/>
        <v>25.060000000000002</v>
      </c>
      <c r="AC265" s="936" t="s">
        <v>309</v>
      </c>
      <c r="AD265" s="754"/>
      <c r="AE265" s="1145"/>
      <c r="AF265" s="906"/>
      <c r="AG265" s="1048"/>
      <c r="AH265" s="906"/>
      <c r="AI265" s="1066"/>
      <c r="AJ265" s="906">
        <f t="shared" si="280"/>
        <v>0</v>
      </c>
      <c r="AK265" s="1049">
        <f t="shared" si="280"/>
        <v>0</v>
      </c>
      <c r="AL265" s="906">
        <f t="shared" si="280"/>
        <v>0</v>
      </c>
      <c r="AM265" s="961">
        <f t="shared" si="280"/>
        <v>0</v>
      </c>
      <c r="AN265" s="1114">
        <f t="shared" si="281"/>
        <v>0</v>
      </c>
      <c r="AO265" s="1125">
        <f t="shared" si="281"/>
        <v>0</v>
      </c>
      <c r="AR265" s="217"/>
    </row>
    <row r="266" spans="2:44" ht="15.75" thickBot="1">
      <c r="B266" s="3439"/>
      <c r="C266" s="2589"/>
      <c r="D266" s="3440"/>
      <c r="E266" s="194" t="s">
        <v>682</v>
      </c>
      <c r="F266" s="237">
        <v>134</v>
      </c>
      <c r="G266" s="1254">
        <v>134</v>
      </c>
      <c r="H266" s="2656" t="s">
        <v>918</v>
      </c>
      <c r="I266" s="95"/>
      <c r="J266" s="3440"/>
      <c r="K266" s="1185" t="s">
        <v>801</v>
      </c>
      <c r="L266" s="1240"/>
      <c r="M266" s="1241"/>
      <c r="N266" s="110"/>
      <c r="O266" s="917" t="s">
        <v>47</v>
      </c>
      <c r="P266" s="882">
        <f>F251+L246</f>
        <v>4.37</v>
      </c>
      <c r="Q266" s="1067">
        <f>G251+M246</f>
        <v>4.37</v>
      </c>
      <c r="R266" s="1150">
        <f>I257+L261</f>
        <v>19.59</v>
      </c>
      <c r="S266" s="1072">
        <f>J257+M261</f>
        <v>19.59</v>
      </c>
      <c r="T266" s="882">
        <f>L274</f>
        <v>5</v>
      </c>
      <c r="U266" s="1060">
        <f>M274</f>
        <v>5</v>
      </c>
      <c r="V266" s="882">
        <f t="shared" si="272"/>
        <v>23.96</v>
      </c>
      <c r="W266" s="1049">
        <f t="shared" si="273"/>
        <v>23.96</v>
      </c>
      <c r="X266" s="882">
        <f t="shared" si="274"/>
        <v>24.59</v>
      </c>
      <c r="Y266" s="961">
        <f t="shared" si="275"/>
        <v>24.59</v>
      </c>
      <c r="Z266" s="918">
        <f t="shared" si="265"/>
        <v>28.96</v>
      </c>
      <c r="AA266" s="926">
        <f t="shared" si="266"/>
        <v>28.96</v>
      </c>
      <c r="AC266" s="2265" t="s">
        <v>83</v>
      </c>
      <c r="AD266" s="904">
        <f>L241</f>
        <v>2.86</v>
      </c>
      <c r="AE266" s="2270">
        <f>M241</f>
        <v>2.86</v>
      </c>
      <c r="AF266" s="907"/>
      <c r="AG266" s="1050"/>
      <c r="AH266" s="907"/>
      <c r="AI266" s="1148"/>
      <c r="AJ266" s="907">
        <f t="shared" si="280"/>
        <v>2.86</v>
      </c>
      <c r="AK266" s="1051">
        <f t="shared" si="280"/>
        <v>2.86</v>
      </c>
      <c r="AL266" s="907">
        <f t="shared" si="280"/>
        <v>0</v>
      </c>
      <c r="AM266" s="871">
        <f t="shared" si="280"/>
        <v>0</v>
      </c>
      <c r="AN266" s="1433">
        <f t="shared" si="281"/>
        <v>2.86</v>
      </c>
      <c r="AO266" s="1419">
        <f t="shared" si="281"/>
        <v>2.86</v>
      </c>
      <c r="AR266" s="115"/>
    </row>
    <row r="267" spans="2:44" ht="15.75" thickBot="1">
      <c r="B267" s="3439"/>
      <c r="C267" s="2589"/>
      <c r="D267" s="3440"/>
      <c r="E267" s="95"/>
      <c r="F267" s="95"/>
      <c r="G267" s="95"/>
      <c r="H267" s="194" t="s">
        <v>566</v>
      </c>
      <c r="I267" s="237">
        <v>68.28228</v>
      </c>
      <c r="J267" s="239">
        <v>47.5</v>
      </c>
      <c r="K267" s="2785" t="s">
        <v>86</v>
      </c>
      <c r="L267" s="2786" t="s">
        <v>87</v>
      </c>
      <c r="M267" s="2787" t="s">
        <v>88</v>
      </c>
      <c r="N267" s="95"/>
      <c r="O267" s="917" t="s">
        <v>120</v>
      </c>
      <c r="P267" s="882"/>
      <c r="Q267" s="875"/>
      <c r="R267" s="882"/>
      <c r="S267" s="961"/>
      <c r="T267" s="882"/>
      <c r="U267" s="1063"/>
      <c r="V267" s="882">
        <f t="shared" si="272"/>
        <v>0</v>
      </c>
      <c r="W267" s="1049">
        <f t="shared" si="273"/>
        <v>0</v>
      </c>
      <c r="X267" s="882">
        <f t="shared" si="274"/>
        <v>0</v>
      </c>
      <c r="Y267" s="961">
        <f t="shared" si="275"/>
        <v>0</v>
      </c>
      <c r="Z267" s="918">
        <f t="shared" si="265"/>
        <v>0</v>
      </c>
      <c r="AA267" s="926">
        <f t="shared" si="266"/>
        <v>0</v>
      </c>
      <c r="AC267" s="1412" t="s">
        <v>390</v>
      </c>
      <c r="AD267" s="2268">
        <f t="shared" ref="AD267:AG267" si="282">SUM(AD262:AD266)</f>
        <v>72.28</v>
      </c>
      <c r="AE267" s="1415">
        <f t="shared" si="282"/>
        <v>51.46</v>
      </c>
      <c r="AF267" s="1438">
        <f t="shared" si="282"/>
        <v>0</v>
      </c>
      <c r="AG267" s="1415">
        <f t="shared" si="282"/>
        <v>0</v>
      </c>
      <c r="AH267" s="1438">
        <f>SUM(AH262:AH266)</f>
        <v>0</v>
      </c>
      <c r="AI267" s="1415">
        <f>SUM(AI262:AI266)</f>
        <v>0</v>
      </c>
      <c r="AJ267" s="1431">
        <f t="shared" si="280"/>
        <v>72.28</v>
      </c>
      <c r="AK267" s="2266">
        <f t="shared" si="280"/>
        <v>51.46</v>
      </c>
      <c r="AL267" s="1431">
        <f t="shared" si="280"/>
        <v>0</v>
      </c>
      <c r="AM267" s="2267">
        <f t="shared" si="280"/>
        <v>0</v>
      </c>
      <c r="AN267" s="1446">
        <f t="shared" si="281"/>
        <v>72.28</v>
      </c>
      <c r="AO267" s="1126">
        <f t="shared" si="281"/>
        <v>51.46</v>
      </c>
      <c r="AR267" s="210"/>
    </row>
    <row r="268" spans="2:44" ht="15.75" thickBot="1">
      <c r="B268" s="1272" t="s">
        <v>281</v>
      </c>
      <c r="C268" s="3389"/>
      <c r="D268" s="3495">
        <f>SUM(D254:D262)</f>
        <v>880</v>
      </c>
      <c r="E268" s="95"/>
      <c r="F268" s="95"/>
      <c r="G268" s="95"/>
      <c r="H268" s="3654" t="s">
        <v>79</v>
      </c>
      <c r="I268" s="1263">
        <v>4.5</v>
      </c>
      <c r="J268" s="2818">
        <v>4.5</v>
      </c>
      <c r="K268" s="1717" t="s">
        <v>445</v>
      </c>
      <c r="L268" s="2819">
        <v>113.5</v>
      </c>
      <c r="M268" s="2204">
        <v>100</v>
      </c>
      <c r="N268" s="95"/>
      <c r="O268" s="917" t="s">
        <v>317</v>
      </c>
      <c r="P268" s="882"/>
      <c r="Q268" s="875"/>
      <c r="R268" s="882"/>
      <c r="S268" s="961"/>
      <c r="T268" s="882"/>
      <c r="U268" s="1063"/>
      <c r="V268" s="882">
        <f t="shared" si="272"/>
        <v>0</v>
      </c>
      <c r="W268" s="1049">
        <f t="shared" si="273"/>
        <v>0</v>
      </c>
      <c r="X268" s="882">
        <f t="shared" si="274"/>
        <v>0</v>
      </c>
      <c r="Y268" s="961">
        <f t="shared" si="275"/>
        <v>0</v>
      </c>
      <c r="Z268" s="918">
        <f t="shared" si="265"/>
        <v>0</v>
      </c>
      <c r="AA268" s="926">
        <f t="shared" si="266"/>
        <v>0</v>
      </c>
      <c r="AC268" s="2271" t="s">
        <v>391</v>
      </c>
      <c r="AD268" s="2272">
        <f>AD260+AD267</f>
        <v>146.745</v>
      </c>
      <c r="AE268" s="2273">
        <f t="shared" ref="AE268:AH268" si="283">AE260+AE267</f>
        <v>112.476</v>
      </c>
      <c r="AF268" s="2312">
        <f>AF260+AF267</f>
        <v>94.201999999999998</v>
      </c>
      <c r="AG268" s="2274">
        <f t="shared" si="283"/>
        <v>75.835999999999999</v>
      </c>
      <c r="AH268" s="2272">
        <f t="shared" si="283"/>
        <v>54.63</v>
      </c>
      <c r="AI268" s="2275">
        <f>AI260+AI267</f>
        <v>46.07</v>
      </c>
      <c r="AJ268" s="2276">
        <f>AD268+AF268</f>
        <v>240.947</v>
      </c>
      <c r="AK268" s="2277">
        <f>AE268+AG268</f>
        <v>188.31200000000001</v>
      </c>
      <c r="AL268" s="2276">
        <f t="shared" ref="AL268:AL270" si="284">AF268+AH268</f>
        <v>148.83199999999999</v>
      </c>
      <c r="AM268" s="2278">
        <f t="shared" ref="AM268" si="285">AG268+AI268</f>
        <v>121.90600000000001</v>
      </c>
      <c r="AN268" s="2313">
        <f t="shared" si="281"/>
        <v>295.577</v>
      </c>
      <c r="AO268" s="2316">
        <f t="shared" si="281"/>
        <v>234.38200000000001</v>
      </c>
      <c r="AR268" s="130"/>
    </row>
    <row r="269" spans="2:44" ht="16.5" thickBot="1">
      <c r="B269" s="1747"/>
      <c r="C269" s="3445" t="s">
        <v>196</v>
      </c>
      <c r="D269" s="1748"/>
      <c r="E269" s="2873" t="s">
        <v>638</v>
      </c>
      <c r="F269" s="116"/>
      <c r="G269" s="116"/>
      <c r="H269" s="3414"/>
      <c r="I269" s="3414"/>
      <c r="J269" s="3414"/>
      <c r="K269" s="95"/>
      <c r="L269" s="95"/>
      <c r="M269" s="95"/>
      <c r="N269" s="95"/>
      <c r="O269" s="917" t="s">
        <v>118</v>
      </c>
      <c r="P269" s="882"/>
      <c r="Q269" s="875"/>
      <c r="R269" s="1182">
        <f>I259</f>
        <v>3.5</v>
      </c>
      <c r="S269" s="1072">
        <f>J259</f>
        <v>3.5</v>
      </c>
      <c r="T269" s="882"/>
      <c r="U269" s="1063"/>
      <c r="V269" s="882">
        <f t="shared" si="272"/>
        <v>3.5</v>
      </c>
      <c r="W269" s="1049">
        <f t="shared" si="273"/>
        <v>3.5</v>
      </c>
      <c r="X269" s="882">
        <f t="shared" si="274"/>
        <v>3.5</v>
      </c>
      <c r="Y269" s="961">
        <f t="shared" si="275"/>
        <v>3.5</v>
      </c>
      <c r="Z269" s="918">
        <f t="shared" si="265"/>
        <v>3.5</v>
      </c>
      <c r="AA269" s="926">
        <f t="shared" si="266"/>
        <v>3.5</v>
      </c>
      <c r="AC269" s="2290" t="s">
        <v>343</v>
      </c>
      <c r="AD269" s="2184"/>
      <c r="AE269" s="2291"/>
      <c r="AF269" s="2292"/>
      <c r="AG269" s="2303"/>
      <c r="AH269" s="2304"/>
      <c r="AI269" s="2305"/>
      <c r="AJ269" s="2306">
        <f>AD269+AF269</f>
        <v>0</v>
      </c>
      <c r="AK269" s="989">
        <f>AE269+AG269</f>
        <v>0</v>
      </c>
      <c r="AL269" s="2295">
        <f t="shared" si="284"/>
        <v>0</v>
      </c>
      <c r="AM269" s="990">
        <f>AG269+AI269</f>
        <v>0</v>
      </c>
      <c r="AN269" s="2289">
        <f t="shared" si="281"/>
        <v>0</v>
      </c>
      <c r="AO269" s="945">
        <f t="shared" si="281"/>
        <v>0</v>
      </c>
      <c r="AR269" s="102"/>
    </row>
    <row r="270" spans="2:44" ht="15.75" thickBot="1">
      <c r="B270" s="3434" t="s">
        <v>651</v>
      </c>
      <c r="C270" s="3436" t="s">
        <v>650</v>
      </c>
      <c r="D270" s="3016">
        <v>200</v>
      </c>
      <c r="E270" s="2785" t="s">
        <v>86</v>
      </c>
      <c r="F270" s="2786" t="s">
        <v>87</v>
      </c>
      <c r="G270" s="2787" t="s">
        <v>88</v>
      </c>
      <c r="H270" s="2771" t="s">
        <v>86</v>
      </c>
      <c r="I270" s="2876" t="s">
        <v>87</v>
      </c>
      <c r="J270" s="2787" t="s">
        <v>88</v>
      </c>
      <c r="K270" s="2615" t="s">
        <v>650</v>
      </c>
      <c r="L270" s="2874"/>
      <c r="M270" s="2875"/>
      <c r="N270" s="95"/>
      <c r="O270" s="917" t="s">
        <v>117</v>
      </c>
      <c r="P270" s="882"/>
      <c r="Q270" s="875"/>
      <c r="R270" s="882"/>
      <c r="S270" s="961"/>
      <c r="T270" s="882"/>
      <c r="U270" s="1063"/>
      <c r="V270" s="882">
        <f t="shared" si="272"/>
        <v>0</v>
      </c>
      <c r="W270" s="1049">
        <f t="shared" si="273"/>
        <v>0</v>
      </c>
      <c r="X270" s="882">
        <f t="shared" si="274"/>
        <v>0</v>
      </c>
      <c r="Y270" s="961">
        <f t="shared" si="275"/>
        <v>0</v>
      </c>
      <c r="Z270" s="918">
        <f t="shared" si="265"/>
        <v>0</v>
      </c>
      <c r="AA270" s="926">
        <f t="shared" si="266"/>
        <v>0</v>
      </c>
      <c r="AC270" s="1385" t="s">
        <v>292</v>
      </c>
      <c r="AD270" s="1386"/>
      <c r="AE270" s="2285"/>
      <c r="AF270" s="903"/>
      <c r="AG270" s="2300"/>
      <c r="AH270" s="903"/>
      <c r="AI270" s="2301"/>
      <c r="AJ270" s="2302">
        <f>AD270+AF270</f>
        <v>0</v>
      </c>
      <c r="AK270" s="2287">
        <f t="shared" ref="AK270" si="286">AE270+AG270</f>
        <v>0</v>
      </c>
      <c r="AL270" s="905">
        <f t="shared" si="284"/>
        <v>0</v>
      </c>
      <c r="AM270" s="2288">
        <f t="shared" ref="AM270" si="287">AG270+AI270</f>
        <v>0</v>
      </c>
      <c r="AN270" s="2289">
        <f t="shared" si="281"/>
        <v>0</v>
      </c>
      <c r="AO270" s="945">
        <f t="shared" si="281"/>
        <v>0</v>
      </c>
      <c r="AR270" s="104"/>
    </row>
    <row r="271" spans="2:44" ht="12" customHeight="1" thickBot="1">
      <c r="B271" s="1949" t="s">
        <v>636</v>
      </c>
      <c r="C271" s="2584" t="s">
        <v>637</v>
      </c>
      <c r="D271" s="3646">
        <v>90</v>
      </c>
      <c r="E271" s="135" t="s">
        <v>104</v>
      </c>
      <c r="F271" s="134">
        <v>83.522000000000006</v>
      </c>
      <c r="G271" s="1714">
        <v>58</v>
      </c>
      <c r="H271" s="2844" t="s">
        <v>413</v>
      </c>
      <c r="I271" s="2829">
        <v>6.33</v>
      </c>
      <c r="J271" s="3012">
        <v>6.33</v>
      </c>
      <c r="K271" s="1228" t="s">
        <v>86</v>
      </c>
      <c r="L271" s="167" t="s">
        <v>87</v>
      </c>
      <c r="M271" s="2658" t="s">
        <v>88</v>
      </c>
      <c r="N271" s="95"/>
      <c r="O271" s="917" t="s">
        <v>70</v>
      </c>
      <c r="P271" s="882"/>
      <c r="Q271" s="875"/>
      <c r="R271" s="882"/>
      <c r="S271" s="961"/>
      <c r="T271" s="882"/>
      <c r="U271" s="1063"/>
      <c r="V271" s="882">
        <f t="shared" si="272"/>
        <v>0</v>
      </c>
      <c r="W271" s="1049">
        <f t="shared" si="273"/>
        <v>0</v>
      </c>
      <c r="X271" s="882">
        <f t="shared" si="274"/>
        <v>0</v>
      </c>
      <c r="Y271" s="961">
        <f t="shared" si="275"/>
        <v>0</v>
      </c>
      <c r="Z271" s="918">
        <f t="shared" si="265"/>
        <v>0</v>
      </c>
      <c r="AA271" s="926">
        <f t="shared" si="266"/>
        <v>0</v>
      </c>
      <c r="AC271" s="962" t="s">
        <v>293</v>
      </c>
      <c r="AD271" s="963"/>
      <c r="AE271" s="964"/>
      <c r="AF271" s="1149">
        <f>I267+L268</f>
        <v>181.78228000000001</v>
      </c>
      <c r="AG271" s="965">
        <f>J267+M268</f>
        <v>147.5</v>
      </c>
      <c r="AH271" s="906">
        <f>L272</f>
        <v>56</v>
      </c>
      <c r="AI271" s="966">
        <f>M272</f>
        <v>50</v>
      </c>
      <c r="AJ271" s="906">
        <f t="shared" ref="AJ271:AM274" si="288">AD271+AF271</f>
        <v>181.78228000000001</v>
      </c>
      <c r="AK271" s="967">
        <f t="shared" si="288"/>
        <v>147.5</v>
      </c>
      <c r="AL271" s="906">
        <f t="shared" si="288"/>
        <v>237.78228000000001</v>
      </c>
      <c r="AM271" s="968">
        <f t="shared" si="288"/>
        <v>197.5</v>
      </c>
      <c r="AN271" s="939">
        <f t="shared" ref="AN271:AN286" si="289">AD271+AF271+AH271</f>
        <v>237.78228000000001</v>
      </c>
      <c r="AO271" s="940">
        <f t="shared" ref="AO271:AO286" si="290">AE271+AG271+AI271</f>
        <v>197.5</v>
      </c>
      <c r="AR271" s="108"/>
    </row>
    <row r="272" spans="2:44" ht="14.25" customHeight="1">
      <c r="B272" s="3438" t="s">
        <v>8</v>
      </c>
      <c r="C272" s="3432" t="s">
        <v>9</v>
      </c>
      <c r="D272" s="2707">
        <v>20</v>
      </c>
      <c r="E272" s="194" t="s">
        <v>135</v>
      </c>
      <c r="F272" s="237">
        <v>54.63</v>
      </c>
      <c r="G272" s="1254">
        <v>46.07</v>
      </c>
      <c r="H272" s="1732" t="s">
        <v>79</v>
      </c>
      <c r="I272" s="2773">
        <v>1.8</v>
      </c>
      <c r="J272" s="2774">
        <v>1.8</v>
      </c>
      <c r="K272" s="2877" t="s">
        <v>649</v>
      </c>
      <c r="L272" s="2814">
        <v>56</v>
      </c>
      <c r="M272" s="2391">
        <v>50</v>
      </c>
      <c r="N272" s="95"/>
      <c r="O272" s="421" t="s">
        <v>318</v>
      </c>
      <c r="P272" s="882">
        <f>L247+F243</f>
        <v>0.86499999999999999</v>
      </c>
      <c r="Q272" s="875">
        <f>M247+G243</f>
        <v>0.86499999999999999</v>
      </c>
      <c r="R272" s="882">
        <f>F262+I262</f>
        <v>1.01</v>
      </c>
      <c r="S272" s="961">
        <f>G262+J262</f>
        <v>1.01</v>
      </c>
      <c r="T272" s="882">
        <f>I274</f>
        <v>0.72</v>
      </c>
      <c r="U272" s="1063">
        <f>J274</f>
        <v>0.72</v>
      </c>
      <c r="V272" s="882">
        <f t="shared" si="272"/>
        <v>1.875</v>
      </c>
      <c r="W272" s="1049">
        <f t="shared" si="273"/>
        <v>1.875</v>
      </c>
      <c r="X272" s="882">
        <f t="shared" si="274"/>
        <v>1.73</v>
      </c>
      <c r="Y272" s="961">
        <f t="shared" si="275"/>
        <v>1.73</v>
      </c>
      <c r="Z272" s="918">
        <f t="shared" si="265"/>
        <v>2.5949999999999998</v>
      </c>
      <c r="AA272" s="926">
        <f t="shared" si="266"/>
        <v>2.5949999999999998</v>
      </c>
      <c r="AC272" s="969" t="s">
        <v>294</v>
      </c>
      <c r="AD272" s="970"/>
      <c r="AE272" s="971"/>
      <c r="AF272" s="754"/>
      <c r="AG272" s="972"/>
      <c r="AH272" s="973"/>
      <c r="AI272" s="974"/>
      <c r="AJ272" s="906">
        <f t="shared" si="288"/>
        <v>0</v>
      </c>
      <c r="AK272" s="967">
        <f t="shared" si="288"/>
        <v>0</v>
      </c>
      <c r="AL272" s="906">
        <f t="shared" si="288"/>
        <v>0</v>
      </c>
      <c r="AM272" s="968">
        <f t="shared" si="288"/>
        <v>0</v>
      </c>
      <c r="AN272" s="918">
        <f t="shared" si="289"/>
        <v>0</v>
      </c>
      <c r="AO272" s="940">
        <f t="shared" si="290"/>
        <v>0</v>
      </c>
      <c r="AR272" s="108"/>
    </row>
    <row r="273" spans="2:49" ht="12" customHeight="1">
      <c r="B273" s="3439"/>
      <c r="C273" s="2579"/>
      <c r="D273" s="3414"/>
      <c r="E273" s="2878" t="s">
        <v>979</v>
      </c>
      <c r="F273" s="3414"/>
      <c r="G273" s="3414"/>
      <c r="H273" s="1732" t="s">
        <v>79</v>
      </c>
      <c r="I273" s="2773">
        <v>1.8</v>
      </c>
      <c r="J273" s="2774">
        <v>1.8</v>
      </c>
      <c r="K273" s="2595" t="s">
        <v>652</v>
      </c>
      <c r="L273" s="2857">
        <v>5.72</v>
      </c>
      <c r="M273" s="2858">
        <v>5</v>
      </c>
      <c r="N273" s="95"/>
      <c r="O273" s="917" t="s">
        <v>319</v>
      </c>
      <c r="P273" s="882"/>
      <c r="Q273" s="875"/>
      <c r="R273" s="882"/>
      <c r="S273" s="961"/>
      <c r="T273" s="882"/>
      <c r="U273" s="1063"/>
      <c r="V273" s="882">
        <f t="shared" si="272"/>
        <v>0</v>
      </c>
      <c r="W273" s="1049">
        <f t="shared" si="273"/>
        <v>0</v>
      </c>
      <c r="X273" s="882">
        <f t="shared" si="274"/>
        <v>0</v>
      </c>
      <c r="Y273" s="961">
        <f t="shared" si="275"/>
        <v>0</v>
      </c>
      <c r="Z273" s="918">
        <f t="shared" si="265"/>
        <v>0</v>
      </c>
      <c r="AA273" s="926">
        <f t="shared" si="266"/>
        <v>0</v>
      </c>
      <c r="AC273" s="975" t="s">
        <v>295</v>
      </c>
      <c r="AD273" s="970"/>
      <c r="AE273" s="971"/>
      <c r="AF273" s="1149"/>
      <c r="AG273" s="972"/>
      <c r="AH273" s="906"/>
      <c r="AI273" s="974"/>
      <c r="AJ273" s="906">
        <f t="shared" si="288"/>
        <v>0</v>
      </c>
      <c r="AK273" s="967">
        <f t="shared" si="288"/>
        <v>0</v>
      </c>
      <c r="AL273" s="906">
        <f t="shared" si="288"/>
        <v>0</v>
      </c>
      <c r="AM273" s="968">
        <f t="shared" si="288"/>
        <v>0</v>
      </c>
      <c r="AN273" s="918">
        <f t="shared" si="289"/>
        <v>0</v>
      </c>
      <c r="AO273" s="940">
        <f t="shared" si="290"/>
        <v>0</v>
      </c>
      <c r="AR273" s="108"/>
    </row>
    <row r="274" spans="2:49" ht="14.25" customHeight="1" thickBot="1">
      <c r="B274" s="3439"/>
      <c r="C274" s="1258"/>
      <c r="D274" s="3414"/>
      <c r="E274" s="249" t="s">
        <v>136</v>
      </c>
      <c r="F274" s="250" t="s">
        <v>977</v>
      </c>
      <c r="G274" s="2794">
        <v>18</v>
      </c>
      <c r="H274" s="2879" t="s">
        <v>51</v>
      </c>
      <c r="I274" s="679">
        <v>0.72</v>
      </c>
      <c r="J274" s="2594">
        <v>0.72</v>
      </c>
      <c r="K274" s="2595" t="s">
        <v>484</v>
      </c>
      <c r="L274" s="237">
        <v>5</v>
      </c>
      <c r="M274" s="1257">
        <v>5</v>
      </c>
      <c r="N274" s="110"/>
      <c r="O274" s="891" t="s">
        <v>134</v>
      </c>
      <c r="P274" s="886">
        <f t="shared" ref="P274:U274" si="291">P275+P276+P277+P278</f>
        <v>1.2814000000000001</v>
      </c>
      <c r="Q274" s="1073">
        <f t="shared" si="291"/>
        <v>1.2814000000000001</v>
      </c>
      <c r="R274" s="886">
        <f>R275+R276+R277+R278</f>
        <v>1.3580000000000001</v>
      </c>
      <c r="S274" s="1074">
        <f>S275+S276+S277+S278</f>
        <v>1.3580000000000001</v>
      </c>
      <c r="T274" s="896">
        <f t="shared" si="291"/>
        <v>0</v>
      </c>
      <c r="U274" s="1075">
        <f t="shared" si="291"/>
        <v>0</v>
      </c>
      <c r="V274" s="882">
        <f t="shared" si="272"/>
        <v>2.6394000000000002</v>
      </c>
      <c r="W274" s="1049">
        <f t="shared" si="273"/>
        <v>2.6394000000000002</v>
      </c>
      <c r="X274" s="882">
        <f t="shared" si="274"/>
        <v>1.3580000000000001</v>
      </c>
      <c r="Y274" s="961">
        <f t="shared" si="275"/>
        <v>1.3580000000000001</v>
      </c>
      <c r="Z274" s="918">
        <f t="shared" si="265"/>
        <v>2.6394000000000002</v>
      </c>
      <c r="AA274" s="926">
        <f t="shared" si="266"/>
        <v>2.6394000000000002</v>
      </c>
      <c r="AC274" s="976" t="s">
        <v>296</v>
      </c>
      <c r="AD274" s="977"/>
      <c r="AE274" s="978"/>
      <c r="AF274" s="904"/>
      <c r="AG274" s="979"/>
      <c r="AH274" s="907">
        <f>L273</f>
        <v>5.72</v>
      </c>
      <c r="AI274" s="980">
        <f>M273</f>
        <v>5</v>
      </c>
      <c r="AJ274" s="907">
        <f>AD274+AF274</f>
        <v>0</v>
      </c>
      <c r="AK274" s="967">
        <f t="shared" si="288"/>
        <v>0</v>
      </c>
      <c r="AL274" s="907">
        <f t="shared" ref="AL274:AL286" si="292">AF274+AH274</f>
        <v>5.72</v>
      </c>
      <c r="AM274" s="968">
        <f t="shared" si="288"/>
        <v>5</v>
      </c>
      <c r="AN274" s="927">
        <f t="shared" si="289"/>
        <v>5.72</v>
      </c>
      <c r="AO274" s="941">
        <f t="shared" si="290"/>
        <v>5</v>
      </c>
      <c r="AR274" s="110"/>
    </row>
    <row r="275" spans="2:49" ht="14.25" customHeight="1" thickBot="1">
      <c r="B275" s="1272" t="s">
        <v>282</v>
      </c>
      <c r="C275" s="3443"/>
      <c r="D275" s="3476">
        <f>SUM(D270:D273)</f>
        <v>310</v>
      </c>
      <c r="E275" s="1274" t="s">
        <v>72</v>
      </c>
      <c r="F275" s="1263">
        <v>0.87</v>
      </c>
      <c r="G275" s="3087">
        <v>0.87</v>
      </c>
      <c r="H275" s="3589" t="s">
        <v>978</v>
      </c>
      <c r="I275" s="2864"/>
      <c r="J275" s="3590"/>
      <c r="K275" s="2910" t="s">
        <v>613</v>
      </c>
      <c r="L275" s="1263">
        <v>195</v>
      </c>
      <c r="M275" s="2346">
        <v>195</v>
      </c>
      <c r="N275" s="110"/>
      <c r="O275" s="892" t="s">
        <v>132</v>
      </c>
      <c r="P275" s="887">
        <f>L245</f>
        <v>1.4E-3</v>
      </c>
      <c r="Q275" s="1076">
        <f>M245</f>
        <v>1.4E-3</v>
      </c>
      <c r="R275" s="887">
        <f>F264</f>
        <v>8.0000000000000002E-3</v>
      </c>
      <c r="S275" s="1077">
        <f>G264</f>
        <v>8.0000000000000002E-3</v>
      </c>
      <c r="T275" s="897"/>
      <c r="U275" s="1076"/>
      <c r="V275" s="901">
        <f>P275+R275</f>
        <v>9.4000000000000004E-3</v>
      </c>
      <c r="W275" s="1077">
        <f t="shared" si="273"/>
        <v>9.4000000000000004E-3</v>
      </c>
      <c r="X275" s="883">
        <f t="shared" si="274"/>
        <v>8.0000000000000002E-3</v>
      </c>
      <c r="Y275" s="1077">
        <f t="shared" si="275"/>
        <v>8.0000000000000002E-3</v>
      </c>
      <c r="Z275" s="918">
        <f t="shared" si="265"/>
        <v>9.4000000000000004E-3</v>
      </c>
      <c r="AA275" s="926">
        <f t="shared" si="266"/>
        <v>9.4000000000000004E-3</v>
      </c>
      <c r="AC275" s="982" t="s">
        <v>297</v>
      </c>
      <c r="AD275" s="1224">
        <f t="shared" ref="AD275:AH275" si="293">SUM(AD270:AD274)</f>
        <v>0</v>
      </c>
      <c r="AE275" s="984">
        <f t="shared" si="293"/>
        <v>0</v>
      </c>
      <c r="AF275" s="985">
        <f t="shared" si="293"/>
        <v>181.78228000000001</v>
      </c>
      <c r="AG275" s="986">
        <f t="shared" si="293"/>
        <v>147.5</v>
      </c>
      <c r="AH275" s="987">
        <f t="shared" si="293"/>
        <v>61.72</v>
      </c>
      <c r="AI275" s="988">
        <f>SUM(AI270:AI274)</f>
        <v>55</v>
      </c>
      <c r="AJ275" s="987">
        <f>AD275+AF275</f>
        <v>181.78228000000001</v>
      </c>
      <c r="AK275" s="989">
        <f>AE275+AG275</f>
        <v>147.5</v>
      </c>
      <c r="AL275" s="987">
        <f t="shared" si="292"/>
        <v>243.50228000000001</v>
      </c>
      <c r="AM275" s="990">
        <f>AG275+AI275</f>
        <v>202.5</v>
      </c>
      <c r="AN275" s="942">
        <f t="shared" si="289"/>
        <v>243.50228000000001</v>
      </c>
      <c r="AO275" s="943">
        <f t="shared" si="290"/>
        <v>202.5</v>
      </c>
      <c r="AR275" s="202"/>
      <c r="AV275" s="11"/>
      <c r="AW275" s="11"/>
    </row>
    <row r="276" spans="2:49" ht="13.5" customHeight="1">
      <c r="B276" s="2137"/>
      <c r="C276" s="95"/>
      <c r="D276" s="95"/>
      <c r="E276" s="1749"/>
      <c r="F276" s="3414"/>
      <c r="G276" s="3402"/>
      <c r="H276" s="613"/>
      <c r="I276" s="3410"/>
      <c r="J276" s="3402"/>
      <c r="K276" s="95"/>
      <c r="L276" s="95"/>
      <c r="M276" s="95"/>
      <c r="N276" s="110"/>
      <c r="O276" s="893" t="s">
        <v>287</v>
      </c>
      <c r="P276" s="888">
        <f>J248</f>
        <v>1.28</v>
      </c>
      <c r="Q276" s="1078">
        <f>J248</f>
        <v>1.28</v>
      </c>
      <c r="R276" s="888">
        <f>G265</f>
        <v>0.5</v>
      </c>
      <c r="S276" s="1079">
        <f>G265</f>
        <v>0.5</v>
      </c>
      <c r="T276" s="898"/>
      <c r="U276" s="1078"/>
      <c r="V276" s="901">
        <f>P276+R276</f>
        <v>1.78</v>
      </c>
      <c r="W276" s="1077">
        <f t="shared" si="273"/>
        <v>1.78</v>
      </c>
      <c r="X276" s="883">
        <f t="shared" si="274"/>
        <v>0.5</v>
      </c>
      <c r="Y276" s="1077">
        <f t="shared" si="275"/>
        <v>0.5</v>
      </c>
      <c r="Z276" s="918">
        <f t="shared" si="265"/>
        <v>1.78</v>
      </c>
      <c r="AA276" s="926">
        <f t="shared" si="266"/>
        <v>1.78</v>
      </c>
      <c r="AC276" s="1108" t="s">
        <v>306</v>
      </c>
      <c r="AD276" s="1005"/>
      <c r="AE276" s="1098"/>
      <c r="AF276" s="1007"/>
      <c r="AG276" s="1101"/>
      <c r="AH276" s="1005"/>
      <c r="AI276" s="1098"/>
      <c r="AJ276" s="906">
        <f t="shared" ref="AJ276" si="294">AD276+AF276</f>
        <v>0</v>
      </c>
      <c r="AK276" s="1104">
        <f t="shared" ref="AK276" si="295">AE276+AG276</f>
        <v>0</v>
      </c>
      <c r="AL276" s="906">
        <f t="shared" si="292"/>
        <v>0</v>
      </c>
      <c r="AM276" s="1061">
        <f t="shared" ref="AM276" si="296">AG276+AI276</f>
        <v>0</v>
      </c>
      <c r="AN276" s="938">
        <f t="shared" si="289"/>
        <v>0</v>
      </c>
      <c r="AO276" s="945">
        <f t="shared" si="290"/>
        <v>0</v>
      </c>
      <c r="AR276" s="1793"/>
      <c r="AV276" s="11"/>
      <c r="AW276" s="11"/>
    </row>
    <row r="277" spans="2:49">
      <c r="B277" s="3632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110"/>
      <c r="O277" s="894" t="s">
        <v>116</v>
      </c>
      <c r="P277" s="889"/>
      <c r="Q277" s="1080"/>
      <c r="R277" s="889"/>
      <c r="S277" s="1081"/>
      <c r="T277" s="899"/>
      <c r="U277" s="1080"/>
      <c r="V277" s="901">
        <f>P277+R277</f>
        <v>0</v>
      </c>
      <c r="W277" s="1077">
        <f t="shared" si="273"/>
        <v>0</v>
      </c>
      <c r="X277" s="883">
        <f t="shared" si="274"/>
        <v>0</v>
      </c>
      <c r="Y277" s="1077">
        <f t="shared" si="275"/>
        <v>0</v>
      </c>
      <c r="Z277" s="927">
        <f t="shared" si="265"/>
        <v>0</v>
      </c>
      <c r="AA277" s="928">
        <f t="shared" si="266"/>
        <v>0</v>
      </c>
      <c r="AC277" s="1094" t="s">
        <v>461</v>
      </c>
      <c r="AD277" s="1009"/>
      <c r="AE277" s="1099"/>
      <c r="AF277" s="1011">
        <f>L259</f>
        <v>4.5</v>
      </c>
      <c r="AG277" s="3073">
        <f>M259</f>
        <v>4.5</v>
      </c>
      <c r="AH277" s="1009"/>
      <c r="AI277" s="1099"/>
      <c r="AJ277" s="906">
        <f t="shared" ref="AJ277:AK279" si="297">AD277+AF277</f>
        <v>4.5</v>
      </c>
      <c r="AK277" s="1104">
        <f t="shared" si="297"/>
        <v>4.5</v>
      </c>
      <c r="AL277" s="906">
        <f t="shared" si="292"/>
        <v>4.5</v>
      </c>
      <c r="AM277" s="1061">
        <f t="shared" ref="AM277:AM282" si="298">AG277+AI277</f>
        <v>4.5</v>
      </c>
      <c r="AN277" s="918">
        <f t="shared" si="289"/>
        <v>4.5</v>
      </c>
      <c r="AO277" s="940">
        <f t="shared" si="290"/>
        <v>4.5</v>
      </c>
      <c r="AR277" s="108"/>
      <c r="AV277" s="11"/>
      <c r="AW277" s="11"/>
    </row>
    <row r="278" spans="2:49" ht="15.75" thickBot="1">
      <c r="B278" s="3414"/>
      <c r="C278" s="3415"/>
      <c r="D278" s="3414"/>
      <c r="E278" s="3414"/>
      <c r="F278" s="3414"/>
      <c r="G278" s="3414"/>
      <c r="H278" s="3414"/>
      <c r="I278" s="3414"/>
      <c r="J278" s="3414"/>
      <c r="K278" s="3414"/>
      <c r="L278" s="3414"/>
      <c r="M278" s="3414"/>
      <c r="N278" s="110"/>
      <c r="O278" s="894" t="s">
        <v>325</v>
      </c>
      <c r="P278" s="889"/>
      <c r="Q278" s="1080"/>
      <c r="R278" s="889">
        <f>I260</f>
        <v>0.85</v>
      </c>
      <c r="S278" s="1081">
        <f>J260</f>
        <v>0.85</v>
      </c>
      <c r="T278" s="899"/>
      <c r="U278" s="1080"/>
      <c r="V278" s="901">
        <f>P278+R278</f>
        <v>0.85</v>
      </c>
      <c r="W278" s="1077">
        <f t="shared" si="273"/>
        <v>0.85</v>
      </c>
      <c r="X278" s="883">
        <f>R278+T278</f>
        <v>0.85</v>
      </c>
      <c r="Y278" s="1077">
        <f t="shared" si="275"/>
        <v>0.85</v>
      </c>
      <c r="Z278" s="927">
        <f t="shared" si="265"/>
        <v>0.85</v>
      </c>
      <c r="AA278" s="928">
        <f t="shared" si="266"/>
        <v>0.85</v>
      </c>
      <c r="AC278" s="1095" t="s">
        <v>341</v>
      </c>
      <c r="AD278" s="1015"/>
      <c r="AE278" s="1100"/>
      <c r="AF278" s="1017"/>
      <c r="AG278" s="1103"/>
      <c r="AH278" s="1015"/>
      <c r="AI278" s="1100"/>
      <c r="AJ278" s="907">
        <f t="shared" si="297"/>
        <v>0</v>
      </c>
      <c r="AK278" s="1105">
        <f t="shared" si="297"/>
        <v>0</v>
      </c>
      <c r="AL278" s="907">
        <f t="shared" si="292"/>
        <v>0</v>
      </c>
      <c r="AM278" s="1107">
        <f t="shared" si="298"/>
        <v>0</v>
      </c>
      <c r="AN278" s="927">
        <f t="shared" si="289"/>
        <v>0</v>
      </c>
      <c r="AO278" s="941">
        <f t="shared" si="290"/>
        <v>0</v>
      </c>
      <c r="AR278" s="108"/>
      <c r="AU278" s="615"/>
      <c r="AV278" s="11"/>
      <c r="AW278" s="11"/>
    </row>
    <row r="279" spans="2:49" ht="14.25" customHeight="1" thickBot="1">
      <c r="B279" s="3414"/>
      <c r="C279" s="3415"/>
      <c r="D279" s="3414"/>
      <c r="E279" s="3414"/>
      <c r="F279" s="3414"/>
      <c r="G279" s="3414"/>
      <c r="H279" s="3414"/>
      <c r="I279" s="3411"/>
      <c r="J279" s="112"/>
      <c r="K279" s="218"/>
      <c r="L279" s="3414"/>
      <c r="M279" s="3414"/>
      <c r="N279" s="110"/>
      <c r="O279" s="425" t="s">
        <v>85</v>
      </c>
      <c r="P279" s="890"/>
      <c r="Q279" s="1082"/>
      <c r="R279" s="890">
        <f>L256</f>
        <v>3.9</v>
      </c>
      <c r="S279" s="1083">
        <f>M256</f>
        <v>3.9</v>
      </c>
      <c r="T279" s="900">
        <f>I271</f>
        <v>6.33</v>
      </c>
      <c r="U279" s="1084">
        <f>J271</f>
        <v>6.33</v>
      </c>
      <c r="V279" s="902">
        <f>P279+R279</f>
        <v>3.9</v>
      </c>
      <c r="W279" s="1085">
        <f t="shared" si="273"/>
        <v>3.9</v>
      </c>
      <c r="X279" s="902">
        <f>R279+T279</f>
        <v>10.23</v>
      </c>
      <c r="Y279" s="1085">
        <f t="shared" si="275"/>
        <v>10.23</v>
      </c>
      <c r="Z279" s="929">
        <f t="shared" si="265"/>
        <v>10.23</v>
      </c>
      <c r="AA279" s="930">
        <f t="shared" si="266"/>
        <v>10.23</v>
      </c>
      <c r="AC279" s="1096" t="s">
        <v>308</v>
      </c>
      <c r="AD279" s="1111">
        <f t="shared" ref="AD279:AI279" si="299">SUM(AD276:AD278)</f>
        <v>0</v>
      </c>
      <c r="AE279" s="1044">
        <f t="shared" si="299"/>
        <v>0</v>
      </c>
      <c r="AF279" s="1097">
        <f t="shared" si="299"/>
        <v>4.5</v>
      </c>
      <c r="AG279" s="1042">
        <f t="shared" si="299"/>
        <v>4.5</v>
      </c>
      <c r="AH279" s="1111">
        <f t="shared" si="299"/>
        <v>0</v>
      </c>
      <c r="AI279" s="1044">
        <f t="shared" si="299"/>
        <v>0</v>
      </c>
      <c r="AJ279" s="958">
        <f t="shared" si="297"/>
        <v>4.5</v>
      </c>
      <c r="AK279" s="1043">
        <f t="shared" si="297"/>
        <v>4.5</v>
      </c>
      <c r="AL279" s="958">
        <f t="shared" si="292"/>
        <v>4.5</v>
      </c>
      <c r="AM279" s="1044">
        <f t="shared" si="298"/>
        <v>4.5</v>
      </c>
      <c r="AN279" s="958">
        <f t="shared" si="289"/>
        <v>4.5</v>
      </c>
      <c r="AO279" s="959">
        <f t="shared" si="290"/>
        <v>4.5</v>
      </c>
      <c r="AR279" s="202"/>
      <c r="AU279" s="615"/>
      <c r="AV279" s="11"/>
      <c r="AW279" s="11"/>
    </row>
    <row r="280" spans="2:49">
      <c r="B280" s="3423"/>
      <c r="C280" s="3414"/>
      <c r="D280" s="3409"/>
      <c r="E280" s="3414"/>
      <c r="F280" s="3414"/>
      <c r="G280" s="3741"/>
      <c r="H280" s="3414"/>
      <c r="I280" s="3414"/>
      <c r="J280" s="3414"/>
      <c r="K280" s="218"/>
      <c r="L280" s="3414"/>
      <c r="M280" s="3414"/>
      <c r="N280" s="110"/>
      <c r="Q280" s="329"/>
      <c r="R280" s="15"/>
      <c r="S280" s="89"/>
      <c r="T280" s="11"/>
      <c r="U280" s="11"/>
      <c r="V280" s="11"/>
      <c r="W280" s="11"/>
      <c r="AC280" s="944" t="s">
        <v>301</v>
      </c>
      <c r="AD280" s="991"/>
      <c r="AE280" s="992"/>
      <c r="AF280" s="905"/>
      <c r="AG280" s="2373"/>
      <c r="AH280" s="991"/>
      <c r="AI280" s="992"/>
      <c r="AJ280" s="907">
        <f t="shared" ref="AJ280:AK282" si="300">AD280+AF280</f>
        <v>0</v>
      </c>
      <c r="AK280" s="994">
        <f t="shared" si="300"/>
        <v>0</v>
      </c>
      <c r="AL280" s="905">
        <f t="shared" si="292"/>
        <v>0</v>
      </c>
      <c r="AM280" s="995">
        <f t="shared" si="298"/>
        <v>0</v>
      </c>
      <c r="AN280" s="938">
        <f t="shared" si="289"/>
        <v>0</v>
      </c>
      <c r="AO280" s="945">
        <f t="shared" si="290"/>
        <v>0</v>
      </c>
      <c r="AR280" s="108"/>
      <c r="AU280" s="615"/>
      <c r="AV280" s="11"/>
      <c r="AW280" s="11"/>
    </row>
    <row r="281" spans="2:49" ht="13.5" customHeight="1" thickBot="1">
      <c r="B281" s="129"/>
      <c r="C281" s="3411"/>
      <c r="D281" s="3409"/>
      <c r="E281" s="279"/>
      <c r="F281" s="3414"/>
      <c r="G281" s="3414"/>
      <c r="H281" s="3414"/>
      <c r="I281" s="218"/>
      <c r="J281" s="3414"/>
      <c r="K281" s="218"/>
      <c r="L281" s="3414"/>
      <c r="M281" s="3414"/>
      <c r="N281" s="110"/>
      <c r="O281" s="104"/>
      <c r="P281" s="104"/>
      <c r="Q281" s="142"/>
      <c r="R281" s="15"/>
      <c r="S281" s="141"/>
      <c r="W281" s="11"/>
      <c r="AC281" s="946" t="s">
        <v>302</v>
      </c>
      <c r="AD281" s="977"/>
      <c r="AE281" s="996"/>
      <c r="AF281" s="907"/>
      <c r="AG281" s="997"/>
      <c r="AH281" s="977"/>
      <c r="AI281" s="996"/>
      <c r="AJ281" s="907">
        <f t="shared" si="300"/>
        <v>0</v>
      </c>
      <c r="AK281" s="998">
        <f t="shared" si="300"/>
        <v>0</v>
      </c>
      <c r="AL281" s="907">
        <f t="shared" si="292"/>
        <v>0</v>
      </c>
      <c r="AM281" s="999">
        <f t="shared" si="298"/>
        <v>0</v>
      </c>
      <c r="AN281" s="927">
        <f t="shared" si="289"/>
        <v>0</v>
      </c>
      <c r="AO281" s="941">
        <f t="shared" si="290"/>
        <v>0</v>
      </c>
      <c r="AR281" s="108"/>
      <c r="AU281" s="110"/>
      <c r="AV281" s="11"/>
      <c r="AW281" s="11"/>
    </row>
    <row r="282" spans="2:49" ht="14.25" customHeight="1" thickBot="1">
      <c r="B282" s="3411"/>
      <c r="C282" s="3410"/>
      <c r="D282" s="3402"/>
      <c r="E282" s="3411"/>
      <c r="F282" s="3410"/>
      <c r="G282" s="3402"/>
      <c r="H282" s="3414"/>
      <c r="I282" s="3414"/>
      <c r="J282" s="3414"/>
      <c r="K282" s="3414"/>
      <c r="L282" s="3414"/>
      <c r="M282" s="3414"/>
      <c r="N282" s="110"/>
      <c r="O282" s="477"/>
      <c r="P282" s="104"/>
      <c r="Q282" s="136"/>
      <c r="R282" s="5"/>
      <c r="S282" s="11"/>
      <c r="W282" s="166"/>
      <c r="Y282" s="872"/>
      <c r="AC282" s="947" t="s">
        <v>298</v>
      </c>
      <c r="AD282" s="1000">
        <f t="shared" ref="AD282:AH282" si="301">SUM(AD280:AD281)</f>
        <v>0</v>
      </c>
      <c r="AE282" s="1001">
        <f t="shared" si="301"/>
        <v>0</v>
      </c>
      <c r="AF282" s="1002">
        <f t="shared" si="301"/>
        <v>0</v>
      </c>
      <c r="AG282" s="949">
        <f t="shared" si="301"/>
        <v>0</v>
      </c>
      <c r="AH282" s="1000">
        <f t="shared" si="301"/>
        <v>0</v>
      </c>
      <c r="AI282" s="1001">
        <f>SUM(AI280:AI281)</f>
        <v>0</v>
      </c>
      <c r="AJ282" s="948">
        <f t="shared" si="300"/>
        <v>0</v>
      </c>
      <c r="AK282" s="1003">
        <f t="shared" si="300"/>
        <v>0</v>
      </c>
      <c r="AL282" s="948">
        <f t="shared" si="292"/>
        <v>0</v>
      </c>
      <c r="AM282" s="1004">
        <f t="shared" si="298"/>
        <v>0</v>
      </c>
      <c r="AN282" s="948">
        <f t="shared" si="289"/>
        <v>0</v>
      </c>
      <c r="AO282" s="949">
        <f t="shared" si="290"/>
        <v>0</v>
      </c>
      <c r="AR282" s="202"/>
      <c r="AU282" s="110"/>
      <c r="AV282" s="11"/>
      <c r="AW282" s="11"/>
    </row>
    <row r="283" spans="2:49" ht="15" customHeight="1">
      <c r="B283" s="3414"/>
      <c r="C283" s="3414"/>
      <c r="D283" s="3414"/>
      <c r="E283" s="3411"/>
      <c r="F283" s="3410"/>
      <c r="G283" s="3402"/>
      <c r="H283" s="3414"/>
      <c r="I283" s="3414"/>
      <c r="J283" s="3414"/>
      <c r="K283" s="3414"/>
      <c r="L283" s="3414"/>
      <c r="M283" s="3414"/>
      <c r="N283" s="110"/>
      <c r="O283" s="105"/>
      <c r="P283" s="104"/>
      <c r="Q283" s="142"/>
      <c r="R283" s="15"/>
      <c r="S283" s="11"/>
      <c r="W283" s="7"/>
      <c r="X283" s="11"/>
      <c r="Y283" s="872"/>
      <c r="AC283" s="950" t="s">
        <v>207</v>
      </c>
      <c r="AD283" s="1005"/>
      <c r="AE283" s="1006"/>
      <c r="AF283" s="1007"/>
      <c r="AG283" s="1008"/>
      <c r="AH283" s="1005"/>
      <c r="AI283" s="1006"/>
      <c r="AJ283" s="906">
        <f t="shared" ref="AJ283" si="302">AD283+AF283</f>
        <v>0</v>
      </c>
      <c r="AK283" s="1013">
        <f t="shared" ref="AK283" si="303">AE283+AG283</f>
        <v>0</v>
      </c>
      <c r="AL283" s="906">
        <f t="shared" si="292"/>
        <v>0</v>
      </c>
      <c r="AM283" s="1014">
        <f>AG283+AI283</f>
        <v>0</v>
      </c>
      <c r="AN283" s="938">
        <f t="shared" si="289"/>
        <v>0</v>
      </c>
      <c r="AO283" s="945">
        <f t="shared" si="290"/>
        <v>0</v>
      </c>
      <c r="AR283" s="102"/>
      <c r="AU283" s="110"/>
      <c r="AV283" s="11"/>
      <c r="AW283" s="11"/>
    </row>
    <row r="284" spans="2:49" ht="14.25" customHeight="1">
      <c r="B284" s="3414"/>
      <c r="C284" s="3414"/>
      <c r="D284" s="3414"/>
      <c r="E284" s="2193"/>
      <c r="F284" s="3414"/>
      <c r="G284" s="3414"/>
      <c r="H284" s="3414"/>
      <c r="I284" s="3414"/>
      <c r="J284" s="3404"/>
      <c r="K284" s="3404"/>
      <c r="L284" s="3404"/>
      <c r="M284" s="3414"/>
      <c r="N284" s="95"/>
      <c r="O284" s="3018"/>
      <c r="P284" s="110"/>
      <c r="Q284" s="110"/>
      <c r="R284" s="15"/>
      <c r="S284" s="347"/>
      <c r="W284" s="329"/>
      <c r="X284" s="110"/>
      <c r="Y284" s="280"/>
      <c r="AC284" s="951" t="s">
        <v>89</v>
      </c>
      <c r="AD284" s="1009"/>
      <c r="AE284" s="1010"/>
      <c r="AF284" s="1011">
        <f>F255</f>
        <v>14.413</v>
      </c>
      <c r="AG284" s="1012">
        <f>G255</f>
        <v>12.6</v>
      </c>
      <c r="AH284" s="1009"/>
      <c r="AI284" s="1010"/>
      <c r="AJ284" s="906">
        <f t="shared" ref="AJ284:AK286" si="304">AD284+AF284</f>
        <v>14.413</v>
      </c>
      <c r="AK284" s="1013">
        <f t="shared" si="304"/>
        <v>12.6</v>
      </c>
      <c r="AL284" s="906">
        <f t="shared" si="292"/>
        <v>14.413</v>
      </c>
      <c r="AM284" s="1014">
        <f>AG284+AI284</f>
        <v>12.6</v>
      </c>
      <c r="AN284" s="918">
        <f t="shared" si="289"/>
        <v>14.413</v>
      </c>
      <c r="AO284" s="940">
        <f t="shared" si="290"/>
        <v>12.6</v>
      </c>
      <c r="AR284" s="108"/>
      <c r="AU284" s="110"/>
      <c r="AV284" s="11"/>
      <c r="AW284" s="11"/>
    </row>
    <row r="285" spans="2:49" ht="15.75" thickBot="1">
      <c r="B285" s="3414"/>
      <c r="C285" s="3414"/>
      <c r="D285" s="3414"/>
      <c r="E285" s="3411"/>
      <c r="F285" s="227"/>
      <c r="G285" s="3734"/>
      <c r="H285" s="187"/>
      <c r="I285" s="3414"/>
      <c r="J285" s="3414"/>
      <c r="K285" s="3414"/>
      <c r="L285" s="3414"/>
      <c r="M285" s="3414"/>
      <c r="N285" s="95"/>
      <c r="O285" s="3453"/>
      <c r="P285" s="110"/>
      <c r="Q285" s="140"/>
      <c r="R285" s="15"/>
      <c r="S285" s="347"/>
      <c r="W285" s="329"/>
      <c r="X285" s="110"/>
      <c r="Y285" s="868"/>
      <c r="AC285" s="952" t="s">
        <v>208</v>
      </c>
      <c r="AD285" s="1015"/>
      <c r="AE285" s="1016"/>
      <c r="AF285" s="1017"/>
      <c r="AG285" s="1018"/>
      <c r="AH285" s="1015"/>
      <c r="AI285" s="1016"/>
      <c r="AJ285" s="907">
        <f t="shared" si="304"/>
        <v>0</v>
      </c>
      <c r="AK285" s="1019">
        <f t="shared" si="304"/>
        <v>0</v>
      </c>
      <c r="AL285" s="907">
        <f t="shared" si="292"/>
        <v>0</v>
      </c>
      <c r="AM285" s="1020">
        <f>AG285+AI285</f>
        <v>0</v>
      </c>
      <c r="AN285" s="927">
        <f t="shared" si="289"/>
        <v>0</v>
      </c>
      <c r="AO285" s="941">
        <f t="shared" si="290"/>
        <v>0</v>
      </c>
      <c r="AR285" s="108"/>
      <c r="AU285" s="110"/>
      <c r="AV285" s="11"/>
      <c r="AW285" s="11"/>
    </row>
    <row r="286" spans="2:49" ht="15.75" thickBot="1">
      <c r="B286" s="2193"/>
      <c r="C286" s="3414"/>
      <c r="D286" s="3414"/>
      <c r="E286" s="3411"/>
      <c r="F286" s="112"/>
      <c r="G286" s="146"/>
      <c r="H286" s="3414"/>
      <c r="I286" s="3414"/>
      <c r="J286" s="3414"/>
      <c r="K286" s="3414"/>
      <c r="L286" s="3414"/>
      <c r="M286" s="3414"/>
      <c r="N286" s="95"/>
      <c r="O286" s="391"/>
      <c r="R286" s="15"/>
      <c r="S286" s="347"/>
      <c r="W286" s="105"/>
      <c r="X286" s="104"/>
      <c r="Y286" s="868"/>
      <c r="AC286" s="1109" t="s">
        <v>299</v>
      </c>
      <c r="AD286" s="1110">
        <f t="shared" ref="AD286:AI286" si="305">SUM(AD283:AD285)</f>
        <v>0</v>
      </c>
      <c r="AE286" s="988">
        <f t="shared" si="305"/>
        <v>0</v>
      </c>
      <c r="AF286" s="1110">
        <f t="shared" si="305"/>
        <v>14.413</v>
      </c>
      <c r="AG286" s="988">
        <f t="shared" si="305"/>
        <v>12.6</v>
      </c>
      <c r="AH286" s="1110">
        <f t="shared" si="305"/>
        <v>0</v>
      </c>
      <c r="AI286" s="988">
        <f t="shared" si="305"/>
        <v>0</v>
      </c>
      <c r="AJ286" s="987">
        <f t="shared" si="304"/>
        <v>14.413</v>
      </c>
      <c r="AK286" s="989">
        <f t="shared" si="304"/>
        <v>12.6</v>
      </c>
      <c r="AL286" s="987">
        <f t="shared" si="292"/>
        <v>14.413</v>
      </c>
      <c r="AM286" s="990">
        <f>AG286+AI286</f>
        <v>12.6</v>
      </c>
      <c r="AN286" s="953">
        <f t="shared" si="289"/>
        <v>14.413</v>
      </c>
      <c r="AO286" s="954">
        <f t="shared" si="290"/>
        <v>12.6</v>
      </c>
      <c r="AR286" s="202"/>
      <c r="AU286" s="110"/>
      <c r="AV286" s="11"/>
      <c r="AW286" s="11"/>
    </row>
    <row r="287" spans="2:49">
      <c r="B287" s="3411"/>
      <c r="C287" s="227"/>
      <c r="D287" s="3031"/>
      <c r="E287" s="3411"/>
      <c r="F287" s="3410"/>
      <c r="G287" s="3402"/>
      <c r="H287" s="3414"/>
      <c r="I287" s="3414"/>
      <c r="J287" s="3414"/>
      <c r="K287" s="3414"/>
      <c r="L287" s="3414"/>
      <c r="M287" s="3414"/>
      <c r="N287" s="95"/>
      <c r="R287" s="742"/>
      <c r="T287" s="7"/>
      <c r="U287" s="11"/>
      <c r="V287" s="4"/>
      <c r="W287" s="329"/>
      <c r="X287" s="104"/>
      <c r="Y287" s="872"/>
      <c r="Z287" s="931"/>
      <c r="AA287" s="295"/>
      <c r="AC287" s="1687"/>
      <c r="AE287" s="869"/>
      <c r="AG287" s="869"/>
      <c r="AK287" s="876"/>
      <c r="AM287" s="876"/>
      <c r="AR287" s="110"/>
    </row>
    <row r="288" spans="2:49">
      <c r="B288" s="3411"/>
      <c r="C288" s="3410"/>
      <c r="D288" s="3402"/>
      <c r="E288" s="95"/>
      <c r="F288" s="95"/>
      <c r="G288" s="95"/>
      <c r="H288" s="3411"/>
      <c r="I288" s="3414"/>
      <c r="J288" s="3419"/>
      <c r="K288" s="95"/>
      <c r="L288" s="95"/>
      <c r="M288" s="95"/>
      <c r="N288" s="95"/>
      <c r="R288" s="11"/>
      <c r="U288" s="11"/>
      <c r="V288" s="11"/>
      <c r="W288" s="11"/>
      <c r="X288" s="11"/>
      <c r="Z288" s="931"/>
      <c r="AA288" s="1052"/>
      <c r="AC288" t="s">
        <v>283</v>
      </c>
      <c r="AN288" s="110"/>
      <c r="AO288" s="11"/>
      <c r="AR288" s="142"/>
    </row>
    <row r="289" spans="2:56" ht="15.75" thickBot="1">
      <c r="B289" s="95"/>
      <c r="C289" s="1687" t="str">
        <f>C2</f>
        <v xml:space="preserve">               10 - ТИДНЕВНАЯ  М Е Н Ю  -  Р А С К Л А Д К А    ДЛЯ ПИТАНИЯ ДЕТЕЙ  ШКОЛЬНЫХ </v>
      </c>
      <c r="D289" s="95"/>
      <c r="E289" s="95"/>
      <c r="F289" s="95"/>
      <c r="G289" s="1688"/>
      <c r="H289" s="3411"/>
      <c r="I289" s="3410"/>
      <c r="J289" s="3402"/>
      <c r="K289" s="95"/>
      <c r="L289" s="1688"/>
      <c r="M289" s="95"/>
      <c r="N289" s="95"/>
      <c r="O289" s="1687"/>
      <c r="Z289" s="1053"/>
      <c r="AA289" s="82"/>
      <c r="AC289" s="103" t="str">
        <f>B295</f>
        <v>6- й   день</v>
      </c>
      <c r="AD289" s="2" t="str">
        <f>P291</f>
        <v xml:space="preserve">   Возрастная категория:      с   7  до 11 лет                   </v>
      </c>
      <c r="AI289" s="137" t="str">
        <f>U291</f>
        <v>2 - я   неделя</v>
      </c>
      <c r="AK289" s="306"/>
      <c r="AL289" s="68"/>
      <c r="AR289" s="110"/>
      <c r="AV289" s="54"/>
      <c r="AW289" s="605"/>
    </row>
    <row r="290" spans="2:56" ht="15.75" thickBot="1">
      <c r="B290" s="95"/>
      <c r="C290" s="95"/>
      <c r="D290" s="1689" t="str">
        <f>D3</f>
        <v xml:space="preserve"> З А В Т Р А К О В   -   О Б Е Д О В  -  П О Л Д Н И К О В</v>
      </c>
      <c r="E290" s="95"/>
      <c r="F290" s="1690"/>
      <c r="G290" s="95"/>
      <c r="H290" s="3411"/>
      <c r="I290" s="3410"/>
      <c r="J290" s="3402"/>
      <c r="K290" s="95"/>
      <c r="L290" s="1691" t="s">
        <v>102</v>
      </c>
      <c r="M290" s="95"/>
      <c r="N290" s="95"/>
      <c r="O290" t="s">
        <v>283</v>
      </c>
      <c r="AC290" s="103" t="str">
        <f>O292</f>
        <v xml:space="preserve">               10 - ТИДНЕВКА</v>
      </c>
      <c r="AF290" s="2760" t="str">
        <f>R292</f>
        <v xml:space="preserve">      Сезон:    ЗИМА  -  ВЕСНА  2025 -____г.г.</v>
      </c>
      <c r="AN290" s="45"/>
      <c r="AO290" s="57"/>
      <c r="AR290" s="110"/>
      <c r="AV290" s="331"/>
      <c r="AW290" s="331"/>
    </row>
    <row r="291" spans="2:56" ht="15.75" thickBot="1">
      <c r="B291" s="1688" t="str">
        <f>B4</f>
        <v xml:space="preserve">   Возрастная категория:      с   7  до 11 лет                   </v>
      </c>
      <c r="C291" s="1688"/>
      <c r="D291" s="1692"/>
      <c r="E291" s="95"/>
      <c r="F291" s="1693" t="s">
        <v>121</v>
      </c>
      <c r="G291" s="95"/>
      <c r="H291" s="95"/>
      <c r="I291" s="2759" t="str">
        <f>I4</f>
        <v xml:space="preserve">      Сезон:    ЗИМА  -  ВЕСНА  2025 -____г.г.</v>
      </c>
      <c r="J291" s="2248"/>
      <c r="K291" s="1694"/>
      <c r="L291" s="95"/>
      <c r="M291" s="95"/>
      <c r="N291" s="95"/>
      <c r="O291" s="103" t="str">
        <f>B295</f>
        <v>6- й   день</v>
      </c>
      <c r="P291" s="2" t="str">
        <f>B291</f>
        <v xml:space="preserve">   Возрастная категория:      с   7  до 11 лет                   </v>
      </c>
      <c r="U291" s="137" t="str">
        <f>F291</f>
        <v>2 - я   неделя</v>
      </c>
      <c r="W291" s="306"/>
      <c r="X291" s="68"/>
      <c r="Y291" s="1054"/>
      <c r="AC291" s="862" t="s">
        <v>235</v>
      </c>
      <c r="AD291" s="863" t="s">
        <v>284</v>
      </c>
      <c r="AE291" s="864"/>
      <c r="AF291" s="863" t="s">
        <v>285</v>
      </c>
      <c r="AG291" s="864"/>
      <c r="AH291" s="863" t="s">
        <v>286</v>
      </c>
      <c r="AI291" s="864"/>
      <c r="AJ291" s="863" t="s">
        <v>288</v>
      </c>
      <c r="AK291" s="864"/>
      <c r="AL291" s="909" t="s">
        <v>289</v>
      </c>
      <c r="AM291" s="864"/>
      <c r="AN291" s="932" t="s">
        <v>290</v>
      </c>
      <c r="AO291" s="933"/>
      <c r="AR291" s="1791"/>
      <c r="AV291" s="331"/>
      <c r="AW291" s="331"/>
    </row>
    <row r="292" spans="2:56" ht="15.75" thickBot="1">
      <c r="B292" s="95"/>
      <c r="C292" s="1571"/>
      <c r="D292" s="95"/>
      <c r="E292" s="3475"/>
      <c r="F292" s="95"/>
      <c r="G292" s="95"/>
      <c r="H292" s="95"/>
      <c r="I292" s="95"/>
      <c r="J292" s="95"/>
      <c r="K292" s="95"/>
      <c r="L292" s="95"/>
      <c r="M292" s="95"/>
      <c r="N292" s="95"/>
      <c r="O292" s="103" t="str">
        <f>O6</f>
        <v xml:space="preserve">               10 - ТИДНЕВКА</v>
      </c>
      <c r="R292" s="2954" t="str">
        <f>I291</f>
        <v xml:space="preserve">      Сезон:    ЗИМА  -  ВЕСНА  2025 -____г.г.</v>
      </c>
      <c r="AC292" s="1112" t="s">
        <v>311</v>
      </c>
      <c r="AD292" s="865" t="s">
        <v>87</v>
      </c>
      <c r="AE292" s="867" t="s">
        <v>88</v>
      </c>
      <c r="AF292" s="910" t="s">
        <v>87</v>
      </c>
      <c r="AG292" s="911" t="s">
        <v>88</v>
      </c>
      <c r="AH292" s="910" t="s">
        <v>87</v>
      </c>
      <c r="AI292" s="911" t="s">
        <v>88</v>
      </c>
      <c r="AJ292" s="865" t="s">
        <v>87</v>
      </c>
      <c r="AK292" s="866" t="s">
        <v>88</v>
      </c>
      <c r="AL292" s="912" t="s">
        <v>87</v>
      </c>
      <c r="AM292" s="866" t="s">
        <v>88</v>
      </c>
      <c r="AN292" s="1115" t="s">
        <v>87</v>
      </c>
      <c r="AO292" s="1116" t="s">
        <v>88</v>
      </c>
      <c r="AR292" s="110"/>
      <c r="AV292" s="14"/>
      <c r="AW292" s="14"/>
    </row>
    <row r="293" spans="2:56">
      <c r="B293" s="1695" t="s">
        <v>1</v>
      </c>
      <c r="C293" s="1696" t="s">
        <v>2</v>
      </c>
      <c r="D293" s="1697" t="s">
        <v>3</v>
      </c>
      <c r="E293" s="3446" t="s">
        <v>57</v>
      </c>
      <c r="F293" s="116"/>
      <c r="G293" s="116"/>
      <c r="H293" s="116"/>
      <c r="I293" s="116"/>
      <c r="J293" s="116"/>
      <c r="K293" s="116"/>
      <c r="L293" s="116"/>
      <c r="M293" s="3433"/>
      <c r="N293" s="95"/>
      <c r="O293" s="1127" t="s">
        <v>314</v>
      </c>
      <c r="P293" s="193"/>
      <c r="Q293" s="193"/>
      <c r="R293" s="193"/>
      <c r="S293" s="193"/>
      <c r="T293" s="193"/>
      <c r="U293" s="193"/>
      <c r="V293" s="193"/>
      <c r="W293" s="193"/>
      <c r="X293" s="193"/>
      <c r="Y293" s="860"/>
      <c r="AC293" s="955" t="s">
        <v>63</v>
      </c>
      <c r="AD293" s="991"/>
      <c r="AE293" s="1021"/>
      <c r="AF293" s="991"/>
      <c r="AG293" s="1022"/>
      <c r="AH293" s="991"/>
      <c r="AI293" s="1023"/>
      <c r="AJ293" s="905">
        <f t="shared" ref="AJ293:AJ302" si="306">AD293+AF293</f>
        <v>0</v>
      </c>
      <c r="AK293" s="1437">
        <f t="shared" ref="AK293:AK302" si="307">AE293+AG293</f>
        <v>0</v>
      </c>
      <c r="AL293" s="905">
        <f t="shared" ref="AL293:AL302" si="308">AF293+AH293</f>
        <v>0</v>
      </c>
      <c r="AM293" s="1025">
        <f t="shared" ref="AM293:AM302" si="309">AG293+AI293</f>
        <v>0</v>
      </c>
      <c r="AN293" s="938">
        <f t="shared" ref="AN293:AN301" si="310">AD293+AF293+AH293</f>
        <v>0</v>
      </c>
      <c r="AO293" s="945">
        <f t="shared" ref="AO293:AO301" si="311">AE293+AG293+AI293</f>
        <v>0</v>
      </c>
      <c r="AR293" s="105"/>
      <c r="AV293" s="14"/>
      <c r="AW293" s="14"/>
    </row>
    <row r="294" spans="2:56" ht="15.75" thickBot="1">
      <c r="B294" s="1699" t="s">
        <v>4</v>
      </c>
      <c r="C294" s="95"/>
      <c r="D294" s="1700" t="s">
        <v>58</v>
      </c>
      <c r="E294" s="3439"/>
      <c r="F294" s="3414"/>
      <c r="G294" s="3414"/>
      <c r="H294" s="3414"/>
      <c r="I294" s="3414"/>
      <c r="J294" s="3414"/>
      <c r="K294" s="95"/>
      <c r="L294" s="95"/>
      <c r="M294" s="3440"/>
      <c r="N294" s="95"/>
      <c r="O294" s="682"/>
      <c r="P294" s="17" t="s">
        <v>315</v>
      </c>
      <c r="Q294" s="17"/>
      <c r="R294" s="17"/>
      <c r="S294" s="17"/>
      <c r="T294" s="17"/>
      <c r="U294" s="17"/>
      <c r="V294" s="17"/>
      <c r="W294" s="17"/>
      <c r="X294" s="17"/>
      <c r="Y294" s="861"/>
      <c r="AC294" s="955" t="s">
        <v>408</v>
      </c>
      <c r="AD294" s="970"/>
      <c r="AE294" s="1026"/>
      <c r="AF294" s="970"/>
      <c r="AG294" s="1027"/>
      <c r="AH294" s="970"/>
      <c r="AI294" s="1028"/>
      <c r="AJ294" s="906">
        <f t="shared" si="306"/>
        <v>0</v>
      </c>
      <c r="AK294" s="1049">
        <f t="shared" si="307"/>
        <v>0</v>
      </c>
      <c r="AL294" s="906">
        <f t="shared" si="308"/>
        <v>0</v>
      </c>
      <c r="AM294" s="961">
        <f t="shared" si="309"/>
        <v>0</v>
      </c>
      <c r="AN294" s="918">
        <f t="shared" si="310"/>
        <v>0</v>
      </c>
      <c r="AO294" s="940">
        <f t="shared" si="311"/>
        <v>0</v>
      </c>
      <c r="AR294" s="105"/>
      <c r="AV294" s="11"/>
      <c r="AW294" s="11"/>
    </row>
    <row r="295" spans="2:56" ht="16.5" thickBot="1">
      <c r="B295" s="1730" t="s">
        <v>215</v>
      </c>
      <c r="C295" s="116"/>
      <c r="D295" s="1621"/>
      <c r="E295" s="3089" t="s">
        <v>586</v>
      </c>
      <c r="F295" s="116"/>
      <c r="G295" s="116"/>
      <c r="H295" s="2375" t="s">
        <v>584</v>
      </c>
      <c r="I295" s="1240"/>
      <c r="J295" s="1240"/>
      <c r="K295" s="2872" t="s">
        <v>936</v>
      </c>
      <c r="L295" s="3542"/>
      <c r="M295" s="3543"/>
      <c r="N295" s="95"/>
      <c r="Z295" s="1794" t="s">
        <v>991</v>
      </c>
      <c r="AA295" s="3730"/>
      <c r="AC295" s="955" t="s">
        <v>65</v>
      </c>
      <c r="AD295" s="1030"/>
      <c r="AE295" s="1086"/>
      <c r="AF295" s="1030"/>
      <c r="AG295" s="1032"/>
      <c r="AH295" s="1030"/>
      <c r="AI295" s="1033"/>
      <c r="AJ295" s="906">
        <f t="shared" si="306"/>
        <v>0</v>
      </c>
      <c r="AK295" s="1049">
        <f t="shared" si="307"/>
        <v>0</v>
      </c>
      <c r="AL295" s="906">
        <f t="shared" si="308"/>
        <v>0</v>
      </c>
      <c r="AM295" s="961">
        <f t="shared" si="309"/>
        <v>0</v>
      </c>
      <c r="AN295" s="918">
        <f t="shared" si="310"/>
        <v>0</v>
      </c>
      <c r="AO295" s="940">
        <f t="shared" si="311"/>
        <v>0</v>
      </c>
      <c r="AR295" s="105"/>
      <c r="AV295" s="11"/>
      <c r="AW295" s="11"/>
    </row>
    <row r="296" spans="2:56" ht="15.75" thickBot="1">
      <c r="B296" s="1712"/>
      <c r="C296" s="3445" t="s">
        <v>129</v>
      </c>
      <c r="D296" s="1396"/>
      <c r="E296" s="3541" t="s">
        <v>937</v>
      </c>
      <c r="F296" s="1262"/>
      <c r="G296" s="1262"/>
      <c r="H296" s="1228" t="s">
        <v>86</v>
      </c>
      <c r="I296" s="167" t="s">
        <v>87</v>
      </c>
      <c r="J296" s="1705" t="s">
        <v>88</v>
      </c>
      <c r="K296" s="3500" t="s">
        <v>935</v>
      </c>
      <c r="L296" s="3625"/>
      <c r="M296" s="3626"/>
      <c r="N296" s="95"/>
      <c r="O296" s="862" t="s">
        <v>235</v>
      </c>
      <c r="P296" s="863" t="s">
        <v>284</v>
      </c>
      <c r="Q296" s="864"/>
      <c r="R296" s="863" t="s">
        <v>285</v>
      </c>
      <c r="S296" s="864"/>
      <c r="T296" s="863" t="s">
        <v>286</v>
      </c>
      <c r="U296" s="864"/>
      <c r="V296" s="863" t="s">
        <v>992</v>
      </c>
      <c r="W296" s="864"/>
      <c r="X296" s="909" t="s">
        <v>289</v>
      </c>
      <c r="Y296" s="864"/>
      <c r="Z296" s="3728" t="s">
        <v>990</v>
      </c>
      <c r="AA296" s="3729"/>
      <c r="AC296" s="955" t="s">
        <v>66</v>
      </c>
      <c r="AD296" s="970"/>
      <c r="AE296" s="1031"/>
      <c r="AF296" s="970"/>
      <c r="AG296" s="1032"/>
      <c r="AH296" s="970"/>
      <c r="AI296" s="1033"/>
      <c r="AJ296" s="906">
        <f t="shared" si="306"/>
        <v>0</v>
      </c>
      <c r="AK296" s="1049">
        <f t="shared" si="307"/>
        <v>0</v>
      </c>
      <c r="AL296" s="906">
        <f t="shared" si="308"/>
        <v>0</v>
      </c>
      <c r="AM296" s="961">
        <f t="shared" si="309"/>
        <v>0</v>
      </c>
      <c r="AN296" s="918">
        <f t="shared" si="310"/>
        <v>0</v>
      </c>
      <c r="AO296" s="940">
        <f t="shared" si="311"/>
        <v>0</v>
      </c>
      <c r="AR296" s="105"/>
      <c r="AV296" s="11"/>
      <c r="AW296" s="11"/>
    </row>
    <row r="297" spans="2:56" ht="15.75" thickBot="1">
      <c r="B297" s="1624" t="s">
        <v>482</v>
      </c>
      <c r="C297" s="1966" t="s">
        <v>586</v>
      </c>
      <c r="D297" s="3435" t="s">
        <v>946</v>
      </c>
      <c r="E297" s="1198" t="s">
        <v>86</v>
      </c>
      <c r="F297" s="167" t="s">
        <v>87</v>
      </c>
      <c r="G297" s="1705" t="s">
        <v>88</v>
      </c>
      <c r="H297" s="135" t="s">
        <v>81</v>
      </c>
      <c r="I297" s="134">
        <v>0.85</v>
      </c>
      <c r="J297" s="1199">
        <v>0.85</v>
      </c>
      <c r="K297" s="3047" t="s">
        <v>86</v>
      </c>
      <c r="L297" s="2803" t="s">
        <v>87</v>
      </c>
      <c r="M297" s="2804" t="s">
        <v>88</v>
      </c>
      <c r="N297" s="95"/>
      <c r="O297" s="690"/>
      <c r="P297" s="865" t="s">
        <v>87</v>
      </c>
      <c r="Q297" s="866" t="s">
        <v>88</v>
      </c>
      <c r="R297" s="865" t="s">
        <v>87</v>
      </c>
      <c r="S297" s="866" t="s">
        <v>88</v>
      </c>
      <c r="T297" s="865" t="s">
        <v>87</v>
      </c>
      <c r="U297" s="866" t="s">
        <v>88</v>
      </c>
      <c r="V297" s="865" t="s">
        <v>87</v>
      </c>
      <c r="W297" s="866" t="s">
        <v>88</v>
      </c>
      <c r="X297" s="865" t="s">
        <v>87</v>
      </c>
      <c r="Y297" s="867" t="s">
        <v>88</v>
      </c>
      <c r="Z297" s="913" t="s">
        <v>87</v>
      </c>
      <c r="AA297" s="914" t="s">
        <v>88</v>
      </c>
      <c r="AC297" s="955" t="s">
        <v>68</v>
      </c>
      <c r="AD297" s="970"/>
      <c r="AE297" s="1026"/>
      <c r="AF297" s="970"/>
      <c r="AG297" s="1027"/>
      <c r="AH297" s="970"/>
      <c r="AI297" s="1028"/>
      <c r="AJ297" s="906">
        <f t="shared" si="306"/>
        <v>0</v>
      </c>
      <c r="AK297" s="1049">
        <f t="shared" si="307"/>
        <v>0</v>
      </c>
      <c r="AL297" s="906">
        <f t="shared" si="308"/>
        <v>0</v>
      </c>
      <c r="AM297" s="961">
        <f t="shared" si="309"/>
        <v>0</v>
      </c>
      <c r="AN297" s="918">
        <f t="shared" si="310"/>
        <v>0</v>
      </c>
      <c r="AO297" s="940">
        <f t="shared" si="311"/>
        <v>0</v>
      </c>
      <c r="AR297" s="105"/>
      <c r="AV297" s="11"/>
      <c r="AW297" s="11"/>
      <c r="AX297" s="11"/>
      <c r="AY297" s="11"/>
      <c r="AZ297" s="11"/>
      <c r="BA297" s="11"/>
      <c r="BB297" s="11"/>
      <c r="BC297" s="11"/>
      <c r="BD297" s="11"/>
    </row>
    <row r="298" spans="2:56">
      <c r="B298" s="1279" t="s">
        <v>483</v>
      </c>
      <c r="C298" s="2390" t="s">
        <v>587</v>
      </c>
      <c r="D298" s="3655">
        <v>60</v>
      </c>
      <c r="E298" s="135" t="s">
        <v>133</v>
      </c>
      <c r="F298" s="2882" t="s">
        <v>943</v>
      </c>
      <c r="G298" s="2762">
        <v>90</v>
      </c>
      <c r="H298" s="249" t="s">
        <v>347</v>
      </c>
      <c r="I298" s="250">
        <v>59.4</v>
      </c>
      <c r="J298" s="255">
        <v>59.4</v>
      </c>
      <c r="K298" s="3544" t="s">
        <v>499</v>
      </c>
      <c r="L298" s="134">
        <v>20.8</v>
      </c>
      <c r="M298" s="2762">
        <v>20</v>
      </c>
      <c r="N298" s="95"/>
      <c r="O298" s="1128" t="s">
        <v>115</v>
      </c>
      <c r="P298" s="881">
        <f>D302</f>
        <v>20</v>
      </c>
      <c r="Q298" s="1055">
        <f>D302</f>
        <v>20</v>
      </c>
      <c r="R298" s="895">
        <f>D314</f>
        <v>30</v>
      </c>
      <c r="S298" s="1047">
        <f>D314</f>
        <v>30</v>
      </c>
      <c r="T298" s="895"/>
      <c r="U298" s="1056"/>
      <c r="V298" s="895">
        <f>P298+R298</f>
        <v>50</v>
      </c>
      <c r="W298" s="1046">
        <f>Q298+S298</f>
        <v>50</v>
      </c>
      <c r="X298" s="895">
        <f>R298+T298</f>
        <v>30</v>
      </c>
      <c r="Y298" s="1047">
        <f>S298+U298</f>
        <v>30</v>
      </c>
      <c r="Z298" s="915">
        <f t="shared" ref="Z298:Z306" si="312">P298+R298+T298</f>
        <v>50</v>
      </c>
      <c r="AA298" s="916">
        <f t="shared" ref="AA298:AA306" si="313">Q298+S298+U298</f>
        <v>50</v>
      </c>
      <c r="AC298" s="955" t="s">
        <v>69</v>
      </c>
      <c r="AD298" s="970"/>
      <c r="AE298" s="1034"/>
      <c r="AF298" s="970"/>
      <c r="AG298" s="1027"/>
      <c r="AH298" s="970"/>
      <c r="AI298" s="1028"/>
      <c r="AJ298" s="906">
        <f t="shared" si="306"/>
        <v>0</v>
      </c>
      <c r="AK298" s="1049">
        <f t="shared" si="307"/>
        <v>0</v>
      </c>
      <c r="AL298" s="906">
        <f t="shared" si="308"/>
        <v>0</v>
      </c>
      <c r="AM298" s="961">
        <f t="shared" si="309"/>
        <v>0</v>
      </c>
      <c r="AN298" s="918">
        <f t="shared" si="310"/>
        <v>0</v>
      </c>
      <c r="AO298" s="940">
        <f t="shared" si="311"/>
        <v>0</v>
      </c>
      <c r="AR298" s="105"/>
      <c r="AX298" s="11"/>
      <c r="AY298" s="11"/>
      <c r="AZ298" s="11"/>
      <c r="BA298" s="11"/>
      <c r="BB298" s="11"/>
      <c r="BC298" s="11"/>
      <c r="BD298" s="11"/>
    </row>
    <row r="299" spans="2:56">
      <c r="B299" s="3647" t="s">
        <v>424</v>
      </c>
      <c r="C299" s="3432" t="s">
        <v>585</v>
      </c>
      <c r="D299" s="2707">
        <v>180</v>
      </c>
      <c r="E299" s="194" t="s">
        <v>73</v>
      </c>
      <c r="F299" s="237">
        <v>54</v>
      </c>
      <c r="G299" s="1268">
        <v>54</v>
      </c>
      <c r="H299" s="1702" t="s">
        <v>509</v>
      </c>
      <c r="I299" s="1703"/>
      <c r="J299" s="1704"/>
      <c r="K299" s="3439"/>
      <c r="L299" s="3414"/>
      <c r="M299" s="3440"/>
      <c r="N299" s="95"/>
      <c r="O299" s="917" t="s">
        <v>114</v>
      </c>
      <c r="P299" s="882">
        <f>D301</f>
        <v>40</v>
      </c>
      <c r="Q299" s="1057">
        <f>D301</f>
        <v>40</v>
      </c>
      <c r="R299" s="882">
        <f>L310+D313</f>
        <v>61.7</v>
      </c>
      <c r="S299" s="1058">
        <f>M310+D313</f>
        <v>61.7</v>
      </c>
      <c r="T299" s="882">
        <f>F330</f>
        <v>20</v>
      </c>
      <c r="U299" s="1057">
        <f>G330</f>
        <v>20</v>
      </c>
      <c r="V299" s="882">
        <f t="shared" ref="V299:V303" si="314">P299+R299</f>
        <v>101.7</v>
      </c>
      <c r="W299" s="1049">
        <f t="shared" ref="W299:W303" si="315">Q299+S299</f>
        <v>101.7</v>
      </c>
      <c r="X299" s="882">
        <f t="shared" ref="X299:X303" si="316">R299+T299</f>
        <v>81.7</v>
      </c>
      <c r="Y299" s="961">
        <f t="shared" ref="Y299:Y303" si="317">S299+U299</f>
        <v>81.7</v>
      </c>
      <c r="Z299" s="918">
        <f t="shared" si="312"/>
        <v>121.7</v>
      </c>
      <c r="AA299" s="919">
        <f t="shared" si="313"/>
        <v>121.7</v>
      </c>
      <c r="AC299" s="956" t="s">
        <v>313</v>
      </c>
      <c r="AD299" s="970"/>
      <c r="AE299" s="1026"/>
      <c r="AF299" s="1138"/>
      <c r="AG299" s="1233"/>
      <c r="AH299" s="970"/>
      <c r="AI299" s="1028"/>
      <c r="AJ299" s="906">
        <f t="shared" si="306"/>
        <v>0</v>
      </c>
      <c r="AK299" s="1049">
        <f t="shared" si="307"/>
        <v>0</v>
      </c>
      <c r="AL299" s="906">
        <f t="shared" si="308"/>
        <v>0</v>
      </c>
      <c r="AM299" s="961">
        <f t="shared" si="309"/>
        <v>0</v>
      </c>
      <c r="AN299" s="918">
        <f t="shared" si="310"/>
        <v>0</v>
      </c>
      <c r="AO299" s="940">
        <f t="shared" si="311"/>
        <v>0</v>
      </c>
      <c r="AR299" s="105"/>
      <c r="AX299" s="11"/>
      <c r="AY299" s="11"/>
      <c r="AZ299" s="11"/>
      <c r="BA299" s="11"/>
      <c r="BB299" s="11"/>
      <c r="BC299" s="11"/>
      <c r="BD299" s="11"/>
    </row>
    <row r="300" spans="2:56" ht="15.75" thickBot="1">
      <c r="B300" s="1721" t="s">
        <v>274</v>
      </c>
      <c r="C300" s="3436" t="s">
        <v>495</v>
      </c>
      <c r="D300" s="1266">
        <v>20</v>
      </c>
      <c r="E300" s="194" t="s">
        <v>75</v>
      </c>
      <c r="F300" s="1706">
        <v>2.2999999999999998</v>
      </c>
      <c r="G300" s="1268">
        <v>2.2999999999999998</v>
      </c>
      <c r="H300" s="194" t="s">
        <v>56</v>
      </c>
      <c r="I300" s="2897">
        <v>84.404210000000006</v>
      </c>
      <c r="J300" s="2830">
        <v>80</v>
      </c>
      <c r="K300" s="3439"/>
      <c r="L300" s="3414"/>
      <c r="M300" s="3440"/>
      <c r="N300" s="95"/>
      <c r="O300" s="917" t="s">
        <v>72</v>
      </c>
      <c r="P300" s="882"/>
      <c r="Q300" s="1152"/>
      <c r="R300" s="1150">
        <f>L313+L319</f>
        <v>7.5</v>
      </c>
      <c r="S300" s="1049">
        <f>M313+M319</f>
        <v>7.5</v>
      </c>
      <c r="T300" s="882"/>
      <c r="U300" s="1060"/>
      <c r="V300" s="882">
        <f t="shared" si="314"/>
        <v>7.5</v>
      </c>
      <c r="W300" s="1049">
        <f t="shared" si="315"/>
        <v>7.5</v>
      </c>
      <c r="X300" s="882">
        <f t="shared" si="316"/>
        <v>7.5</v>
      </c>
      <c r="Y300" s="961">
        <f t="shared" si="317"/>
        <v>7.5</v>
      </c>
      <c r="Z300" s="918">
        <f t="shared" si="312"/>
        <v>7.5</v>
      </c>
      <c r="AA300" s="919">
        <f t="shared" si="313"/>
        <v>7.5</v>
      </c>
      <c r="AC300" s="1113" t="s">
        <v>312</v>
      </c>
      <c r="AD300" s="977"/>
      <c r="AE300" s="1035"/>
      <c r="AF300" s="977">
        <f>I322</f>
        <v>32.31</v>
      </c>
      <c r="AG300" s="1036">
        <f>J322</f>
        <v>32.31</v>
      </c>
      <c r="AH300" s="977"/>
      <c r="AI300" s="1037"/>
      <c r="AJ300" s="907">
        <f t="shared" si="306"/>
        <v>32.31</v>
      </c>
      <c r="AK300" s="1051">
        <f t="shared" si="307"/>
        <v>32.31</v>
      </c>
      <c r="AL300" s="907">
        <f t="shared" si="308"/>
        <v>32.31</v>
      </c>
      <c r="AM300" s="871">
        <f t="shared" si="309"/>
        <v>32.31</v>
      </c>
      <c r="AN300" s="927">
        <f t="shared" si="310"/>
        <v>32.31</v>
      </c>
      <c r="AO300" s="941">
        <f t="shared" si="311"/>
        <v>32.31</v>
      </c>
      <c r="AR300" s="105"/>
      <c r="AX300" s="11"/>
      <c r="AY300" s="108"/>
      <c r="AZ300" s="11"/>
      <c r="BA300" s="11"/>
      <c r="BB300" s="11"/>
      <c r="BC300" s="11"/>
      <c r="BD300" s="11"/>
    </row>
    <row r="301" spans="2:56" ht="15.75" thickBot="1">
      <c r="B301" s="3447" t="s">
        <v>8</v>
      </c>
      <c r="C301" s="3432" t="s">
        <v>9</v>
      </c>
      <c r="D301" s="2707">
        <v>40</v>
      </c>
      <c r="E301" s="194" t="s">
        <v>348</v>
      </c>
      <c r="F301" s="237">
        <v>0.67</v>
      </c>
      <c r="G301" s="1268">
        <v>0.67</v>
      </c>
      <c r="H301" s="194" t="s">
        <v>352</v>
      </c>
      <c r="I301" s="2773">
        <v>5</v>
      </c>
      <c r="J301" s="2774">
        <v>5</v>
      </c>
      <c r="K301" s="1185" t="s">
        <v>801</v>
      </c>
      <c r="L301" s="1240"/>
      <c r="M301" s="1241"/>
      <c r="N301" s="95"/>
      <c r="O301" s="920" t="s">
        <v>291</v>
      </c>
      <c r="P301" s="883">
        <f t="shared" ref="P301:U301" si="318">AD301</f>
        <v>0</v>
      </c>
      <c r="Q301" s="1087">
        <f t="shared" si="318"/>
        <v>0</v>
      </c>
      <c r="R301" s="883">
        <f t="shared" si="318"/>
        <v>32.31</v>
      </c>
      <c r="S301" s="1061">
        <f t="shared" si="318"/>
        <v>32.31</v>
      </c>
      <c r="T301" s="883">
        <f t="shared" si="318"/>
        <v>0</v>
      </c>
      <c r="U301" s="1062">
        <f t="shared" si="318"/>
        <v>0</v>
      </c>
      <c r="V301" s="883">
        <f t="shared" si="314"/>
        <v>32.31</v>
      </c>
      <c r="W301" s="922">
        <f t="shared" si="315"/>
        <v>32.31</v>
      </c>
      <c r="X301" s="883">
        <f t="shared" si="316"/>
        <v>32.31</v>
      </c>
      <c r="Y301" s="1061">
        <f t="shared" si="317"/>
        <v>32.31</v>
      </c>
      <c r="Z301" s="921">
        <f t="shared" si="312"/>
        <v>32.31</v>
      </c>
      <c r="AA301" s="922">
        <f t="shared" si="313"/>
        <v>32.31</v>
      </c>
      <c r="AC301" s="957" t="s">
        <v>300</v>
      </c>
      <c r="AD301" s="1039">
        <f t="shared" ref="AD301:AH301" si="319">SUM(AD293:AD300)</f>
        <v>0</v>
      </c>
      <c r="AE301" s="1040">
        <f t="shared" si="319"/>
        <v>0</v>
      </c>
      <c r="AF301" s="1041">
        <f t="shared" si="319"/>
        <v>32.31</v>
      </c>
      <c r="AG301" s="959">
        <f t="shared" si="319"/>
        <v>32.31</v>
      </c>
      <c r="AH301" s="1039">
        <f t="shared" si="319"/>
        <v>0</v>
      </c>
      <c r="AI301" s="1042">
        <f>SUM(AI293:AI300)</f>
        <v>0</v>
      </c>
      <c r="AJ301" s="958">
        <f t="shared" si="306"/>
        <v>32.31</v>
      </c>
      <c r="AK301" s="1043">
        <f t="shared" si="307"/>
        <v>32.31</v>
      </c>
      <c r="AL301" s="958">
        <f t="shared" si="308"/>
        <v>32.31</v>
      </c>
      <c r="AM301" s="1044">
        <f t="shared" si="309"/>
        <v>32.31</v>
      </c>
      <c r="AN301" s="958">
        <f t="shared" si="310"/>
        <v>32.31</v>
      </c>
      <c r="AO301" s="959">
        <f t="shared" si="311"/>
        <v>32.31</v>
      </c>
      <c r="AR301" s="131"/>
      <c r="AX301" s="141"/>
      <c r="AY301" s="344"/>
      <c r="AZ301" s="85"/>
      <c r="BA301" s="141"/>
      <c r="BB301" s="11"/>
      <c r="BC301" s="11"/>
      <c r="BD301" s="11"/>
    </row>
    <row r="302" spans="2:56" ht="15.75" thickBot="1">
      <c r="B302" s="3447" t="s">
        <v>8</v>
      </c>
      <c r="C302" s="3432" t="s">
        <v>305</v>
      </c>
      <c r="D302" s="2707">
        <v>20</v>
      </c>
      <c r="E302" s="3481" t="s">
        <v>750</v>
      </c>
      <c r="F302" s="2608"/>
      <c r="G302" s="2861"/>
      <c r="H302" s="249" t="s">
        <v>347</v>
      </c>
      <c r="I302" s="250">
        <v>55</v>
      </c>
      <c r="J302" s="255">
        <v>55</v>
      </c>
      <c r="K302" s="1228" t="s">
        <v>86</v>
      </c>
      <c r="L302" s="167" t="s">
        <v>87</v>
      </c>
      <c r="M302" s="2658" t="s">
        <v>88</v>
      </c>
      <c r="N302" s="95"/>
      <c r="O302" s="917" t="s">
        <v>91</v>
      </c>
      <c r="P302" s="882"/>
      <c r="Q302" s="875"/>
      <c r="R302" s="882"/>
      <c r="S302" s="961"/>
      <c r="T302" s="882"/>
      <c r="U302" s="1063"/>
      <c r="V302" s="882">
        <f t="shared" si="314"/>
        <v>0</v>
      </c>
      <c r="W302" s="1049">
        <f t="shared" si="315"/>
        <v>0</v>
      </c>
      <c r="X302" s="882">
        <f t="shared" si="316"/>
        <v>0</v>
      </c>
      <c r="Y302" s="961">
        <f t="shared" si="317"/>
        <v>0</v>
      </c>
      <c r="Z302" s="918">
        <f t="shared" si="312"/>
        <v>0</v>
      </c>
      <c r="AA302" s="919">
        <f t="shared" si="313"/>
        <v>0</v>
      </c>
      <c r="AC302" s="1390" t="s">
        <v>388</v>
      </c>
      <c r="AD302" s="903"/>
      <c r="AE302" s="1139"/>
      <c r="AF302" s="905"/>
      <c r="AG302" s="1045"/>
      <c r="AH302" s="908"/>
      <c r="AI302" s="1147"/>
      <c r="AJ302" s="908">
        <f t="shared" si="306"/>
        <v>0</v>
      </c>
      <c r="AK302" s="1046">
        <f t="shared" si="307"/>
        <v>0</v>
      </c>
      <c r="AL302" s="908">
        <f t="shared" si="308"/>
        <v>0</v>
      </c>
      <c r="AM302" s="1047">
        <f t="shared" si="309"/>
        <v>0</v>
      </c>
      <c r="AN302" s="1114"/>
      <c r="AO302" s="1125">
        <f t="shared" ref="AO302:AO316" si="320">AE302+AG302+AI302</f>
        <v>0</v>
      </c>
      <c r="AR302" s="110"/>
      <c r="AX302" s="347"/>
      <c r="AY302" s="108"/>
      <c r="AZ302" s="104"/>
      <c r="BA302" s="136"/>
      <c r="BB302" s="11"/>
      <c r="BC302" s="11"/>
      <c r="BD302" s="11"/>
    </row>
    <row r="303" spans="2:56" ht="12.75" customHeight="1">
      <c r="B303" s="3598" t="s">
        <v>822</v>
      </c>
      <c r="C303" s="3432" t="s">
        <v>801</v>
      </c>
      <c r="D303" s="3656">
        <v>100</v>
      </c>
      <c r="E303" s="249" t="s">
        <v>75</v>
      </c>
      <c r="F303" s="3388">
        <v>5</v>
      </c>
      <c r="G303" s="2594">
        <v>5</v>
      </c>
      <c r="H303" s="3657"/>
      <c r="I303" s="2662"/>
      <c r="J303" s="2663"/>
      <c r="K303" s="2610" t="s">
        <v>445</v>
      </c>
      <c r="L303" s="2829">
        <v>113.5</v>
      </c>
      <c r="M303" s="3034">
        <v>100</v>
      </c>
      <c r="N303" s="95"/>
      <c r="O303" s="421" t="s">
        <v>42</v>
      </c>
      <c r="P303" s="882"/>
      <c r="Q303" s="875"/>
      <c r="R303" s="1150">
        <f>F308</f>
        <v>21.4</v>
      </c>
      <c r="S303" s="1049">
        <f>G308</f>
        <v>16</v>
      </c>
      <c r="T303" s="882"/>
      <c r="U303" s="1063"/>
      <c r="V303" s="882">
        <f t="shared" si="314"/>
        <v>21.4</v>
      </c>
      <c r="W303" s="1049">
        <f t="shared" si="315"/>
        <v>16</v>
      </c>
      <c r="X303" s="882">
        <f t="shared" si="316"/>
        <v>21.4</v>
      </c>
      <c r="Y303" s="961">
        <f t="shared" si="317"/>
        <v>16</v>
      </c>
      <c r="Z303" s="918">
        <f t="shared" si="312"/>
        <v>21.4</v>
      </c>
      <c r="AA303" s="919">
        <f t="shared" si="313"/>
        <v>16</v>
      </c>
      <c r="AC303" s="935" t="s">
        <v>310</v>
      </c>
      <c r="AD303" s="754">
        <f>F304</f>
        <v>93</v>
      </c>
      <c r="AE303" s="1140">
        <f>G304</f>
        <v>60</v>
      </c>
      <c r="AF303" s="906"/>
      <c r="AG303" s="1048"/>
      <c r="AH303" s="906"/>
      <c r="AI303" s="1066"/>
      <c r="AJ303" s="906">
        <f t="shared" ref="AJ303:AM306" si="321">AD303+AF303</f>
        <v>93</v>
      </c>
      <c r="AK303" s="1049">
        <f t="shared" si="321"/>
        <v>60</v>
      </c>
      <c r="AL303" s="906">
        <f t="shared" si="321"/>
        <v>0</v>
      </c>
      <c r="AM303" s="961">
        <f t="shared" si="321"/>
        <v>0</v>
      </c>
      <c r="AN303" s="1114">
        <f t="shared" ref="AN303:AN316" si="322">AD303+AF303+AH303</f>
        <v>93</v>
      </c>
      <c r="AO303" s="1125">
        <f t="shared" si="320"/>
        <v>60</v>
      </c>
      <c r="AR303" s="115"/>
      <c r="AX303" s="347"/>
      <c r="AY303" s="105"/>
      <c r="AZ303" s="104"/>
      <c r="BA303" s="148"/>
      <c r="BB303" s="11"/>
      <c r="BC303" s="11"/>
      <c r="BD303" s="11"/>
    </row>
    <row r="304" spans="2:56" ht="15.75" thickBot="1">
      <c r="B304" s="1272" t="s">
        <v>280</v>
      </c>
      <c r="C304" s="3443"/>
      <c r="D304" s="3476">
        <f>D298+D299+D300+D301+D302+D303+135+5</f>
        <v>560</v>
      </c>
      <c r="E304" s="1274" t="s">
        <v>485</v>
      </c>
      <c r="F304" s="3262">
        <v>93</v>
      </c>
      <c r="G304" s="2346">
        <v>60</v>
      </c>
      <c r="H304" s="3658"/>
      <c r="I304" s="1262"/>
      <c r="J304" s="2778"/>
      <c r="K304" s="2661"/>
      <c r="L304" s="2662"/>
      <c r="M304" s="2663"/>
      <c r="N304" s="95"/>
      <c r="O304" s="2949" t="s">
        <v>394</v>
      </c>
      <c r="P304" s="884">
        <f t="shared" ref="P304:U304" si="323">AD316</f>
        <v>93</v>
      </c>
      <c r="Q304" s="1064">
        <f t="shared" si="323"/>
        <v>60</v>
      </c>
      <c r="R304" s="1458">
        <f t="shared" si="323"/>
        <v>178.5</v>
      </c>
      <c r="S304" s="1459">
        <f t="shared" si="323"/>
        <v>145.98000000000002</v>
      </c>
      <c r="T304" s="884">
        <f t="shared" si="323"/>
        <v>0</v>
      </c>
      <c r="U304" s="1066">
        <f t="shared" si="323"/>
        <v>0</v>
      </c>
      <c r="V304" s="1458">
        <f t="shared" ref="V304:Y306" si="324">P304+R304</f>
        <v>271.5</v>
      </c>
      <c r="W304" s="924">
        <f t="shared" si="324"/>
        <v>205.98000000000002</v>
      </c>
      <c r="X304" s="1458">
        <f t="shared" si="324"/>
        <v>178.5</v>
      </c>
      <c r="Y304" s="1459">
        <f t="shared" si="324"/>
        <v>145.98000000000002</v>
      </c>
      <c r="Z304" s="1460">
        <f t="shared" si="312"/>
        <v>271.5</v>
      </c>
      <c r="AA304" s="924">
        <f t="shared" si="313"/>
        <v>205.98000000000002</v>
      </c>
      <c r="AC304" s="934" t="s">
        <v>221</v>
      </c>
      <c r="AD304" s="754"/>
      <c r="AE304" s="1141"/>
      <c r="AF304" s="906"/>
      <c r="AG304" s="1048"/>
      <c r="AH304" s="906"/>
      <c r="AI304" s="1066"/>
      <c r="AJ304" s="906">
        <f t="shared" si="321"/>
        <v>0</v>
      </c>
      <c r="AK304" s="1049">
        <f t="shared" si="321"/>
        <v>0</v>
      </c>
      <c r="AL304" s="906">
        <f t="shared" si="321"/>
        <v>0</v>
      </c>
      <c r="AM304" s="961">
        <f t="shared" si="321"/>
        <v>0</v>
      </c>
      <c r="AN304" s="1114">
        <f t="shared" si="322"/>
        <v>0</v>
      </c>
      <c r="AO304" s="1125">
        <f t="shared" si="320"/>
        <v>0</v>
      </c>
      <c r="AR304" s="115"/>
      <c r="AX304" s="347"/>
      <c r="AY304" s="105"/>
      <c r="AZ304" s="104"/>
      <c r="BA304" s="148"/>
      <c r="BB304" s="11"/>
      <c r="BC304" s="11"/>
      <c r="BD304" s="11"/>
    </row>
    <row r="305" spans="2:56" ht="15.75" thickBot="1">
      <c r="B305" s="610"/>
      <c r="C305" s="3444" t="s">
        <v>106</v>
      </c>
      <c r="D305" s="116"/>
      <c r="E305" s="3659" t="s">
        <v>967</v>
      </c>
      <c r="F305" s="3660"/>
      <c r="G305" s="3661"/>
      <c r="H305" s="95"/>
      <c r="I305" s="95"/>
      <c r="J305" s="95"/>
      <c r="K305" s="2607" t="s">
        <v>449</v>
      </c>
      <c r="L305" s="3075"/>
      <c r="M305" s="2784"/>
      <c r="N305" s="95"/>
      <c r="O305" s="2950" t="s">
        <v>395</v>
      </c>
      <c r="P305" s="884">
        <f t="shared" ref="P305:U306" si="325">AD323</f>
        <v>0</v>
      </c>
      <c r="Q305" s="1064">
        <f t="shared" si="325"/>
        <v>0</v>
      </c>
      <c r="R305" s="884">
        <f t="shared" si="325"/>
        <v>0</v>
      </c>
      <c r="S305" s="1065">
        <f t="shared" si="325"/>
        <v>0</v>
      </c>
      <c r="T305" s="884">
        <f t="shared" si="325"/>
        <v>0</v>
      </c>
      <c r="U305" s="1066">
        <f t="shared" si="325"/>
        <v>0</v>
      </c>
      <c r="V305" s="884">
        <f t="shared" si="324"/>
        <v>0</v>
      </c>
      <c r="W305" s="924">
        <f t="shared" si="324"/>
        <v>0</v>
      </c>
      <c r="X305" s="884">
        <f t="shared" si="324"/>
        <v>0</v>
      </c>
      <c r="Y305" s="1065">
        <f t="shared" si="324"/>
        <v>0</v>
      </c>
      <c r="Z305" s="923">
        <f t="shared" si="312"/>
        <v>0</v>
      </c>
      <c r="AA305" s="924">
        <f t="shared" si="313"/>
        <v>0</v>
      </c>
      <c r="AC305" s="936" t="s">
        <v>340</v>
      </c>
      <c r="AD305" s="754"/>
      <c r="AE305" s="1142"/>
      <c r="AF305" s="906"/>
      <c r="AG305" s="1048"/>
      <c r="AH305" s="907"/>
      <c r="AI305" s="1148"/>
      <c r="AJ305" s="907">
        <f t="shared" si="321"/>
        <v>0</v>
      </c>
      <c r="AK305" s="1051">
        <f t="shared" si="321"/>
        <v>0</v>
      </c>
      <c r="AL305" s="907">
        <f t="shared" si="321"/>
        <v>0</v>
      </c>
      <c r="AM305" s="871">
        <f t="shared" si="321"/>
        <v>0</v>
      </c>
      <c r="AN305" s="1114">
        <f t="shared" si="322"/>
        <v>0</v>
      </c>
      <c r="AO305" s="1125">
        <f t="shared" si="320"/>
        <v>0</v>
      </c>
      <c r="AR305" s="217"/>
      <c r="AX305" s="655"/>
      <c r="AY305" s="105"/>
      <c r="AZ305" s="104"/>
      <c r="BA305" s="148"/>
      <c r="BB305" s="11"/>
      <c r="BC305" s="11"/>
      <c r="BD305" s="11"/>
    </row>
    <row r="306" spans="2:56" ht="15.75" thickBot="1">
      <c r="B306" s="3434" t="s">
        <v>462</v>
      </c>
      <c r="C306" s="3436" t="s">
        <v>805</v>
      </c>
      <c r="D306" s="3437">
        <v>60</v>
      </c>
      <c r="E306" s="1228" t="s">
        <v>86</v>
      </c>
      <c r="F306" s="167" t="s">
        <v>87</v>
      </c>
      <c r="G306" s="2658" t="s">
        <v>88</v>
      </c>
      <c r="H306" s="1228" t="s">
        <v>86</v>
      </c>
      <c r="I306" s="167" t="s">
        <v>87</v>
      </c>
      <c r="J306" s="1705" t="s">
        <v>88</v>
      </c>
      <c r="K306" s="2407" t="s">
        <v>451</v>
      </c>
      <c r="L306" s="2810"/>
      <c r="M306" s="3074"/>
      <c r="N306" s="95"/>
      <c r="O306" s="2951" t="s">
        <v>702</v>
      </c>
      <c r="P306" s="884">
        <f t="shared" si="325"/>
        <v>93</v>
      </c>
      <c r="Q306" s="1064">
        <f t="shared" si="325"/>
        <v>60</v>
      </c>
      <c r="R306" s="884">
        <f t="shared" si="325"/>
        <v>178.5</v>
      </c>
      <c r="S306" s="1065">
        <f t="shared" si="325"/>
        <v>145.98000000000002</v>
      </c>
      <c r="T306" s="884">
        <f t="shared" si="325"/>
        <v>0</v>
      </c>
      <c r="U306" s="1066">
        <f t="shared" si="325"/>
        <v>0</v>
      </c>
      <c r="V306" s="884">
        <f t="shared" si="324"/>
        <v>271.5</v>
      </c>
      <c r="W306" s="924">
        <f t="shared" si="324"/>
        <v>205.98000000000002</v>
      </c>
      <c r="X306" s="884">
        <f t="shared" si="324"/>
        <v>178.5</v>
      </c>
      <c r="Y306" s="1065">
        <f t="shared" si="324"/>
        <v>145.98000000000002</v>
      </c>
      <c r="Z306" s="923">
        <f t="shared" si="312"/>
        <v>271.5</v>
      </c>
      <c r="AA306" s="924">
        <f t="shared" si="313"/>
        <v>205.98000000000002</v>
      </c>
      <c r="AC306" s="2265" t="s">
        <v>446</v>
      </c>
      <c r="AD306" s="903"/>
      <c r="AE306" s="1139"/>
      <c r="AF306" s="905"/>
      <c r="AG306" s="1045"/>
      <c r="AH306" s="906"/>
      <c r="AI306" s="1066"/>
      <c r="AJ306" s="906">
        <f t="shared" si="321"/>
        <v>0</v>
      </c>
      <c r="AK306" s="1049">
        <f t="shared" si="321"/>
        <v>0</v>
      </c>
      <c r="AL306" s="906">
        <f t="shared" si="321"/>
        <v>0</v>
      </c>
      <c r="AM306" s="961">
        <f t="shared" si="321"/>
        <v>0</v>
      </c>
      <c r="AN306" s="1114">
        <f t="shared" si="322"/>
        <v>0</v>
      </c>
      <c r="AO306" s="1125">
        <f t="shared" si="320"/>
        <v>0</v>
      </c>
      <c r="AR306" s="217"/>
      <c r="AX306" s="655"/>
      <c r="AY306" s="88"/>
      <c r="AZ306" s="226"/>
      <c r="BA306" s="286"/>
      <c r="BB306" s="11"/>
      <c r="BC306" s="11"/>
      <c r="BD306" s="11"/>
    </row>
    <row r="307" spans="2:56" ht="15.75" thickBot="1">
      <c r="B307" s="1624" t="s">
        <v>711</v>
      </c>
      <c r="C307" s="1504" t="s">
        <v>710</v>
      </c>
      <c r="D307" s="1625">
        <v>200</v>
      </c>
      <c r="E307" s="2610" t="s">
        <v>67</v>
      </c>
      <c r="F307" s="2921">
        <v>40</v>
      </c>
      <c r="G307" s="3576">
        <v>32</v>
      </c>
      <c r="H307" s="1255" t="s">
        <v>527</v>
      </c>
      <c r="I307" s="1727">
        <v>2.6</v>
      </c>
      <c r="J307" s="239">
        <v>2</v>
      </c>
      <c r="K307" s="2802" t="s">
        <v>86</v>
      </c>
      <c r="L307" s="2803" t="s">
        <v>87</v>
      </c>
      <c r="M307" s="2804" t="s">
        <v>88</v>
      </c>
      <c r="N307" s="95"/>
      <c r="O307" s="917" t="s">
        <v>64</v>
      </c>
      <c r="P307" s="1182">
        <f t="shared" ref="P307:T307" si="326">AD331</f>
        <v>113.5</v>
      </c>
      <c r="Q307" s="1069">
        <f t="shared" si="326"/>
        <v>100</v>
      </c>
      <c r="R307" s="885">
        <f t="shared" si="326"/>
        <v>0</v>
      </c>
      <c r="S307" s="961">
        <f t="shared" si="326"/>
        <v>0</v>
      </c>
      <c r="T307" s="885">
        <f t="shared" si="326"/>
        <v>126.035</v>
      </c>
      <c r="U307" s="1068">
        <f>AI331</f>
        <v>111.5</v>
      </c>
      <c r="V307" s="885">
        <f t="shared" ref="V307:Y307" si="327">P307+R307</f>
        <v>113.5</v>
      </c>
      <c r="W307" s="1049">
        <f t="shared" si="327"/>
        <v>100</v>
      </c>
      <c r="X307" s="885">
        <f t="shared" si="327"/>
        <v>126.035</v>
      </c>
      <c r="Y307" s="961">
        <f t="shared" si="327"/>
        <v>111.5</v>
      </c>
      <c r="Z307" s="918">
        <f t="shared" ref="Z307:Z335" si="328">P307+R307+T307</f>
        <v>239.535</v>
      </c>
      <c r="AA307" s="919">
        <f t="shared" ref="AA307:AA335" si="329">Q307+S307+U307</f>
        <v>211.5</v>
      </c>
      <c r="AC307" s="1222" t="s">
        <v>349</v>
      </c>
      <c r="AD307" s="754"/>
      <c r="AE307" s="1140"/>
      <c r="AF307" s="906">
        <f>I307</f>
        <v>2.6</v>
      </c>
      <c r="AG307" s="1048">
        <f>J307</f>
        <v>2</v>
      </c>
      <c r="AH307" s="906"/>
      <c r="AI307" s="1066"/>
      <c r="AJ307" s="906">
        <f t="shared" ref="AJ307:AJ308" si="330">AD307+AF307</f>
        <v>2.6</v>
      </c>
      <c r="AK307" s="1049">
        <f t="shared" ref="AK307:AK308" si="331">AE307+AG307</f>
        <v>2</v>
      </c>
      <c r="AL307" s="906">
        <f t="shared" ref="AL307:AL308" si="332">AF307+AH307</f>
        <v>2.6</v>
      </c>
      <c r="AM307" s="961">
        <f t="shared" ref="AM307:AM308" si="333">AG307+AI307</f>
        <v>2</v>
      </c>
      <c r="AN307" s="1114">
        <f t="shared" si="322"/>
        <v>2.6</v>
      </c>
      <c r="AO307" s="1125">
        <f t="shared" si="320"/>
        <v>2</v>
      </c>
      <c r="BC307" s="11"/>
      <c r="BD307" s="11"/>
    </row>
    <row r="308" spans="2:56">
      <c r="B308" s="3439"/>
      <c r="C308" s="1502" t="s">
        <v>782</v>
      </c>
      <c r="D308" s="3662"/>
      <c r="E308" s="195" t="s">
        <v>42</v>
      </c>
      <c r="F308" s="237">
        <v>21.4</v>
      </c>
      <c r="G308" s="1254">
        <v>16</v>
      </c>
      <c r="H308" s="2797" t="s">
        <v>969</v>
      </c>
      <c r="I308" s="95"/>
      <c r="J308" s="95"/>
      <c r="K308" s="2761" t="s">
        <v>450</v>
      </c>
      <c r="L308" s="134">
        <v>38.9</v>
      </c>
      <c r="M308" s="2762">
        <v>35</v>
      </c>
      <c r="N308" s="95"/>
      <c r="O308" s="925" t="s">
        <v>90</v>
      </c>
      <c r="P308" s="885">
        <f t="shared" ref="P308:U308" si="334">AD335</f>
        <v>0</v>
      </c>
      <c r="Q308" s="875">
        <f t="shared" si="334"/>
        <v>0</v>
      </c>
      <c r="R308" s="885">
        <f t="shared" si="334"/>
        <v>0</v>
      </c>
      <c r="S308" s="1049">
        <f t="shared" si="334"/>
        <v>0</v>
      </c>
      <c r="T308" s="885">
        <f t="shared" si="334"/>
        <v>0</v>
      </c>
      <c r="U308" s="1063">
        <f t="shared" si="334"/>
        <v>0</v>
      </c>
      <c r="V308" s="882">
        <f t="shared" ref="V308:V329" si="335">P308+R308</f>
        <v>0</v>
      </c>
      <c r="W308" s="1049">
        <f t="shared" ref="W308:W335" si="336">Q308+S308</f>
        <v>0</v>
      </c>
      <c r="X308" s="882">
        <f t="shared" ref="X308:X333" si="337">R308+T308</f>
        <v>0</v>
      </c>
      <c r="Y308" s="961">
        <f t="shared" ref="Y308:Y335" si="338">S308+U308</f>
        <v>0</v>
      </c>
      <c r="Z308" s="918">
        <f t="shared" si="328"/>
        <v>0</v>
      </c>
      <c r="AA308" s="919">
        <f t="shared" si="329"/>
        <v>0</v>
      </c>
      <c r="AC308" s="935" t="s">
        <v>350</v>
      </c>
      <c r="AD308" s="754"/>
      <c r="AE308" s="1141"/>
      <c r="AF308" s="906">
        <f>F325</f>
        <v>0.78</v>
      </c>
      <c r="AG308" s="1048">
        <f>G325</f>
        <v>0.6</v>
      </c>
      <c r="AH308" s="906"/>
      <c r="AI308" s="1066"/>
      <c r="AJ308" s="906">
        <f t="shared" si="330"/>
        <v>0.78</v>
      </c>
      <c r="AK308" s="1049">
        <f t="shared" si="331"/>
        <v>0.6</v>
      </c>
      <c r="AL308" s="906">
        <f t="shared" si="332"/>
        <v>0.78</v>
      </c>
      <c r="AM308" s="961">
        <f t="shared" si="333"/>
        <v>0.6</v>
      </c>
      <c r="AN308" s="1114">
        <f t="shared" si="322"/>
        <v>0.78</v>
      </c>
      <c r="AO308" s="1125">
        <f t="shared" si="320"/>
        <v>0.6</v>
      </c>
      <c r="BC308" s="11"/>
      <c r="BD308" s="11"/>
    </row>
    <row r="309" spans="2:56">
      <c r="B309" s="1721" t="s">
        <v>448</v>
      </c>
      <c r="C309" s="3023" t="s">
        <v>449</v>
      </c>
      <c r="D309" s="3663">
        <v>100</v>
      </c>
      <c r="E309" s="194" t="s">
        <v>421</v>
      </c>
      <c r="F309" s="237">
        <v>20</v>
      </c>
      <c r="G309" s="1558">
        <v>16</v>
      </c>
      <c r="H309" s="3432" t="s">
        <v>517</v>
      </c>
      <c r="I309" s="1727">
        <v>0.06</v>
      </c>
      <c r="J309" s="1254">
        <v>0.06</v>
      </c>
      <c r="K309" s="194" t="s">
        <v>131</v>
      </c>
      <c r="L309" s="237">
        <v>9.8800000000000008</v>
      </c>
      <c r="M309" s="1268">
        <v>8.3000000000000007</v>
      </c>
      <c r="N309" s="95"/>
      <c r="O309" s="2965" t="s">
        <v>569</v>
      </c>
      <c r="P309" s="882"/>
      <c r="Q309" s="875"/>
      <c r="R309" s="882">
        <f>D312</f>
        <v>200</v>
      </c>
      <c r="S309" s="961">
        <f>D312</f>
        <v>200</v>
      </c>
      <c r="T309" s="882"/>
      <c r="U309" s="1063"/>
      <c r="V309" s="882">
        <f t="shared" si="335"/>
        <v>200</v>
      </c>
      <c r="W309" s="1049">
        <f t="shared" si="336"/>
        <v>200</v>
      </c>
      <c r="X309" s="882">
        <f t="shared" si="337"/>
        <v>200</v>
      </c>
      <c r="Y309" s="961">
        <f t="shared" si="338"/>
        <v>200</v>
      </c>
      <c r="Z309" s="918">
        <f t="shared" si="328"/>
        <v>200</v>
      </c>
      <c r="AA309" s="919">
        <f t="shared" si="329"/>
        <v>200</v>
      </c>
      <c r="AC309" s="936" t="s">
        <v>107</v>
      </c>
      <c r="AD309" s="754"/>
      <c r="AE309" s="1141"/>
      <c r="AF309" s="906">
        <f>F309</f>
        <v>20</v>
      </c>
      <c r="AG309" s="1048">
        <f>G309</f>
        <v>16</v>
      </c>
      <c r="AH309" s="906"/>
      <c r="AI309" s="2406"/>
      <c r="AJ309" s="906">
        <f t="shared" ref="AJ309:AM316" si="339">AD309+AF309</f>
        <v>20</v>
      </c>
      <c r="AK309" s="1049">
        <f t="shared" si="339"/>
        <v>16</v>
      </c>
      <c r="AL309" s="906">
        <f t="shared" si="339"/>
        <v>20</v>
      </c>
      <c r="AM309" s="961">
        <f t="shared" si="339"/>
        <v>16</v>
      </c>
      <c r="AN309" s="1114">
        <f t="shared" si="322"/>
        <v>20</v>
      </c>
      <c r="AO309" s="1125">
        <f t="shared" si="320"/>
        <v>16</v>
      </c>
      <c r="BC309" s="11"/>
      <c r="BD309" s="11"/>
    </row>
    <row r="310" spans="2:56">
      <c r="B310" s="3664"/>
      <c r="C310" s="3070" t="s">
        <v>451</v>
      </c>
      <c r="D310" s="3665"/>
      <c r="E310" s="194" t="s">
        <v>453</v>
      </c>
      <c r="F310" s="237">
        <v>12.6</v>
      </c>
      <c r="G310" s="1558">
        <v>10.08</v>
      </c>
      <c r="H310" s="772" t="s">
        <v>74</v>
      </c>
      <c r="I310" s="1727">
        <v>2.94</v>
      </c>
      <c r="J310" s="1254">
        <v>2.94</v>
      </c>
      <c r="K310" s="194" t="s">
        <v>9</v>
      </c>
      <c r="L310" s="237">
        <v>11.7</v>
      </c>
      <c r="M310" s="1268">
        <v>11.7</v>
      </c>
      <c r="N310" s="95"/>
      <c r="O310" s="421" t="s">
        <v>303</v>
      </c>
      <c r="P310" s="882">
        <f t="shared" ref="P310:U310" si="340">AD338</f>
        <v>0</v>
      </c>
      <c r="Q310" s="875">
        <f t="shared" si="340"/>
        <v>0</v>
      </c>
      <c r="R310" s="882">
        <f t="shared" si="340"/>
        <v>38.9</v>
      </c>
      <c r="S310" s="961">
        <f t="shared" si="340"/>
        <v>35</v>
      </c>
      <c r="T310" s="882">
        <f t="shared" si="340"/>
        <v>0</v>
      </c>
      <c r="U310" s="1063">
        <f t="shared" si="340"/>
        <v>0</v>
      </c>
      <c r="V310" s="882">
        <f t="shared" si="335"/>
        <v>38.9</v>
      </c>
      <c r="W310" s="1049">
        <f t="shared" si="336"/>
        <v>35</v>
      </c>
      <c r="X310" s="882">
        <f t="shared" si="337"/>
        <v>38.9</v>
      </c>
      <c r="Y310" s="961">
        <f t="shared" si="338"/>
        <v>35</v>
      </c>
      <c r="Z310" s="918">
        <f t="shared" si="328"/>
        <v>38.9</v>
      </c>
      <c r="AA310" s="919">
        <f t="shared" si="329"/>
        <v>35</v>
      </c>
      <c r="AC310" s="936" t="s">
        <v>77</v>
      </c>
      <c r="AD310" s="754"/>
      <c r="AE310" s="1143"/>
      <c r="AF310" s="906">
        <f>F312+L309+L321+F320</f>
        <v>29.02</v>
      </c>
      <c r="AG310" s="1221">
        <f>G312+M309+M321+G320</f>
        <v>24.3</v>
      </c>
      <c r="AH310" s="906"/>
      <c r="AI310" s="1066"/>
      <c r="AJ310" s="906">
        <f t="shared" si="339"/>
        <v>29.02</v>
      </c>
      <c r="AK310" s="1049">
        <f t="shared" si="339"/>
        <v>24.3</v>
      </c>
      <c r="AL310" s="906">
        <f t="shared" si="339"/>
        <v>29.02</v>
      </c>
      <c r="AM310" s="961">
        <f t="shared" si="339"/>
        <v>24.3</v>
      </c>
      <c r="AN310" s="1114">
        <f t="shared" si="322"/>
        <v>29.02</v>
      </c>
      <c r="AO310" s="1125">
        <f t="shared" si="320"/>
        <v>24.3</v>
      </c>
      <c r="BC310" s="11"/>
      <c r="BD310" s="11"/>
    </row>
    <row r="311" spans="2:56">
      <c r="B311" s="1624" t="s">
        <v>774</v>
      </c>
      <c r="C311" s="3436" t="s">
        <v>971</v>
      </c>
      <c r="D311" s="3435">
        <v>150</v>
      </c>
      <c r="E311" s="2775" t="s">
        <v>968</v>
      </c>
      <c r="F311" s="95"/>
      <c r="G311" s="95"/>
      <c r="H311" s="2797" t="s">
        <v>970</v>
      </c>
      <c r="I311" s="95"/>
      <c r="J311" s="95"/>
      <c r="K311" s="194" t="s">
        <v>73</v>
      </c>
      <c r="L311" s="237">
        <v>10</v>
      </c>
      <c r="M311" s="1268">
        <v>10</v>
      </c>
      <c r="N311" s="95"/>
      <c r="O311" s="917" t="s">
        <v>304</v>
      </c>
      <c r="P311" s="882">
        <f t="shared" ref="P311:U311" si="341">AD342</f>
        <v>0</v>
      </c>
      <c r="Q311" s="1067">
        <f t="shared" si="341"/>
        <v>0</v>
      </c>
      <c r="R311" s="882">
        <f t="shared" si="341"/>
        <v>0</v>
      </c>
      <c r="S311" s="1049">
        <f>AG342</f>
        <v>0</v>
      </c>
      <c r="T311" s="882">
        <f t="shared" si="341"/>
        <v>0</v>
      </c>
      <c r="U311" s="1068">
        <f t="shared" si="341"/>
        <v>0</v>
      </c>
      <c r="V311" s="882">
        <f t="shared" si="335"/>
        <v>0</v>
      </c>
      <c r="W311" s="1049">
        <f t="shared" si="336"/>
        <v>0</v>
      </c>
      <c r="X311" s="882">
        <f t="shared" si="337"/>
        <v>0</v>
      </c>
      <c r="Y311" s="961">
        <f t="shared" si="338"/>
        <v>0</v>
      </c>
      <c r="Z311" s="918">
        <f t="shared" si="328"/>
        <v>0</v>
      </c>
      <c r="AA311" s="919">
        <f t="shared" si="329"/>
        <v>0</v>
      </c>
      <c r="AC311" s="936" t="s">
        <v>62</v>
      </c>
      <c r="AD311" s="754"/>
      <c r="AE311" s="1143"/>
      <c r="AF311" s="906">
        <f>F310+F319+L320</f>
        <v>75.099999999999994</v>
      </c>
      <c r="AG311" s="1048">
        <f>G310+G319+M320</f>
        <v>60.08</v>
      </c>
      <c r="AH311" s="906"/>
      <c r="AI311" s="1066"/>
      <c r="AJ311" s="906">
        <f t="shared" si="339"/>
        <v>75.099999999999994</v>
      </c>
      <c r="AK311" s="1049">
        <f t="shared" si="339"/>
        <v>60.08</v>
      </c>
      <c r="AL311" s="906">
        <f t="shared" si="339"/>
        <v>75.099999999999994</v>
      </c>
      <c r="AM311" s="961">
        <f t="shared" si="339"/>
        <v>60.08</v>
      </c>
      <c r="AN311" s="1114">
        <f t="shared" si="322"/>
        <v>75.099999999999994</v>
      </c>
      <c r="AO311" s="1125">
        <f t="shared" si="320"/>
        <v>60.08</v>
      </c>
      <c r="BC311" s="11"/>
      <c r="BD311" s="11"/>
    </row>
    <row r="312" spans="2:56">
      <c r="B312" s="3438" t="s">
        <v>345</v>
      </c>
      <c r="C312" s="1193" t="s">
        <v>236</v>
      </c>
      <c r="D312" s="3441">
        <v>200</v>
      </c>
      <c r="E312" s="194" t="s">
        <v>131</v>
      </c>
      <c r="F312" s="237">
        <v>9.6</v>
      </c>
      <c r="G312" s="1558">
        <v>8</v>
      </c>
      <c r="H312" s="1271" t="s">
        <v>47</v>
      </c>
      <c r="I312" s="237">
        <v>2</v>
      </c>
      <c r="J312" s="1239">
        <v>2</v>
      </c>
      <c r="K312" s="194" t="s">
        <v>348</v>
      </c>
      <c r="L312" s="2773">
        <v>0.2</v>
      </c>
      <c r="M312" s="2774">
        <v>0.2</v>
      </c>
      <c r="N312" s="95"/>
      <c r="O312" s="917" t="s">
        <v>104</v>
      </c>
      <c r="P312" s="882"/>
      <c r="Q312" s="875"/>
      <c r="R312" s="885"/>
      <c r="S312" s="961"/>
      <c r="T312" s="882"/>
      <c r="U312" s="1063"/>
      <c r="V312" s="882">
        <f t="shared" si="335"/>
        <v>0</v>
      </c>
      <c r="W312" s="1049">
        <f t="shared" si="336"/>
        <v>0</v>
      </c>
      <c r="X312" s="882">
        <f t="shared" si="337"/>
        <v>0</v>
      </c>
      <c r="Y312" s="961">
        <f t="shared" si="338"/>
        <v>0</v>
      </c>
      <c r="Z312" s="918">
        <f t="shared" si="328"/>
        <v>0</v>
      </c>
      <c r="AA312" s="919">
        <f t="shared" si="329"/>
        <v>0</v>
      </c>
      <c r="AC312" s="936" t="s">
        <v>67</v>
      </c>
      <c r="AD312" s="754"/>
      <c r="AE312" s="1141"/>
      <c r="AF312" s="906">
        <f>F307</f>
        <v>40</v>
      </c>
      <c r="AG312" s="1048">
        <f>G307</f>
        <v>32</v>
      </c>
      <c r="AH312" s="906"/>
      <c r="AI312" s="1066"/>
      <c r="AJ312" s="906">
        <f t="shared" si="339"/>
        <v>40</v>
      </c>
      <c r="AK312" s="1049">
        <f t="shared" si="339"/>
        <v>32</v>
      </c>
      <c r="AL312" s="906">
        <f t="shared" si="339"/>
        <v>40</v>
      </c>
      <c r="AM312" s="961">
        <f t="shared" si="339"/>
        <v>32</v>
      </c>
      <c r="AN312" s="1114">
        <f t="shared" si="322"/>
        <v>40</v>
      </c>
      <c r="AO312" s="1125">
        <f t="shared" si="320"/>
        <v>32</v>
      </c>
      <c r="BC312" s="11"/>
      <c r="BD312" s="11"/>
    </row>
    <row r="313" spans="2:56">
      <c r="B313" s="3447" t="s">
        <v>8</v>
      </c>
      <c r="C313" s="2181" t="s">
        <v>9</v>
      </c>
      <c r="D313" s="3441">
        <v>50</v>
      </c>
      <c r="E313" s="2775" t="s">
        <v>515</v>
      </c>
      <c r="F313" s="95"/>
      <c r="G313" s="95"/>
      <c r="H313" s="3577" t="s">
        <v>348</v>
      </c>
      <c r="I313" s="237">
        <v>0.4</v>
      </c>
      <c r="J313" s="1254">
        <v>0.4</v>
      </c>
      <c r="K313" s="194" t="s">
        <v>339</v>
      </c>
      <c r="L313" s="2773">
        <v>2.5</v>
      </c>
      <c r="M313" s="2774">
        <v>2.5</v>
      </c>
      <c r="N313" s="95"/>
      <c r="O313" s="917" t="s">
        <v>60</v>
      </c>
      <c r="P313" s="882"/>
      <c r="Q313" s="875"/>
      <c r="R313" s="882"/>
      <c r="S313" s="961"/>
      <c r="T313" s="882"/>
      <c r="U313" s="1063"/>
      <c r="V313" s="882">
        <f t="shared" si="335"/>
        <v>0</v>
      </c>
      <c r="W313" s="1049">
        <f t="shared" si="336"/>
        <v>0</v>
      </c>
      <c r="X313" s="882">
        <f t="shared" si="337"/>
        <v>0</v>
      </c>
      <c r="Y313" s="961">
        <f t="shared" si="338"/>
        <v>0</v>
      </c>
      <c r="Z313" s="918">
        <f t="shared" si="328"/>
        <v>0</v>
      </c>
      <c r="AA313" s="919">
        <f t="shared" si="329"/>
        <v>0</v>
      </c>
      <c r="AC313" s="936" t="s">
        <v>111</v>
      </c>
      <c r="AD313" s="754"/>
      <c r="AE313" s="1144"/>
      <c r="AF313" s="906"/>
      <c r="AG313" s="1048"/>
      <c r="AH313" s="906"/>
      <c r="AI313" s="1066"/>
      <c r="AJ313" s="906">
        <f t="shared" si="339"/>
        <v>0</v>
      </c>
      <c r="AK313" s="1049">
        <f t="shared" si="339"/>
        <v>0</v>
      </c>
      <c r="AL313" s="906">
        <f t="shared" si="339"/>
        <v>0</v>
      </c>
      <c r="AM313" s="961">
        <f t="shared" si="339"/>
        <v>0</v>
      </c>
      <c r="AN313" s="1114">
        <f t="shared" si="322"/>
        <v>0</v>
      </c>
      <c r="AO313" s="1125">
        <f t="shared" si="320"/>
        <v>0</v>
      </c>
      <c r="BC313" s="11"/>
      <c r="BD313" s="11"/>
    </row>
    <row r="314" spans="2:56" ht="12.75" customHeight="1">
      <c r="B314" s="3452" t="s">
        <v>8</v>
      </c>
      <c r="C314" s="2181" t="s">
        <v>305</v>
      </c>
      <c r="D314" s="3441">
        <v>30</v>
      </c>
      <c r="E314" s="194" t="s">
        <v>712</v>
      </c>
      <c r="F314" s="237">
        <v>6</v>
      </c>
      <c r="G314" s="1558">
        <v>6</v>
      </c>
      <c r="H314" s="1271" t="s">
        <v>132</v>
      </c>
      <c r="I314" s="2773">
        <v>8.0000000000000002E-3</v>
      </c>
      <c r="J314" s="2776">
        <v>8.0000000000000002E-3</v>
      </c>
      <c r="K314" s="2806" t="s">
        <v>454</v>
      </c>
      <c r="L314" s="3414"/>
      <c r="M314" s="3440"/>
      <c r="N314" s="95"/>
      <c r="O314" s="917" t="s">
        <v>56</v>
      </c>
      <c r="P314" s="885">
        <f>F299+I300</f>
        <v>138.40421000000001</v>
      </c>
      <c r="Q314" s="1067">
        <f>G299+J300</f>
        <v>134</v>
      </c>
      <c r="R314" s="885">
        <f>L311</f>
        <v>10</v>
      </c>
      <c r="S314" s="1244">
        <f>M311</f>
        <v>10</v>
      </c>
      <c r="T314" s="882"/>
      <c r="U314" s="1071"/>
      <c r="V314" s="882">
        <f t="shared" si="335"/>
        <v>148.40421000000001</v>
      </c>
      <c r="W314" s="1049">
        <f t="shared" si="336"/>
        <v>144</v>
      </c>
      <c r="X314" s="882">
        <f t="shared" si="337"/>
        <v>10</v>
      </c>
      <c r="Y314" s="961">
        <f t="shared" si="338"/>
        <v>10</v>
      </c>
      <c r="Z314" s="918">
        <f t="shared" si="328"/>
        <v>148.40421000000001</v>
      </c>
      <c r="AA314" s="919">
        <f t="shared" si="329"/>
        <v>144</v>
      </c>
      <c r="AC314" s="936" t="s">
        <v>109</v>
      </c>
      <c r="AD314" s="754"/>
      <c r="AE314" s="1145"/>
      <c r="AF314" s="906"/>
      <c r="AG314" s="1048"/>
      <c r="AH314" s="906"/>
      <c r="AI314" s="1066"/>
      <c r="AJ314" s="906">
        <f t="shared" si="339"/>
        <v>0</v>
      </c>
      <c r="AK314" s="1049">
        <f t="shared" si="339"/>
        <v>0</v>
      </c>
      <c r="AL314" s="906">
        <f t="shared" si="339"/>
        <v>0</v>
      </c>
      <c r="AM314" s="961">
        <f t="shared" si="339"/>
        <v>0</v>
      </c>
      <c r="AN314" s="1114">
        <f t="shared" si="322"/>
        <v>0</v>
      </c>
      <c r="AO314" s="1125">
        <f t="shared" si="320"/>
        <v>0</v>
      </c>
      <c r="BC314" s="11"/>
      <c r="BD314" s="11"/>
    </row>
    <row r="315" spans="2:56" ht="15.75" thickBot="1">
      <c r="B315" s="3439"/>
      <c r="C315" s="2583"/>
      <c r="D315" s="3440"/>
      <c r="E315" s="2860" t="s">
        <v>545</v>
      </c>
      <c r="F315" s="95"/>
      <c r="G315" s="95"/>
      <c r="H315" s="3432" t="s">
        <v>478</v>
      </c>
      <c r="I315" s="1740"/>
      <c r="J315" s="1558">
        <v>0.5</v>
      </c>
      <c r="K315" s="194" t="s">
        <v>79</v>
      </c>
      <c r="L315" s="238">
        <v>2</v>
      </c>
      <c r="M315" s="1268">
        <v>2</v>
      </c>
      <c r="N315" s="95"/>
      <c r="O315" s="917" t="s">
        <v>119</v>
      </c>
      <c r="P315" s="882"/>
      <c r="Q315" s="875"/>
      <c r="R315" s="882"/>
      <c r="S315" s="961"/>
      <c r="T315" s="882"/>
      <c r="U315" s="1063"/>
      <c r="V315" s="882">
        <f t="shared" si="335"/>
        <v>0</v>
      </c>
      <c r="W315" s="1049">
        <f t="shared" si="336"/>
        <v>0</v>
      </c>
      <c r="X315" s="882">
        <f t="shared" si="337"/>
        <v>0</v>
      </c>
      <c r="Y315" s="961">
        <f t="shared" si="338"/>
        <v>0</v>
      </c>
      <c r="Z315" s="918">
        <f t="shared" si="328"/>
        <v>0</v>
      </c>
      <c r="AA315" s="926">
        <f t="shared" si="329"/>
        <v>0</v>
      </c>
      <c r="AC315" s="2265" t="s">
        <v>83</v>
      </c>
      <c r="AD315" s="904"/>
      <c r="AE315" s="1146"/>
      <c r="AF315" s="1414">
        <f>F314+L323</f>
        <v>11</v>
      </c>
      <c r="AG315" s="1050">
        <f>G314+M323</f>
        <v>11</v>
      </c>
      <c r="AH315" s="907"/>
      <c r="AI315" s="1148"/>
      <c r="AJ315" s="907">
        <f t="shared" si="339"/>
        <v>11</v>
      </c>
      <c r="AK315" s="1051">
        <f t="shared" si="339"/>
        <v>11</v>
      </c>
      <c r="AL315" s="907">
        <f t="shared" si="339"/>
        <v>11</v>
      </c>
      <c r="AM315" s="871">
        <f t="shared" si="339"/>
        <v>11</v>
      </c>
      <c r="AN315" s="1433">
        <f t="shared" si="322"/>
        <v>11</v>
      </c>
      <c r="AO315" s="1419">
        <f t="shared" si="320"/>
        <v>11</v>
      </c>
      <c r="BC315" s="11"/>
      <c r="BD315" s="11"/>
    </row>
    <row r="316" spans="2:56" ht="14.25" customHeight="1" thickBot="1">
      <c r="B316" s="3439"/>
      <c r="C316" s="2583"/>
      <c r="D316" s="3440"/>
      <c r="E316" s="194" t="s">
        <v>79</v>
      </c>
      <c r="F316" s="2773">
        <v>4</v>
      </c>
      <c r="G316" s="2776">
        <v>4</v>
      </c>
      <c r="H316" s="3432" t="s">
        <v>74</v>
      </c>
      <c r="I316" s="250">
        <v>160</v>
      </c>
      <c r="J316" s="2794">
        <v>160</v>
      </c>
      <c r="K316" s="3554" t="s">
        <v>457</v>
      </c>
      <c r="L316" s="2608"/>
      <c r="M316" s="2861"/>
      <c r="N316" s="95"/>
      <c r="O316" s="917" t="s">
        <v>59</v>
      </c>
      <c r="P316" s="882"/>
      <c r="Q316" s="875"/>
      <c r="R316" s="882"/>
      <c r="S316" s="961"/>
      <c r="T316" s="882"/>
      <c r="U316" s="1063"/>
      <c r="V316" s="882">
        <f t="shared" si="335"/>
        <v>0</v>
      </c>
      <c r="W316" s="1049">
        <f t="shared" si="336"/>
        <v>0</v>
      </c>
      <c r="X316" s="882">
        <f t="shared" si="337"/>
        <v>0</v>
      </c>
      <c r="Y316" s="961">
        <f t="shared" si="338"/>
        <v>0</v>
      </c>
      <c r="Z316" s="918">
        <f t="shared" si="328"/>
        <v>0</v>
      </c>
      <c r="AA316" s="926">
        <f t="shared" si="329"/>
        <v>0</v>
      </c>
      <c r="AC316" s="1412" t="s">
        <v>389</v>
      </c>
      <c r="AD316" s="1438">
        <f t="shared" ref="AD316:AG316" si="342">SUM(AD303:AD315)</f>
        <v>93</v>
      </c>
      <c r="AE316" s="1439">
        <f t="shared" si="342"/>
        <v>60</v>
      </c>
      <c r="AF316" s="1440">
        <f t="shared" si="342"/>
        <v>178.5</v>
      </c>
      <c r="AG316" s="1441">
        <f t="shared" si="342"/>
        <v>145.98000000000002</v>
      </c>
      <c r="AH316" s="1442">
        <f>SUM(AH303:AH315)</f>
        <v>0</v>
      </c>
      <c r="AI316" s="1415">
        <f>SUM(AI303:AI315)</f>
        <v>0</v>
      </c>
      <c r="AJ316" s="1431">
        <f t="shared" si="339"/>
        <v>271.5</v>
      </c>
      <c r="AK316" s="2266">
        <f t="shared" si="339"/>
        <v>205.98000000000002</v>
      </c>
      <c r="AL316" s="1431">
        <f t="shared" si="339"/>
        <v>178.5</v>
      </c>
      <c r="AM316" s="2267">
        <f t="shared" si="339"/>
        <v>145.98000000000002</v>
      </c>
      <c r="AN316" s="1446">
        <f t="shared" si="322"/>
        <v>271.5</v>
      </c>
      <c r="AO316" s="1126">
        <f t="shared" si="320"/>
        <v>205.98000000000002</v>
      </c>
    </row>
    <row r="317" spans="2:56" ht="14.25" customHeight="1" thickBot="1">
      <c r="B317" s="3439"/>
      <c r="C317" s="2583"/>
      <c r="D317" s="3440"/>
      <c r="E317" s="2375" t="s">
        <v>463</v>
      </c>
      <c r="F317" s="2800"/>
      <c r="G317" s="2801"/>
      <c r="H317" s="194" t="s">
        <v>82</v>
      </c>
      <c r="I317" s="237">
        <v>6</v>
      </c>
      <c r="J317" s="1254">
        <v>6</v>
      </c>
      <c r="K317" s="2652" t="s">
        <v>132</v>
      </c>
      <c r="L317" s="1725">
        <v>1.4300000000000001E-3</v>
      </c>
      <c r="M317" s="1567">
        <v>1.4300000000000001E-3</v>
      </c>
      <c r="N317" s="95"/>
      <c r="O317" s="917" t="s">
        <v>320</v>
      </c>
      <c r="P317" s="882">
        <f>L298</f>
        <v>20.8</v>
      </c>
      <c r="Q317" s="875">
        <f>M298</f>
        <v>20</v>
      </c>
      <c r="R317" s="882"/>
      <c r="S317" s="961"/>
      <c r="T317" s="882">
        <f>F328</f>
        <v>10.4</v>
      </c>
      <c r="U317" s="1063">
        <f>G328</f>
        <v>10</v>
      </c>
      <c r="V317" s="882">
        <f t="shared" si="335"/>
        <v>20.8</v>
      </c>
      <c r="W317" s="1049">
        <f t="shared" si="336"/>
        <v>20</v>
      </c>
      <c r="X317" s="882">
        <f t="shared" si="337"/>
        <v>10.4</v>
      </c>
      <c r="Y317" s="961">
        <f t="shared" si="338"/>
        <v>10</v>
      </c>
      <c r="Z317" s="918">
        <f t="shared" si="328"/>
        <v>31.200000000000003</v>
      </c>
      <c r="AA317" s="926">
        <f t="shared" si="329"/>
        <v>30</v>
      </c>
      <c r="AC317" s="1390" t="s">
        <v>400</v>
      </c>
      <c r="AD317" s="1387"/>
      <c r="AE317" s="1391"/>
      <c r="AF317" s="1392"/>
      <c r="AG317" s="1393"/>
      <c r="AH317" s="1392"/>
      <c r="AI317" s="1394"/>
    </row>
    <row r="318" spans="2:56" ht="15.75" thickBot="1">
      <c r="B318" s="3439"/>
      <c r="C318" s="2583"/>
      <c r="D318" s="3440"/>
      <c r="E318" s="2771" t="s">
        <v>86</v>
      </c>
      <c r="F318" s="167" t="s">
        <v>87</v>
      </c>
      <c r="G318" s="2658" t="s">
        <v>88</v>
      </c>
      <c r="H318" s="95"/>
      <c r="I318" s="95"/>
      <c r="J318" s="95"/>
      <c r="K318" s="2653" t="s">
        <v>469</v>
      </c>
      <c r="L318" s="2897">
        <v>45</v>
      </c>
      <c r="M318" s="1268">
        <v>45</v>
      </c>
      <c r="N318" s="95"/>
      <c r="O318" s="917" t="s">
        <v>61</v>
      </c>
      <c r="P318" s="882"/>
      <c r="Q318" s="875"/>
      <c r="R318" s="882">
        <f>I317</f>
        <v>6</v>
      </c>
      <c r="S318" s="961">
        <f>J317</f>
        <v>6</v>
      </c>
      <c r="T318" s="882"/>
      <c r="U318" s="1063"/>
      <c r="V318" s="882">
        <f t="shared" si="335"/>
        <v>6</v>
      </c>
      <c r="W318" s="1049">
        <f t="shared" si="336"/>
        <v>6</v>
      </c>
      <c r="X318" s="882">
        <f t="shared" si="337"/>
        <v>6</v>
      </c>
      <c r="Y318" s="961">
        <f t="shared" si="338"/>
        <v>6</v>
      </c>
      <c r="Z318" s="918">
        <f t="shared" si="328"/>
        <v>6</v>
      </c>
      <c r="AA318" s="926">
        <f t="shared" si="329"/>
        <v>6</v>
      </c>
      <c r="AC318" s="936" t="s">
        <v>112</v>
      </c>
      <c r="AD318" s="754"/>
      <c r="AE318" s="1141"/>
      <c r="AF318" s="906"/>
      <c r="AG318" s="1048"/>
      <c r="AH318" s="906"/>
      <c r="AI318" s="1066"/>
      <c r="AJ318" s="906">
        <f t="shared" ref="AJ318:AM323" si="343">AD318+AF318</f>
        <v>0</v>
      </c>
      <c r="AK318" s="1049">
        <f t="shared" si="343"/>
        <v>0</v>
      </c>
      <c r="AL318" s="906">
        <f t="shared" si="343"/>
        <v>0</v>
      </c>
      <c r="AM318" s="961">
        <f t="shared" si="343"/>
        <v>0</v>
      </c>
      <c r="AN318" s="1114">
        <f t="shared" ref="AN318:AO326" si="344">AD318+AF318+AH318</f>
        <v>0</v>
      </c>
      <c r="AO318" s="1125">
        <f t="shared" si="344"/>
        <v>0</v>
      </c>
    </row>
    <row r="319" spans="2:56" ht="15" customHeight="1" thickBot="1">
      <c r="B319" s="3439"/>
      <c r="C319" s="2583"/>
      <c r="D319" s="3440"/>
      <c r="E319" s="135" t="s">
        <v>465</v>
      </c>
      <c r="F319" s="134">
        <v>60</v>
      </c>
      <c r="G319" s="1199">
        <v>48</v>
      </c>
      <c r="H319" s="95"/>
      <c r="I319" s="95"/>
      <c r="J319" s="95"/>
      <c r="K319" s="194" t="s">
        <v>339</v>
      </c>
      <c r="L319" s="2773">
        <v>5</v>
      </c>
      <c r="M319" s="2774">
        <v>5</v>
      </c>
      <c r="N319" s="1093"/>
      <c r="O319" s="917" t="s">
        <v>75</v>
      </c>
      <c r="P319" s="1150">
        <f>F300+F303</f>
        <v>7.3</v>
      </c>
      <c r="Q319" s="1067">
        <f>G300+G303</f>
        <v>7.3</v>
      </c>
      <c r="R319" s="1150">
        <f>I325+L322</f>
        <v>7.25</v>
      </c>
      <c r="S319" s="1049">
        <f>J325+M322</f>
        <v>7.25</v>
      </c>
      <c r="T319" s="882">
        <f>F329</f>
        <v>5</v>
      </c>
      <c r="U319" s="1068">
        <f>G329</f>
        <v>5</v>
      </c>
      <c r="V319" s="882">
        <f t="shared" si="335"/>
        <v>14.55</v>
      </c>
      <c r="W319" s="1049">
        <f t="shared" si="336"/>
        <v>14.55</v>
      </c>
      <c r="X319" s="882">
        <f t="shared" si="337"/>
        <v>12.25</v>
      </c>
      <c r="Y319" s="961">
        <f t="shared" si="338"/>
        <v>12.25</v>
      </c>
      <c r="Z319" s="918">
        <f t="shared" si="328"/>
        <v>19.55</v>
      </c>
      <c r="AA319" s="926">
        <f t="shared" si="329"/>
        <v>19.55</v>
      </c>
      <c r="AC319" s="936" t="s">
        <v>110</v>
      </c>
      <c r="AD319" s="754"/>
      <c r="AE319" s="1141"/>
      <c r="AF319" s="906"/>
      <c r="AG319" s="1048"/>
      <c r="AH319" s="906"/>
      <c r="AI319" s="1066"/>
      <c r="AJ319" s="906">
        <f t="shared" si="343"/>
        <v>0</v>
      </c>
      <c r="AK319" s="1049">
        <f t="shared" si="343"/>
        <v>0</v>
      </c>
      <c r="AL319" s="906">
        <f t="shared" si="343"/>
        <v>0</v>
      </c>
      <c r="AM319" s="961">
        <f t="shared" si="343"/>
        <v>0</v>
      </c>
      <c r="AN319" s="1114">
        <f t="shared" si="344"/>
        <v>0</v>
      </c>
      <c r="AO319" s="1125">
        <f t="shared" si="344"/>
        <v>0</v>
      </c>
    </row>
    <row r="320" spans="2:56" ht="15.75" thickBot="1">
      <c r="B320" s="3439"/>
      <c r="C320" s="2587"/>
      <c r="D320" s="3440"/>
      <c r="E320" s="194" t="s">
        <v>135</v>
      </c>
      <c r="F320" s="237">
        <v>7.14</v>
      </c>
      <c r="G320" s="239">
        <v>6</v>
      </c>
      <c r="H320" s="2375" t="s">
        <v>971</v>
      </c>
      <c r="I320" s="45"/>
      <c r="J320" s="45"/>
      <c r="K320" s="194" t="s">
        <v>453</v>
      </c>
      <c r="L320" s="237">
        <v>2.5</v>
      </c>
      <c r="M320" s="239">
        <v>2</v>
      </c>
      <c r="N320" s="95"/>
      <c r="O320" s="917" t="s">
        <v>79</v>
      </c>
      <c r="P320" s="1150"/>
      <c r="Q320" s="875"/>
      <c r="R320" s="1150">
        <f>F316+L315+F321</f>
        <v>10.199999999999999</v>
      </c>
      <c r="S320" s="1049">
        <f>G316+M315+G321</f>
        <v>10.199999999999999</v>
      </c>
      <c r="T320" s="882"/>
      <c r="U320" s="1063"/>
      <c r="V320" s="882">
        <f t="shared" si="335"/>
        <v>10.199999999999999</v>
      </c>
      <c r="W320" s="1049">
        <f t="shared" si="336"/>
        <v>10.199999999999999</v>
      </c>
      <c r="X320" s="882">
        <f t="shared" si="337"/>
        <v>10.199999999999999</v>
      </c>
      <c r="Y320" s="961">
        <f t="shared" si="338"/>
        <v>10.199999999999999</v>
      </c>
      <c r="Z320" s="918">
        <f t="shared" si="328"/>
        <v>10.199999999999999</v>
      </c>
      <c r="AA320" s="926">
        <f t="shared" si="329"/>
        <v>10.199999999999999</v>
      </c>
      <c r="AC320" s="936" t="s">
        <v>108</v>
      </c>
      <c r="AD320" s="754"/>
      <c r="AE320" s="1144"/>
      <c r="AF320" s="906"/>
      <c r="AG320" s="1048"/>
      <c r="AH320" s="906"/>
      <c r="AI320" s="1066"/>
      <c r="AJ320" s="906">
        <f t="shared" si="343"/>
        <v>0</v>
      </c>
      <c r="AK320" s="1049">
        <f t="shared" si="343"/>
        <v>0</v>
      </c>
      <c r="AL320" s="906">
        <f t="shared" si="343"/>
        <v>0</v>
      </c>
      <c r="AM320" s="961">
        <f t="shared" si="343"/>
        <v>0</v>
      </c>
      <c r="AN320" s="1114">
        <f t="shared" si="344"/>
        <v>0</v>
      </c>
      <c r="AO320" s="1125">
        <f t="shared" si="344"/>
        <v>0</v>
      </c>
    </row>
    <row r="321" spans="2:49" ht="15.75" thickBot="1">
      <c r="B321" s="3439"/>
      <c r="C321" s="2587"/>
      <c r="D321" s="3440"/>
      <c r="E321" s="195" t="s">
        <v>79</v>
      </c>
      <c r="F321" s="2773">
        <v>4.2</v>
      </c>
      <c r="G321" s="2774">
        <v>4.2</v>
      </c>
      <c r="H321" s="2184" t="s">
        <v>86</v>
      </c>
      <c r="I321" s="3874" t="s">
        <v>87</v>
      </c>
      <c r="J321" s="3899" t="s">
        <v>88</v>
      </c>
      <c r="K321" s="194" t="s">
        <v>131</v>
      </c>
      <c r="L321" s="237">
        <v>2.4</v>
      </c>
      <c r="M321" s="1268">
        <v>2</v>
      </c>
      <c r="N321" s="95"/>
      <c r="O321" s="2966" t="s">
        <v>123</v>
      </c>
      <c r="P321" s="1150">
        <v>2.25</v>
      </c>
      <c r="Q321" s="1067">
        <f>G298</f>
        <v>90</v>
      </c>
      <c r="R321" s="1215"/>
      <c r="S321" s="1049"/>
      <c r="T321" s="1215"/>
      <c r="U321" s="1068"/>
      <c r="V321" s="882">
        <f t="shared" si="335"/>
        <v>2.25</v>
      </c>
      <c r="W321" s="1049">
        <f t="shared" si="336"/>
        <v>90</v>
      </c>
      <c r="X321" s="882">
        <f t="shared" si="337"/>
        <v>0</v>
      </c>
      <c r="Y321" s="961">
        <f t="shared" si="338"/>
        <v>0</v>
      </c>
      <c r="Z321" s="918">
        <f t="shared" si="328"/>
        <v>2.25</v>
      </c>
      <c r="AA321" s="926">
        <f t="shared" si="329"/>
        <v>90</v>
      </c>
      <c r="AC321" s="936" t="s">
        <v>309</v>
      </c>
      <c r="AD321" s="754"/>
      <c r="AE321" s="1145"/>
      <c r="AF321" s="906"/>
      <c r="AG321" s="1048"/>
      <c r="AH321" s="906"/>
      <c r="AI321" s="1066"/>
      <c r="AJ321" s="906">
        <f t="shared" si="343"/>
        <v>0</v>
      </c>
      <c r="AK321" s="1049">
        <f t="shared" si="343"/>
        <v>0</v>
      </c>
      <c r="AL321" s="906">
        <f t="shared" si="343"/>
        <v>0</v>
      </c>
      <c r="AM321" s="961">
        <f t="shared" si="343"/>
        <v>0</v>
      </c>
      <c r="AN321" s="1114">
        <f t="shared" si="344"/>
        <v>0</v>
      </c>
      <c r="AO321" s="1125">
        <f t="shared" si="344"/>
        <v>0</v>
      </c>
    </row>
    <row r="322" spans="2:49" ht="13.5" customHeight="1" thickBot="1">
      <c r="B322" s="3439"/>
      <c r="C322" s="2587"/>
      <c r="D322" s="3440"/>
      <c r="E322" s="194" t="s">
        <v>352</v>
      </c>
      <c r="F322" s="2773">
        <v>0.6</v>
      </c>
      <c r="G322" s="2774">
        <v>0.6</v>
      </c>
      <c r="H322" s="3882" t="s">
        <v>972</v>
      </c>
      <c r="I322" s="3900">
        <v>32.31</v>
      </c>
      <c r="J322" s="3901">
        <v>32.31</v>
      </c>
      <c r="K322" s="195" t="s">
        <v>75</v>
      </c>
      <c r="L322" s="238">
        <v>2</v>
      </c>
      <c r="M322" s="1268">
        <v>2</v>
      </c>
      <c r="N322" s="95"/>
      <c r="O322" s="917" t="s">
        <v>47</v>
      </c>
      <c r="P322" s="882">
        <f>I301</f>
        <v>5</v>
      </c>
      <c r="Q322" s="1069">
        <f>J301</f>
        <v>5</v>
      </c>
      <c r="R322" s="882">
        <f>I312+L324+F322</f>
        <v>3.6</v>
      </c>
      <c r="S322" s="1244">
        <f>J312+M324+G322</f>
        <v>3.6</v>
      </c>
      <c r="T322" s="882">
        <f>L332</f>
        <v>6.3</v>
      </c>
      <c r="U322" s="1068">
        <f>M332</f>
        <v>6.3</v>
      </c>
      <c r="V322" s="882">
        <f t="shared" si="335"/>
        <v>8.6</v>
      </c>
      <c r="W322" s="1049">
        <f t="shared" si="336"/>
        <v>8.6</v>
      </c>
      <c r="X322" s="882">
        <f t="shared" si="337"/>
        <v>9.9</v>
      </c>
      <c r="Y322" s="961">
        <f t="shared" si="338"/>
        <v>9.9</v>
      </c>
      <c r="Z322" s="918">
        <f t="shared" si="328"/>
        <v>14.899999999999999</v>
      </c>
      <c r="AA322" s="926">
        <f t="shared" si="329"/>
        <v>14.899999999999999</v>
      </c>
      <c r="AC322" s="2265"/>
      <c r="AD322" s="904"/>
      <c r="AE322" s="1413"/>
      <c r="AF322" s="1414"/>
      <c r="AG322" s="1050"/>
      <c r="AH322" s="907"/>
      <c r="AI322" s="1148"/>
      <c r="AJ322" s="907">
        <f t="shared" si="343"/>
        <v>0</v>
      </c>
      <c r="AK322" s="1051">
        <f t="shared" si="343"/>
        <v>0</v>
      </c>
      <c r="AL322" s="907">
        <f t="shared" si="343"/>
        <v>0</v>
      </c>
      <c r="AM322" s="871">
        <f t="shared" si="343"/>
        <v>0</v>
      </c>
      <c r="AN322" s="1433">
        <f t="shared" si="344"/>
        <v>0</v>
      </c>
      <c r="AO322" s="1419">
        <f t="shared" si="344"/>
        <v>0</v>
      </c>
    </row>
    <row r="323" spans="2:49" ht="15.75" thickBot="1">
      <c r="B323" s="3439"/>
      <c r="C323" s="2587"/>
      <c r="D323" s="3440"/>
      <c r="E323" s="2654" t="s">
        <v>348</v>
      </c>
      <c r="F323" s="2773">
        <v>0.1</v>
      </c>
      <c r="G323" s="2774">
        <v>0.1</v>
      </c>
      <c r="H323" s="2187" t="s">
        <v>74</v>
      </c>
      <c r="I323" s="3902">
        <v>119.31</v>
      </c>
      <c r="J323" s="3903">
        <v>119.31</v>
      </c>
      <c r="K323" s="194" t="s">
        <v>367</v>
      </c>
      <c r="L323" s="237">
        <v>5</v>
      </c>
      <c r="M323" s="1257">
        <v>5</v>
      </c>
      <c r="N323" s="95"/>
      <c r="O323" s="917" t="s">
        <v>675</v>
      </c>
      <c r="P323" s="882"/>
      <c r="Q323" s="875"/>
      <c r="R323" s="882"/>
      <c r="S323" s="961"/>
      <c r="T323" s="882">
        <f>D330</f>
        <v>10</v>
      </c>
      <c r="U323" s="1063">
        <f>D330</f>
        <v>10</v>
      </c>
      <c r="V323" s="882">
        <f t="shared" si="335"/>
        <v>0</v>
      </c>
      <c r="W323" s="1049">
        <f t="shared" si="336"/>
        <v>0</v>
      </c>
      <c r="X323" s="882">
        <f t="shared" si="337"/>
        <v>10</v>
      </c>
      <c r="Y323" s="961">
        <f t="shared" si="338"/>
        <v>10</v>
      </c>
      <c r="Z323" s="918">
        <f t="shared" si="328"/>
        <v>10</v>
      </c>
      <c r="AA323" s="926">
        <f t="shared" si="329"/>
        <v>10</v>
      </c>
      <c r="AC323" s="1412" t="s">
        <v>390</v>
      </c>
      <c r="AD323" s="2268">
        <f t="shared" ref="AD323:AI323" si="345">SUM(AD318:AD322)</f>
        <v>0</v>
      </c>
      <c r="AE323" s="1415">
        <f t="shared" si="345"/>
        <v>0</v>
      </c>
      <c r="AF323" s="1438">
        <f t="shared" si="345"/>
        <v>0</v>
      </c>
      <c r="AG323" s="1415">
        <f t="shared" si="345"/>
        <v>0</v>
      </c>
      <c r="AH323" s="1438">
        <f>SUM(AH318:AH322)</f>
        <v>0</v>
      </c>
      <c r="AI323" s="1415">
        <f t="shared" si="345"/>
        <v>0</v>
      </c>
      <c r="AJ323" s="1431">
        <f t="shared" si="343"/>
        <v>0</v>
      </c>
      <c r="AK323" s="2266">
        <f t="shared" si="343"/>
        <v>0</v>
      </c>
      <c r="AL323" s="1431">
        <f t="shared" si="343"/>
        <v>0</v>
      </c>
      <c r="AM323" s="2267">
        <f t="shared" si="343"/>
        <v>0</v>
      </c>
      <c r="AN323" s="1446">
        <f t="shared" si="344"/>
        <v>0</v>
      </c>
      <c r="AO323" s="1126">
        <f t="shared" si="344"/>
        <v>0</v>
      </c>
    </row>
    <row r="324" spans="2:49" ht="12" customHeight="1" thickBot="1">
      <c r="B324" s="3439"/>
      <c r="C324" s="2583"/>
      <c r="D324" s="3440"/>
      <c r="E324" s="194" t="s">
        <v>116</v>
      </c>
      <c r="F324" s="2773">
        <v>0.6</v>
      </c>
      <c r="G324" s="2774">
        <v>0.6</v>
      </c>
      <c r="H324" s="3904" t="s">
        <v>348</v>
      </c>
      <c r="I324" s="3876">
        <v>0.2</v>
      </c>
      <c r="J324" s="3905">
        <v>0.2</v>
      </c>
      <c r="K324" s="194" t="s">
        <v>352</v>
      </c>
      <c r="L324" s="237">
        <v>1</v>
      </c>
      <c r="M324" s="1257">
        <v>1</v>
      </c>
      <c r="N324" s="95"/>
      <c r="O324" s="917" t="s">
        <v>317</v>
      </c>
      <c r="P324" s="882">
        <f>I297</f>
        <v>0.85</v>
      </c>
      <c r="Q324" s="875">
        <f>J297</f>
        <v>0.85</v>
      </c>
      <c r="R324" s="882"/>
      <c r="S324" s="961"/>
      <c r="T324" s="882">
        <f>L328</f>
        <v>0.5</v>
      </c>
      <c r="U324" s="1063">
        <f>M328</f>
        <v>0.5</v>
      </c>
      <c r="V324" s="882">
        <f t="shared" si="335"/>
        <v>0.85</v>
      </c>
      <c r="W324" s="1049">
        <f t="shared" si="336"/>
        <v>0.85</v>
      </c>
      <c r="X324" s="882">
        <f t="shared" si="337"/>
        <v>0.5</v>
      </c>
      <c r="Y324" s="961">
        <f t="shared" si="338"/>
        <v>0.5</v>
      </c>
      <c r="Z324" s="918">
        <f t="shared" si="328"/>
        <v>1.35</v>
      </c>
      <c r="AA324" s="926">
        <f t="shared" si="329"/>
        <v>1.35</v>
      </c>
      <c r="AC324" s="2271" t="s">
        <v>391</v>
      </c>
      <c r="AD324" s="2272">
        <f>AD316+AD323</f>
        <v>93</v>
      </c>
      <c r="AE324" s="2273">
        <f t="shared" ref="AE324:AH324" si="346">AE316+AE323</f>
        <v>60</v>
      </c>
      <c r="AF324" s="2312">
        <f t="shared" si="346"/>
        <v>178.5</v>
      </c>
      <c r="AG324" s="2274">
        <f t="shared" si="346"/>
        <v>145.98000000000002</v>
      </c>
      <c r="AH324" s="2272">
        <f t="shared" si="346"/>
        <v>0</v>
      </c>
      <c r="AI324" s="2275">
        <f>AI316+AI323</f>
        <v>0</v>
      </c>
      <c r="AJ324" s="2313">
        <f>AD324+AF324</f>
        <v>271.5</v>
      </c>
      <c r="AK324" s="2277">
        <f>AE324+AG324</f>
        <v>205.98000000000002</v>
      </c>
      <c r="AL324" s="2276">
        <f t="shared" ref="AL324:AL326" si="347">AF324+AH324</f>
        <v>178.5</v>
      </c>
      <c r="AM324" s="2278">
        <f t="shared" ref="AM324" si="348">AG324+AI324</f>
        <v>145.98000000000002</v>
      </c>
      <c r="AN324" s="2313">
        <f t="shared" si="344"/>
        <v>271.5</v>
      </c>
      <c r="AO324" s="2316">
        <f t="shared" si="344"/>
        <v>205.98000000000002</v>
      </c>
    </row>
    <row r="325" spans="2:49" ht="12" customHeight="1" thickBot="1">
      <c r="B325" s="1272" t="s">
        <v>281</v>
      </c>
      <c r="C325" s="2588"/>
      <c r="D325" s="3603">
        <f>SUM(D306:D315)</f>
        <v>790</v>
      </c>
      <c r="E325" s="1274" t="s">
        <v>466</v>
      </c>
      <c r="F325" s="1263">
        <v>0.78</v>
      </c>
      <c r="G325" s="2807">
        <v>0.6</v>
      </c>
      <c r="H325" s="2188" t="s">
        <v>75</v>
      </c>
      <c r="I325" s="3906">
        <v>5.25</v>
      </c>
      <c r="J325" s="3907">
        <v>5.25</v>
      </c>
      <c r="K325" s="1274" t="s">
        <v>348</v>
      </c>
      <c r="L325" s="1263">
        <v>0.15</v>
      </c>
      <c r="M325" s="2818">
        <v>0.15</v>
      </c>
      <c r="N325" s="95"/>
      <c r="O325" s="917" t="s">
        <v>118</v>
      </c>
      <c r="P325" s="882"/>
      <c r="Q325" s="875"/>
      <c r="R325" s="882"/>
      <c r="S325" s="961"/>
      <c r="T325" s="882"/>
      <c r="U325" s="1063"/>
      <c r="V325" s="882">
        <f t="shared" si="335"/>
        <v>0</v>
      </c>
      <c r="W325" s="1049">
        <f t="shared" si="336"/>
        <v>0</v>
      </c>
      <c r="X325" s="882">
        <f t="shared" si="337"/>
        <v>0</v>
      </c>
      <c r="Y325" s="961">
        <f t="shared" si="338"/>
        <v>0</v>
      </c>
      <c r="Z325" s="918">
        <f t="shared" si="328"/>
        <v>0</v>
      </c>
      <c r="AA325" s="926">
        <f t="shared" si="329"/>
        <v>0</v>
      </c>
      <c r="AC325" s="2290" t="s">
        <v>343</v>
      </c>
      <c r="AD325" s="2184"/>
      <c r="AE325" s="2291"/>
      <c r="AF325" s="2292"/>
      <c r="AG325" s="2303"/>
      <c r="AH325" s="2304"/>
      <c r="AI325" s="2305"/>
      <c r="AJ325" s="2306">
        <f>AD325+AF325</f>
        <v>0</v>
      </c>
      <c r="AK325" s="2955">
        <f>AE325+AG325</f>
        <v>0</v>
      </c>
      <c r="AL325" s="2295">
        <f t="shared" si="347"/>
        <v>0</v>
      </c>
      <c r="AM325" s="990">
        <f>AG325+AI325</f>
        <v>0</v>
      </c>
      <c r="AN325" s="2289">
        <f t="shared" si="344"/>
        <v>0</v>
      </c>
      <c r="AO325" s="945">
        <f t="shared" si="344"/>
        <v>0</v>
      </c>
    </row>
    <row r="326" spans="2:49" ht="15.75" thickBot="1">
      <c r="B326" s="610"/>
      <c r="C326" s="3444" t="s">
        <v>196</v>
      </c>
      <c r="D326" s="680"/>
      <c r="E326" s="2886" t="s">
        <v>205</v>
      </c>
      <c r="F326" s="116"/>
      <c r="G326" s="3433"/>
      <c r="H326" s="2887" t="s">
        <v>810</v>
      </c>
      <c r="I326" s="1253"/>
      <c r="J326" s="1708"/>
      <c r="K326" s="2779" t="s">
        <v>493</v>
      </c>
      <c r="L326" s="2799"/>
      <c r="M326" s="2841"/>
      <c r="N326" s="95"/>
      <c r="O326" s="917" t="s">
        <v>117</v>
      </c>
      <c r="P326" s="882"/>
      <c r="Q326" s="875"/>
      <c r="R326" s="882"/>
      <c r="S326" s="961"/>
      <c r="T326" s="882"/>
      <c r="U326" s="1063"/>
      <c r="V326" s="882">
        <f t="shared" si="335"/>
        <v>0</v>
      </c>
      <c r="W326" s="1049">
        <f t="shared" si="336"/>
        <v>0</v>
      </c>
      <c r="X326" s="882">
        <f t="shared" si="337"/>
        <v>0</v>
      </c>
      <c r="Y326" s="961">
        <f t="shared" si="338"/>
        <v>0</v>
      </c>
      <c r="Z326" s="918">
        <f t="shared" si="328"/>
        <v>0</v>
      </c>
      <c r="AA326" s="926">
        <f t="shared" si="329"/>
        <v>0</v>
      </c>
      <c r="AC326" s="1385" t="s">
        <v>292</v>
      </c>
      <c r="AD326" s="2332"/>
      <c r="AE326" s="2317"/>
      <c r="AF326" s="2333"/>
      <c r="AG326" s="2318"/>
      <c r="AH326" s="2333"/>
      <c r="AI326" s="2319"/>
      <c r="AJ326" s="2302">
        <f>AD326+AF326</f>
        <v>0</v>
      </c>
      <c r="AK326" s="2956">
        <f t="shared" ref="AK326" si="349">AE326+AG326</f>
        <v>0</v>
      </c>
      <c r="AL326" s="905">
        <f t="shared" si="347"/>
        <v>0</v>
      </c>
      <c r="AM326" s="2288">
        <f t="shared" ref="AM326" si="350">AG326+AI326</f>
        <v>0</v>
      </c>
      <c r="AN326" s="2289">
        <f t="shared" si="344"/>
        <v>0</v>
      </c>
      <c r="AO326" s="945">
        <f t="shared" si="344"/>
        <v>0</v>
      </c>
    </row>
    <row r="327" spans="2:49" ht="15.75" thickBot="1">
      <c r="B327" s="1701" t="s">
        <v>498</v>
      </c>
      <c r="C327" s="3436" t="s">
        <v>493</v>
      </c>
      <c r="D327" s="3435">
        <v>180</v>
      </c>
      <c r="E327" s="2841" t="s">
        <v>86</v>
      </c>
      <c r="F327" s="167" t="s">
        <v>87</v>
      </c>
      <c r="G327" s="1705" t="s">
        <v>88</v>
      </c>
      <c r="H327" s="2771" t="s">
        <v>86</v>
      </c>
      <c r="I327" s="167" t="s">
        <v>87</v>
      </c>
      <c r="J327" s="2658" t="s">
        <v>88</v>
      </c>
      <c r="K327" s="2771" t="s">
        <v>86</v>
      </c>
      <c r="L327" s="167" t="s">
        <v>87</v>
      </c>
      <c r="M327" s="2658" t="s">
        <v>88</v>
      </c>
      <c r="N327" s="95"/>
      <c r="O327" s="917" t="s">
        <v>70</v>
      </c>
      <c r="P327" s="882"/>
      <c r="Q327" s="875"/>
      <c r="R327" s="882"/>
      <c r="S327" s="961"/>
      <c r="T327" s="882"/>
      <c r="U327" s="1063"/>
      <c r="V327" s="882">
        <f t="shared" si="335"/>
        <v>0</v>
      </c>
      <c r="W327" s="1049">
        <f t="shared" si="336"/>
        <v>0</v>
      </c>
      <c r="X327" s="882">
        <f t="shared" si="337"/>
        <v>0</v>
      </c>
      <c r="Y327" s="961">
        <f t="shared" si="338"/>
        <v>0</v>
      </c>
      <c r="Z327" s="918">
        <f t="shared" si="328"/>
        <v>0</v>
      </c>
      <c r="AA327" s="926">
        <f t="shared" si="329"/>
        <v>0</v>
      </c>
      <c r="AC327" s="962" t="s">
        <v>293</v>
      </c>
      <c r="AD327" s="1030">
        <f>L303</f>
        <v>113.5</v>
      </c>
      <c r="AE327" s="2334">
        <f>M303</f>
        <v>100</v>
      </c>
      <c r="AF327" s="2335"/>
      <c r="AG327" s="2320"/>
      <c r="AH327" s="1242">
        <f>L331+I328</f>
        <v>126.035</v>
      </c>
      <c r="AI327" s="2321">
        <f>M331+J328</f>
        <v>111.5</v>
      </c>
      <c r="AJ327" s="906">
        <f t="shared" ref="AJ327:AM330" si="351">AD327+AF327</f>
        <v>113.5</v>
      </c>
      <c r="AK327" s="2957">
        <f t="shared" si="351"/>
        <v>100</v>
      </c>
      <c r="AL327" s="906">
        <f t="shared" si="351"/>
        <v>126.035</v>
      </c>
      <c r="AM327" s="968">
        <f t="shared" si="351"/>
        <v>111.5</v>
      </c>
      <c r="AN327" s="939">
        <f t="shared" ref="AN327:AN342" si="352">AD327+AF327+AH327</f>
        <v>239.535</v>
      </c>
      <c r="AO327" s="940">
        <f t="shared" ref="AO327:AO342" si="353">AE327+AG327+AI327</f>
        <v>211.5</v>
      </c>
      <c r="AR327" s="108"/>
    </row>
    <row r="328" spans="2:49">
      <c r="B328" s="3666" t="s">
        <v>784</v>
      </c>
      <c r="C328" s="3436" t="s">
        <v>657</v>
      </c>
      <c r="D328" s="3435">
        <v>10</v>
      </c>
      <c r="E328" s="2889" t="s">
        <v>635</v>
      </c>
      <c r="F328" s="134">
        <v>10.4</v>
      </c>
      <c r="G328" s="1744">
        <v>10</v>
      </c>
      <c r="H328" s="2890" t="s">
        <v>874</v>
      </c>
      <c r="I328" s="2611">
        <v>113.5</v>
      </c>
      <c r="J328" s="2891">
        <v>100</v>
      </c>
      <c r="K328" s="135" t="s">
        <v>81</v>
      </c>
      <c r="L328" s="134">
        <v>0.5</v>
      </c>
      <c r="M328" s="1199">
        <v>0.5</v>
      </c>
      <c r="N328" s="95"/>
      <c r="O328" s="421" t="s">
        <v>318</v>
      </c>
      <c r="P328" s="882">
        <f>F301</f>
        <v>0.67</v>
      </c>
      <c r="Q328" s="875">
        <f>G301</f>
        <v>0.67</v>
      </c>
      <c r="R328" s="1150">
        <f>I313+L312+I324+L325+F323</f>
        <v>1.05</v>
      </c>
      <c r="S328" s="1049">
        <f>J313+M312+J324+M325+G323</f>
        <v>1.05</v>
      </c>
      <c r="T328" s="882"/>
      <c r="U328" s="1063"/>
      <c r="V328" s="882">
        <f t="shared" si="335"/>
        <v>1.7200000000000002</v>
      </c>
      <c r="W328" s="1049">
        <f t="shared" si="336"/>
        <v>1.7200000000000002</v>
      </c>
      <c r="X328" s="882">
        <f t="shared" si="337"/>
        <v>1.05</v>
      </c>
      <c r="Y328" s="961">
        <f t="shared" si="338"/>
        <v>1.05</v>
      </c>
      <c r="Z328" s="918">
        <f t="shared" si="328"/>
        <v>1.7200000000000002</v>
      </c>
      <c r="AA328" s="926">
        <f t="shared" si="329"/>
        <v>1.7200000000000002</v>
      </c>
      <c r="AC328" s="969" t="s">
        <v>294</v>
      </c>
      <c r="AD328" s="1203"/>
      <c r="AE328" s="2336"/>
      <c r="AF328" s="2335"/>
      <c r="AG328" s="2322"/>
      <c r="AH328" s="1242"/>
      <c r="AI328" s="2323"/>
      <c r="AJ328" s="906">
        <f t="shared" si="351"/>
        <v>0</v>
      </c>
      <c r="AK328" s="2957">
        <f t="shared" si="351"/>
        <v>0</v>
      </c>
      <c r="AL328" s="906">
        <f t="shared" si="351"/>
        <v>0</v>
      </c>
      <c r="AM328" s="968">
        <f t="shared" si="351"/>
        <v>0</v>
      </c>
      <c r="AN328" s="918">
        <f t="shared" si="352"/>
        <v>0</v>
      </c>
      <c r="AO328" s="940">
        <f t="shared" si="353"/>
        <v>0</v>
      </c>
      <c r="AR328" s="108"/>
    </row>
    <row r="329" spans="2:49" ht="15.75" thickBot="1">
      <c r="B329" s="561"/>
      <c r="C329" s="2668" t="s">
        <v>785</v>
      </c>
      <c r="D329" s="3667" t="s">
        <v>786</v>
      </c>
      <c r="E329" s="1732" t="s">
        <v>75</v>
      </c>
      <c r="F329" s="238">
        <v>5</v>
      </c>
      <c r="G329" s="1268">
        <v>5</v>
      </c>
      <c r="H329" s="2661"/>
      <c r="I329" s="2662"/>
      <c r="J329" s="2663"/>
      <c r="K329" s="195" t="s">
        <v>74</v>
      </c>
      <c r="L329" s="2849">
        <v>59.4</v>
      </c>
      <c r="M329" s="1268"/>
      <c r="N329" s="95"/>
      <c r="O329" s="917" t="s">
        <v>319</v>
      </c>
      <c r="P329" s="882"/>
      <c r="Q329" s="875"/>
      <c r="R329" s="882"/>
      <c r="S329" s="961"/>
      <c r="T329" s="882"/>
      <c r="U329" s="1063"/>
      <c r="V329" s="882">
        <f t="shared" si="335"/>
        <v>0</v>
      </c>
      <c r="W329" s="1049">
        <f t="shared" si="336"/>
        <v>0</v>
      </c>
      <c r="X329" s="882">
        <f t="shared" si="337"/>
        <v>0</v>
      </c>
      <c r="Y329" s="961">
        <f t="shared" si="338"/>
        <v>0</v>
      </c>
      <c r="Z329" s="918">
        <f t="shared" si="328"/>
        <v>0</v>
      </c>
      <c r="AA329" s="926">
        <f t="shared" si="329"/>
        <v>0</v>
      </c>
      <c r="AC329" s="975" t="s">
        <v>295</v>
      </c>
      <c r="AD329" s="1203"/>
      <c r="AE329" s="2336"/>
      <c r="AF329" s="2335"/>
      <c r="AG329" s="2322"/>
      <c r="AH329" s="1242"/>
      <c r="AI329" s="2323"/>
      <c r="AJ329" s="906">
        <f t="shared" si="351"/>
        <v>0</v>
      </c>
      <c r="AK329" s="2957">
        <f t="shared" si="351"/>
        <v>0</v>
      </c>
      <c r="AL329" s="906">
        <f t="shared" si="351"/>
        <v>0</v>
      </c>
      <c r="AM329" s="968">
        <f t="shared" si="351"/>
        <v>0</v>
      </c>
      <c r="AN329" s="918">
        <f t="shared" si="352"/>
        <v>0</v>
      </c>
      <c r="AO329" s="940">
        <f t="shared" si="353"/>
        <v>0</v>
      </c>
      <c r="AR329" s="108"/>
    </row>
    <row r="330" spans="2:49" ht="15.75" thickBot="1">
      <c r="B330" s="2411" t="s">
        <v>8</v>
      </c>
      <c r="C330" s="2669" t="s">
        <v>444</v>
      </c>
      <c r="D330" s="1626">
        <v>10</v>
      </c>
      <c r="E330" s="2672" t="s">
        <v>9</v>
      </c>
      <c r="F330" s="2892">
        <v>20</v>
      </c>
      <c r="G330" s="1558">
        <v>20</v>
      </c>
      <c r="H330" s="2375" t="s">
        <v>444</v>
      </c>
      <c r="I330" s="1240"/>
      <c r="J330" s="1241"/>
      <c r="K330" s="1702" t="s">
        <v>509</v>
      </c>
      <c r="L330" s="1703"/>
      <c r="M330" s="1704"/>
      <c r="N330" s="95"/>
      <c r="O330" s="891" t="s">
        <v>134</v>
      </c>
      <c r="P330" s="886">
        <f t="shared" ref="P330:U330" si="354">P331+P332+P333+P334</f>
        <v>0</v>
      </c>
      <c r="Q330" s="1073">
        <f>Q331+Q332+Q333+Q334</f>
        <v>0</v>
      </c>
      <c r="R330" s="886">
        <f t="shared" si="354"/>
        <v>1.1665699999999999</v>
      </c>
      <c r="S330" s="1074">
        <f t="shared" si="354"/>
        <v>1.16943</v>
      </c>
      <c r="T330" s="896">
        <f t="shared" si="354"/>
        <v>0</v>
      </c>
      <c r="U330" s="1075">
        <f t="shared" si="354"/>
        <v>0</v>
      </c>
      <c r="V330" s="1154">
        <f t="shared" ref="V330:V335" si="355">P330+R330</f>
        <v>1.1665699999999999</v>
      </c>
      <c r="W330" s="1049">
        <f t="shared" si="336"/>
        <v>1.16943</v>
      </c>
      <c r="X330" s="882">
        <f t="shared" si="337"/>
        <v>1.1665699999999999</v>
      </c>
      <c r="Y330" s="961">
        <f t="shared" si="338"/>
        <v>1.16943</v>
      </c>
      <c r="Z330" s="918">
        <f t="shared" si="328"/>
        <v>1.1665699999999999</v>
      </c>
      <c r="AA330" s="926">
        <f t="shared" si="329"/>
        <v>1.16943</v>
      </c>
      <c r="AC330" s="976" t="s">
        <v>296</v>
      </c>
      <c r="AD330" s="2324"/>
      <c r="AE330" s="2337"/>
      <c r="AF330" s="2338"/>
      <c r="AG330" s="2325"/>
      <c r="AH330" s="1414"/>
      <c r="AI330" s="2326"/>
      <c r="AJ330" s="907">
        <f>AD330+AF330</f>
        <v>0</v>
      </c>
      <c r="AK330" s="2957">
        <f t="shared" si="351"/>
        <v>0</v>
      </c>
      <c r="AL330" s="907">
        <f t="shared" ref="AL330:AL342" si="356">AF330+AH330</f>
        <v>0</v>
      </c>
      <c r="AM330" s="968">
        <f t="shared" si="351"/>
        <v>0</v>
      </c>
      <c r="AN330" s="927">
        <f t="shared" si="352"/>
        <v>0</v>
      </c>
      <c r="AO330" s="941">
        <f t="shared" si="353"/>
        <v>0</v>
      </c>
      <c r="AR330" s="110"/>
    </row>
    <row r="331" spans="2:49" ht="14.25" customHeight="1" thickBot="1">
      <c r="B331" s="1722"/>
      <c r="C331" s="2670" t="s">
        <v>828</v>
      </c>
      <c r="D331" s="1715"/>
      <c r="E331" s="218"/>
      <c r="F331" s="95"/>
      <c r="G331" s="3440"/>
      <c r="H331" s="2771" t="s">
        <v>86</v>
      </c>
      <c r="I331" s="167" t="s">
        <v>87</v>
      </c>
      <c r="J331" s="2658" t="s">
        <v>88</v>
      </c>
      <c r="K331" s="195" t="s">
        <v>370</v>
      </c>
      <c r="L331" s="237">
        <v>12.535</v>
      </c>
      <c r="M331" s="239">
        <v>11.5</v>
      </c>
      <c r="N331" s="95"/>
      <c r="O331" s="892" t="s">
        <v>132</v>
      </c>
      <c r="P331" s="887"/>
      <c r="Q331" s="1076"/>
      <c r="R331" s="887">
        <f>I314-L317</f>
        <v>6.5700000000000003E-3</v>
      </c>
      <c r="S331" s="1077">
        <f>J314+M317</f>
        <v>9.4300000000000009E-3</v>
      </c>
      <c r="T331" s="897"/>
      <c r="U331" s="1076"/>
      <c r="V331" s="901">
        <f t="shared" si="355"/>
        <v>6.5700000000000003E-3</v>
      </c>
      <c r="W331" s="1077">
        <f t="shared" si="336"/>
        <v>9.4300000000000009E-3</v>
      </c>
      <c r="X331" s="883">
        <f t="shared" si="337"/>
        <v>6.5700000000000003E-3</v>
      </c>
      <c r="Y331" s="1077">
        <f t="shared" si="338"/>
        <v>9.4300000000000009E-3</v>
      </c>
      <c r="Z331" s="918">
        <f t="shared" si="328"/>
        <v>6.5700000000000003E-3</v>
      </c>
      <c r="AA331" s="926">
        <f t="shared" si="329"/>
        <v>9.4300000000000009E-3</v>
      </c>
      <c r="AC331" s="982" t="s">
        <v>297</v>
      </c>
      <c r="AD331" s="2327">
        <f t="shared" ref="AD331:AI331" si="357">SUM(AD326:AD330)</f>
        <v>113.5</v>
      </c>
      <c r="AE331" s="2328">
        <f t="shared" si="357"/>
        <v>100</v>
      </c>
      <c r="AF331" s="2339">
        <f t="shared" si="357"/>
        <v>0</v>
      </c>
      <c r="AG331" s="2329">
        <f t="shared" si="357"/>
        <v>0</v>
      </c>
      <c r="AH331" s="2330">
        <f t="shared" si="357"/>
        <v>126.035</v>
      </c>
      <c r="AI331" s="2331">
        <f t="shared" si="357"/>
        <v>111.5</v>
      </c>
      <c r="AJ331" s="987">
        <f>AD331+AF331</f>
        <v>113.5</v>
      </c>
      <c r="AK331" s="989">
        <f>AE331+AG331</f>
        <v>100</v>
      </c>
      <c r="AL331" s="987">
        <f t="shared" si="356"/>
        <v>126.035</v>
      </c>
      <c r="AM331" s="990">
        <f>AG331+AI331</f>
        <v>111.5</v>
      </c>
      <c r="AN331" s="942">
        <f t="shared" si="352"/>
        <v>239.535</v>
      </c>
      <c r="AO331" s="943">
        <f t="shared" si="353"/>
        <v>211.5</v>
      </c>
      <c r="AR331" s="202"/>
      <c r="AV331" s="11"/>
      <c r="AW331" s="11"/>
    </row>
    <row r="332" spans="2:49" ht="12.75" customHeight="1">
      <c r="B332" s="3598" t="s">
        <v>822</v>
      </c>
      <c r="C332" s="3432" t="s">
        <v>796</v>
      </c>
      <c r="D332" s="3441">
        <v>100</v>
      </c>
      <c r="E332" s="3414"/>
      <c r="F332" s="95"/>
      <c r="G332" s="3440"/>
      <c r="H332" s="2670" t="s">
        <v>828</v>
      </c>
      <c r="I332" s="134">
        <v>10</v>
      </c>
      <c r="J332" s="1744">
        <v>10</v>
      </c>
      <c r="K332" s="2852" t="s">
        <v>352</v>
      </c>
      <c r="L332" s="237">
        <v>6.3</v>
      </c>
      <c r="M332" s="1257">
        <v>6.3</v>
      </c>
      <c r="N332" s="95"/>
      <c r="O332" s="893" t="s">
        <v>287</v>
      </c>
      <c r="P332" s="888"/>
      <c r="Q332" s="1078"/>
      <c r="R332" s="888">
        <f>J315</f>
        <v>0.5</v>
      </c>
      <c r="S332" s="1079">
        <f>J315</f>
        <v>0.5</v>
      </c>
      <c r="T332" s="898"/>
      <c r="U332" s="1078"/>
      <c r="V332" s="901">
        <f t="shared" si="355"/>
        <v>0.5</v>
      </c>
      <c r="W332" s="1077">
        <f t="shared" si="336"/>
        <v>0.5</v>
      </c>
      <c r="X332" s="883">
        <f t="shared" si="337"/>
        <v>0.5</v>
      </c>
      <c r="Y332" s="1077">
        <f t="shared" si="338"/>
        <v>0.5</v>
      </c>
      <c r="Z332" s="918">
        <f t="shared" si="328"/>
        <v>0.5</v>
      </c>
      <c r="AA332" s="926">
        <f t="shared" si="329"/>
        <v>0.5</v>
      </c>
      <c r="AC332" s="1108" t="s">
        <v>306</v>
      </c>
      <c r="AD332" s="1005"/>
      <c r="AE332" s="1098"/>
      <c r="AF332" s="1007"/>
      <c r="AG332" s="1101"/>
      <c r="AH332" s="1005"/>
      <c r="AI332" s="1098"/>
      <c r="AJ332" s="906">
        <f t="shared" ref="AJ332" si="358">AD332+AF332</f>
        <v>0</v>
      </c>
      <c r="AK332" s="922">
        <f t="shared" ref="AK332" si="359">AE332+AG332</f>
        <v>0</v>
      </c>
      <c r="AL332" s="906">
        <f t="shared" si="356"/>
        <v>0</v>
      </c>
      <c r="AM332" s="1061">
        <f t="shared" ref="AM332" si="360">AG332+AI332</f>
        <v>0</v>
      </c>
      <c r="AN332" s="938">
        <f t="shared" si="352"/>
        <v>0</v>
      </c>
      <c r="AO332" s="945">
        <f t="shared" si="353"/>
        <v>0</v>
      </c>
      <c r="AR332" s="1793"/>
      <c r="AV332" s="11"/>
      <c r="AW332" s="11"/>
    </row>
    <row r="333" spans="2:49" ht="13.5" customHeight="1" thickBot="1">
      <c r="B333" s="1272" t="s">
        <v>282</v>
      </c>
      <c r="C333" s="3443"/>
      <c r="D333" s="3603">
        <f>D327+D328+D330+D332+5+20</f>
        <v>325</v>
      </c>
      <c r="E333" s="1262"/>
      <c r="F333" s="1262"/>
      <c r="G333" s="2778"/>
      <c r="H333" s="1260"/>
      <c r="I333" s="1262"/>
      <c r="J333" s="2778"/>
      <c r="K333" s="2783" t="s">
        <v>74</v>
      </c>
      <c r="L333" s="1263">
        <v>135</v>
      </c>
      <c r="M333" s="2807">
        <v>135</v>
      </c>
      <c r="N333" s="95"/>
      <c r="O333" s="894" t="s">
        <v>116</v>
      </c>
      <c r="P333" s="889"/>
      <c r="Q333" s="1080"/>
      <c r="R333" s="889">
        <f>I309+F324</f>
        <v>0.65999999999999992</v>
      </c>
      <c r="S333" s="1081">
        <f>J309+G324</f>
        <v>0.65999999999999992</v>
      </c>
      <c r="T333" s="899"/>
      <c r="U333" s="1080"/>
      <c r="V333" s="901">
        <f t="shared" si="355"/>
        <v>0.65999999999999992</v>
      </c>
      <c r="W333" s="1077">
        <f t="shared" si="336"/>
        <v>0.65999999999999992</v>
      </c>
      <c r="X333" s="883">
        <f t="shared" si="337"/>
        <v>0.65999999999999992</v>
      </c>
      <c r="Y333" s="1077">
        <f t="shared" si="338"/>
        <v>0.65999999999999992</v>
      </c>
      <c r="Z333" s="927">
        <f t="shared" si="328"/>
        <v>0.65999999999999992</v>
      </c>
      <c r="AA333" s="928">
        <f t="shared" si="329"/>
        <v>0.65999999999999992</v>
      </c>
      <c r="AC333" s="1094" t="s">
        <v>419</v>
      </c>
      <c r="AD333" s="1009"/>
      <c r="AE333" s="1099"/>
      <c r="AF333" s="1011"/>
      <c r="AG333" s="1102"/>
      <c r="AH333" s="1009"/>
      <c r="AI333" s="1099"/>
      <c r="AJ333" s="906">
        <f t="shared" ref="AJ333:AK335" si="361">AD333+AF333</f>
        <v>0</v>
      </c>
      <c r="AK333" s="922">
        <f t="shared" si="361"/>
        <v>0</v>
      </c>
      <c r="AL333" s="906">
        <f t="shared" si="356"/>
        <v>0</v>
      </c>
      <c r="AM333" s="1061">
        <f t="shared" ref="AM333:AM338" si="362">AG333+AI333</f>
        <v>0</v>
      </c>
      <c r="AN333" s="918">
        <f t="shared" si="352"/>
        <v>0</v>
      </c>
      <c r="AO333" s="940">
        <f t="shared" si="353"/>
        <v>0</v>
      </c>
      <c r="AR333" s="108"/>
      <c r="AV333" s="11"/>
      <c r="AW333" s="11"/>
    </row>
    <row r="334" spans="2:49" ht="12" customHeight="1" thickBot="1">
      <c r="B334" s="1689"/>
      <c r="C334" s="95"/>
      <c r="D334" s="3414"/>
      <c r="E334" s="95"/>
      <c r="F334" s="95"/>
      <c r="G334" s="95"/>
      <c r="H334" s="95"/>
      <c r="I334" s="95"/>
      <c r="J334" s="95"/>
      <c r="K334" s="95"/>
      <c r="L334" s="95"/>
      <c r="M334" s="203"/>
      <c r="N334" s="95"/>
      <c r="O334" s="894" t="s">
        <v>325</v>
      </c>
      <c r="P334" s="889"/>
      <c r="Q334" s="1080"/>
      <c r="R334" s="889"/>
      <c r="S334" s="1081"/>
      <c r="T334" s="899"/>
      <c r="U334" s="1080"/>
      <c r="V334" s="901">
        <f t="shared" si="355"/>
        <v>0</v>
      </c>
      <c r="W334" s="1077">
        <f t="shared" si="336"/>
        <v>0</v>
      </c>
      <c r="X334" s="883">
        <f>R334+T334</f>
        <v>0</v>
      </c>
      <c r="Y334" s="1077">
        <f t="shared" si="338"/>
        <v>0</v>
      </c>
      <c r="Z334" s="927">
        <f t="shared" si="328"/>
        <v>0</v>
      </c>
      <c r="AA334" s="928">
        <f t="shared" si="329"/>
        <v>0</v>
      </c>
      <c r="AC334" s="1095" t="s">
        <v>341</v>
      </c>
      <c r="AD334" s="1015"/>
      <c r="AE334" s="1100"/>
      <c r="AF334" s="1017"/>
      <c r="AG334" s="1103"/>
      <c r="AH334" s="1015"/>
      <c r="AI334" s="1100"/>
      <c r="AJ334" s="907">
        <f t="shared" si="361"/>
        <v>0</v>
      </c>
      <c r="AK334" s="2958">
        <f t="shared" si="361"/>
        <v>0</v>
      </c>
      <c r="AL334" s="907">
        <f t="shared" si="356"/>
        <v>0</v>
      </c>
      <c r="AM334" s="1107">
        <f t="shared" si="362"/>
        <v>0</v>
      </c>
      <c r="AN334" s="927">
        <f t="shared" si="352"/>
        <v>0</v>
      </c>
      <c r="AO334" s="941">
        <f t="shared" si="353"/>
        <v>0</v>
      </c>
      <c r="AR334" s="108"/>
      <c r="AU334" s="615"/>
      <c r="AV334" s="11"/>
      <c r="AW334" s="11"/>
    </row>
    <row r="335" spans="2:49" ht="15.75" thickBot="1">
      <c r="B335" s="95"/>
      <c r="C335" s="1571"/>
      <c r="D335" s="95"/>
      <c r="E335" s="95"/>
      <c r="F335" s="95"/>
      <c r="G335" s="95"/>
      <c r="H335" s="95"/>
      <c r="I335" s="95"/>
      <c r="J335" s="95"/>
      <c r="K335" s="95"/>
      <c r="L335" s="95"/>
      <c r="M335" s="3414"/>
      <c r="N335" s="95"/>
      <c r="O335" s="425" t="s">
        <v>85</v>
      </c>
      <c r="P335" s="890"/>
      <c r="Q335" s="1082"/>
      <c r="R335" s="890"/>
      <c r="S335" s="1083"/>
      <c r="T335" s="900"/>
      <c r="U335" s="1084"/>
      <c r="V335" s="902">
        <f t="shared" si="355"/>
        <v>0</v>
      </c>
      <c r="W335" s="1085">
        <f t="shared" si="336"/>
        <v>0</v>
      </c>
      <c r="X335" s="902">
        <f>R335+T335</f>
        <v>0</v>
      </c>
      <c r="Y335" s="1085">
        <f t="shared" si="338"/>
        <v>0</v>
      </c>
      <c r="Z335" s="929">
        <f t="shared" si="328"/>
        <v>0</v>
      </c>
      <c r="AA335" s="930">
        <f t="shared" si="329"/>
        <v>0</v>
      </c>
      <c r="AC335" s="1096" t="s">
        <v>308</v>
      </c>
      <c r="AD335" s="1111">
        <f t="shared" ref="AD335:AI335" si="363">SUM(AD332:AD334)</f>
        <v>0</v>
      </c>
      <c r="AE335" s="1044">
        <f t="shared" si="363"/>
        <v>0</v>
      </c>
      <c r="AF335" s="1097">
        <f t="shared" si="363"/>
        <v>0</v>
      </c>
      <c r="AG335" s="1042">
        <f t="shared" si="363"/>
        <v>0</v>
      </c>
      <c r="AH335" s="1111">
        <f t="shared" si="363"/>
        <v>0</v>
      </c>
      <c r="AI335" s="1044">
        <f t="shared" si="363"/>
        <v>0</v>
      </c>
      <c r="AJ335" s="958">
        <f t="shared" si="361"/>
        <v>0</v>
      </c>
      <c r="AK335" s="1043">
        <f t="shared" si="361"/>
        <v>0</v>
      </c>
      <c r="AL335" s="958">
        <f t="shared" si="356"/>
        <v>0</v>
      </c>
      <c r="AM335" s="1044">
        <f t="shared" si="362"/>
        <v>0</v>
      </c>
      <c r="AN335" s="958">
        <f t="shared" si="352"/>
        <v>0</v>
      </c>
      <c r="AO335" s="959">
        <f t="shared" si="353"/>
        <v>0</v>
      </c>
      <c r="AR335" s="202"/>
      <c r="AU335" s="615"/>
      <c r="AV335" s="11"/>
      <c r="AW335" s="11"/>
    </row>
    <row r="336" spans="2:49" ht="13.5" customHeight="1">
      <c r="B336" s="95"/>
      <c r="C336" s="1571"/>
      <c r="D336" s="95"/>
      <c r="E336" s="95"/>
      <c r="F336" s="95"/>
      <c r="G336" s="95"/>
      <c r="H336" s="95"/>
      <c r="I336" s="95"/>
      <c r="J336" s="95"/>
      <c r="K336" s="279"/>
      <c r="L336" s="3414"/>
      <c r="M336" s="3414"/>
      <c r="N336" s="95"/>
      <c r="AC336" s="944" t="s">
        <v>301</v>
      </c>
      <c r="AD336" s="991"/>
      <c r="AE336" s="992"/>
      <c r="AF336" s="905">
        <f>L308</f>
        <v>38.9</v>
      </c>
      <c r="AG336" s="993">
        <f>M308</f>
        <v>35</v>
      </c>
      <c r="AH336" s="991"/>
      <c r="AI336" s="992"/>
      <c r="AJ336" s="907">
        <f t="shared" ref="AJ336:AK338" si="364">AD336+AF336</f>
        <v>38.9</v>
      </c>
      <c r="AK336" s="2959">
        <f t="shared" si="364"/>
        <v>35</v>
      </c>
      <c r="AL336" s="905">
        <f t="shared" si="356"/>
        <v>38.9</v>
      </c>
      <c r="AM336" s="995">
        <f t="shared" si="362"/>
        <v>35</v>
      </c>
      <c r="AN336" s="938">
        <f t="shared" si="352"/>
        <v>38.9</v>
      </c>
      <c r="AO336" s="945">
        <f t="shared" si="353"/>
        <v>35</v>
      </c>
      <c r="AR336" s="108"/>
      <c r="AU336" s="615"/>
      <c r="AV336" s="11"/>
      <c r="AW336" s="11"/>
    </row>
    <row r="337" spans="2:49" ht="15.75" thickBot="1">
      <c r="B337" s="95"/>
      <c r="C337" s="1571"/>
      <c r="D337" s="95"/>
      <c r="E337" s="95"/>
      <c r="F337" s="95"/>
      <c r="G337" s="95"/>
      <c r="H337" s="95"/>
      <c r="I337" s="95"/>
      <c r="J337" s="95"/>
      <c r="K337" s="3414"/>
      <c r="L337" s="3414"/>
      <c r="M337" s="3414"/>
      <c r="N337" s="95"/>
      <c r="S337" s="218"/>
      <c r="T337" s="218"/>
      <c r="U337" s="110"/>
      <c r="V337" s="1795"/>
      <c r="W337" s="110"/>
      <c r="AC337" s="946" t="s">
        <v>302</v>
      </c>
      <c r="AD337" s="977"/>
      <c r="AE337" s="996"/>
      <c r="AF337" s="907"/>
      <c r="AG337" s="1232"/>
      <c r="AH337" s="977"/>
      <c r="AI337" s="996"/>
      <c r="AJ337" s="907">
        <f t="shared" si="364"/>
        <v>0</v>
      </c>
      <c r="AK337" s="2960">
        <f t="shared" si="364"/>
        <v>0</v>
      </c>
      <c r="AL337" s="907">
        <f t="shared" si="356"/>
        <v>0</v>
      </c>
      <c r="AM337" s="999">
        <f t="shared" si="362"/>
        <v>0</v>
      </c>
      <c r="AN337" s="927">
        <f t="shared" si="352"/>
        <v>0</v>
      </c>
      <c r="AO337" s="941">
        <f t="shared" si="353"/>
        <v>0</v>
      </c>
      <c r="AR337" s="108"/>
      <c r="AU337" s="110"/>
      <c r="AV337" s="11"/>
      <c r="AW337" s="11"/>
    </row>
    <row r="338" spans="2:49" ht="13.5" customHeight="1" thickBot="1">
      <c r="B338" s="95"/>
      <c r="C338" s="1571"/>
      <c r="D338" s="95"/>
      <c r="E338" s="95"/>
      <c r="F338" s="95"/>
      <c r="G338" s="95"/>
      <c r="H338" s="95"/>
      <c r="I338" s="95"/>
      <c r="J338" s="95"/>
      <c r="K338" s="3424"/>
      <c r="L338" s="202"/>
      <c r="M338" s="203"/>
      <c r="N338" s="95"/>
      <c r="O338" s="3010"/>
      <c r="P338" s="104"/>
      <c r="Q338" s="2192"/>
      <c r="S338" s="164"/>
      <c r="T338" s="373"/>
      <c r="U338" s="164"/>
      <c r="V338" s="218"/>
      <c r="W338" s="110"/>
      <c r="Y338" s="872"/>
      <c r="AC338" s="947" t="s">
        <v>298</v>
      </c>
      <c r="AD338" s="1000">
        <f t="shared" ref="AD338:AI338" si="365">SUM(AD336:AD337)</f>
        <v>0</v>
      </c>
      <c r="AE338" s="1001">
        <f t="shared" si="365"/>
        <v>0</v>
      </c>
      <c r="AF338" s="1002">
        <f>SUM(AF336:AF337)</f>
        <v>38.9</v>
      </c>
      <c r="AG338" s="949">
        <f t="shared" si="365"/>
        <v>35</v>
      </c>
      <c r="AH338" s="1000">
        <f t="shared" si="365"/>
        <v>0</v>
      </c>
      <c r="AI338" s="1001">
        <f t="shared" si="365"/>
        <v>0</v>
      </c>
      <c r="AJ338" s="948">
        <f t="shared" si="364"/>
        <v>38.9</v>
      </c>
      <c r="AK338" s="1003">
        <f t="shared" si="364"/>
        <v>35</v>
      </c>
      <c r="AL338" s="948">
        <f t="shared" si="356"/>
        <v>38.9</v>
      </c>
      <c r="AM338" s="1004">
        <f t="shared" si="362"/>
        <v>35</v>
      </c>
      <c r="AN338" s="948">
        <f t="shared" si="352"/>
        <v>38.9</v>
      </c>
      <c r="AO338" s="949">
        <f t="shared" si="353"/>
        <v>35</v>
      </c>
      <c r="AR338" s="202"/>
      <c r="AU338" s="110"/>
      <c r="AV338" s="11"/>
      <c r="AW338" s="11"/>
    </row>
    <row r="339" spans="2:49">
      <c r="B339" s="95"/>
      <c r="C339" s="1571"/>
      <c r="D339" s="95"/>
      <c r="E339" s="95"/>
      <c r="F339" s="95"/>
      <c r="G339" s="95"/>
      <c r="H339" s="3414"/>
      <c r="I339" s="95"/>
      <c r="J339" s="95"/>
      <c r="K339" s="3411"/>
      <c r="L339" s="3410"/>
      <c r="M339" s="3402"/>
      <c r="N339" s="95"/>
      <c r="O339" s="477"/>
      <c r="P339" s="112"/>
      <c r="Q339" s="146"/>
      <c r="S339" s="110"/>
      <c r="T339" s="110"/>
      <c r="U339" s="218"/>
      <c r="V339" s="110"/>
      <c r="W339" s="110"/>
      <c r="Y339" s="872"/>
      <c r="AC339" s="950" t="s">
        <v>207</v>
      </c>
      <c r="AD339" s="1005"/>
      <c r="AE339" s="1006"/>
      <c r="AF339" s="1007"/>
      <c r="AG339" s="1008"/>
      <c r="AH339" s="1005"/>
      <c r="AI339" s="1006"/>
      <c r="AJ339" s="906">
        <f t="shared" ref="AJ339" si="366">AD339+AF339</f>
        <v>0</v>
      </c>
      <c r="AK339" s="2961">
        <f t="shared" ref="AK339" si="367">AE339+AG339</f>
        <v>0</v>
      </c>
      <c r="AL339" s="906">
        <f t="shared" si="356"/>
        <v>0</v>
      </c>
      <c r="AM339" s="1014">
        <f>AG339+AI339</f>
        <v>0</v>
      </c>
      <c r="AN339" s="938">
        <f t="shared" si="352"/>
        <v>0</v>
      </c>
      <c r="AO339" s="945">
        <f t="shared" si="353"/>
        <v>0</v>
      </c>
      <c r="AR339" s="102"/>
      <c r="AU339" s="110"/>
      <c r="AV339" s="11"/>
      <c r="AW339" s="11"/>
    </row>
    <row r="340" spans="2:49">
      <c r="B340" s="95"/>
      <c r="C340" s="1571"/>
      <c r="D340" s="95"/>
      <c r="E340" s="95"/>
      <c r="F340" s="95"/>
      <c r="G340" s="95"/>
      <c r="H340" s="3668"/>
      <c r="I340" s="3414"/>
      <c r="J340" s="3414"/>
      <c r="K340" s="95"/>
      <c r="L340" s="95"/>
      <c r="M340" s="95"/>
      <c r="N340" s="95"/>
      <c r="O340" s="477"/>
      <c r="P340" s="112"/>
      <c r="Q340" s="146"/>
      <c r="S340" s="110"/>
      <c r="T340" s="110"/>
      <c r="U340" s="218"/>
      <c r="V340" s="110"/>
      <c r="W340" s="110"/>
      <c r="Y340" s="280"/>
      <c r="AC340" s="951" t="s">
        <v>89</v>
      </c>
      <c r="AD340" s="1009"/>
      <c r="AE340" s="1010"/>
      <c r="AF340" s="1011"/>
      <c r="AG340" s="1012"/>
      <c r="AH340" s="1009"/>
      <c r="AI340" s="1010"/>
      <c r="AJ340" s="906">
        <f t="shared" ref="AJ340:AK342" si="368">AD340+AF340</f>
        <v>0</v>
      </c>
      <c r="AK340" s="2961">
        <f t="shared" si="368"/>
        <v>0</v>
      </c>
      <c r="AL340" s="906">
        <f t="shared" si="356"/>
        <v>0</v>
      </c>
      <c r="AM340" s="1014">
        <f>AG340+AI340</f>
        <v>0</v>
      </c>
      <c r="AN340" s="918">
        <f t="shared" si="352"/>
        <v>0</v>
      </c>
      <c r="AO340" s="940">
        <f t="shared" si="353"/>
        <v>0</v>
      </c>
      <c r="AR340" s="108"/>
      <c r="AU340" s="110"/>
      <c r="AV340" s="11"/>
      <c r="AW340" s="11"/>
    </row>
    <row r="341" spans="2:49" ht="15.75" thickBot="1">
      <c r="B341" s="95"/>
      <c r="C341" s="1571"/>
      <c r="D341" s="95"/>
      <c r="E341" s="95"/>
      <c r="F341" s="95"/>
      <c r="G341" s="95"/>
      <c r="H341" s="3414"/>
      <c r="I341" s="95"/>
      <c r="J341" s="95"/>
      <c r="K341" s="95"/>
      <c r="L341" s="95"/>
      <c r="M341" s="95"/>
      <c r="N341" s="95"/>
      <c r="O341" s="105"/>
      <c r="P341" s="104"/>
      <c r="Q341" s="148"/>
      <c r="R341" s="11"/>
      <c r="S341" s="110"/>
      <c r="T341" s="110"/>
      <c r="U341" s="110"/>
      <c r="V341" s="110"/>
      <c r="W341" s="110"/>
      <c r="Y341" s="868"/>
      <c r="AC341" s="952" t="s">
        <v>208</v>
      </c>
      <c r="AD341" s="1015"/>
      <c r="AE341" s="1016"/>
      <c r="AF341" s="1017"/>
      <c r="AG341" s="1018"/>
      <c r="AH341" s="1015"/>
      <c r="AI341" s="1016"/>
      <c r="AJ341" s="907">
        <f t="shared" si="368"/>
        <v>0</v>
      </c>
      <c r="AK341" s="2962">
        <f t="shared" si="368"/>
        <v>0</v>
      </c>
      <c r="AL341" s="907">
        <f t="shared" si="356"/>
        <v>0</v>
      </c>
      <c r="AM341" s="1020">
        <f>AG341+AI341</f>
        <v>0</v>
      </c>
      <c r="AN341" s="927">
        <f t="shared" si="352"/>
        <v>0</v>
      </c>
      <c r="AO341" s="941">
        <f t="shared" si="353"/>
        <v>0</v>
      </c>
      <c r="AR341" s="108"/>
      <c r="AU341" s="110"/>
      <c r="AV341" s="11"/>
      <c r="AW341" s="11"/>
    </row>
    <row r="342" spans="2:49" ht="15.75" thickBot="1">
      <c r="B342" s="95"/>
      <c r="C342" s="1571"/>
      <c r="D342" s="95"/>
      <c r="E342" s="95"/>
      <c r="F342" s="95"/>
      <c r="G342" s="95"/>
      <c r="H342" s="3414"/>
      <c r="I342" s="95"/>
      <c r="J342" s="95"/>
      <c r="K342" s="95"/>
      <c r="L342" s="95"/>
      <c r="M342" s="95"/>
      <c r="N342" s="95"/>
      <c r="S342" s="110"/>
      <c r="T342" s="110"/>
      <c r="U342" s="108"/>
      <c r="V342" s="104"/>
      <c r="W342" s="148"/>
      <c r="Y342" s="868"/>
      <c r="AC342" s="1109" t="s">
        <v>299</v>
      </c>
      <c r="AD342" s="1110">
        <f t="shared" ref="AD342:AI342" si="369">SUM(AD339:AD341)</f>
        <v>0</v>
      </c>
      <c r="AE342" s="988">
        <f t="shared" si="369"/>
        <v>0</v>
      </c>
      <c r="AF342" s="1110">
        <f t="shared" si="369"/>
        <v>0</v>
      </c>
      <c r="AG342" s="988">
        <f t="shared" si="369"/>
        <v>0</v>
      </c>
      <c r="AH342" s="1110">
        <f t="shared" si="369"/>
        <v>0</v>
      </c>
      <c r="AI342" s="988">
        <f t="shared" si="369"/>
        <v>0</v>
      </c>
      <c r="AJ342" s="987">
        <f t="shared" si="368"/>
        <v>0</v>
      </c>
      <c r="AK342" s="989">
        <f t="shared" si="368"/>
        <v>0</v>
      </c>
      <c r="AL342" s="987">
        <f t="shared" si="356"/>
        <v>0</v>
      </c>
      <c r="AM342" s="990">
        <f>AG342+AI342</f>
        <v>0</v>
      </c>
      <c r="AN342" s="953">
        <f t="shared" si="352"/>
        <v>0</v>
      </c>
      <c r="AO342" s="954">
        <f t="shared" si="353"/>
        <v>0</v>
      </c>
      <c r="AR342" s="202"/>
      <c r="AU342" s="110"/>
      <c r="AV342" s="11"/>
      <c r="AW342" s="11"/>
    </row>
    <row r="343" spans="2:49">
      <c r="B343" s="95"/>
      <c r="C343" s="1571"/>
      <c r="D343" s="95"/>
      <c r="E343" s="3411"/>
      <c r="F343" s="3410"/>
      <c r="G343" s="3417"/>
      <c r="H343" s="3414"/>
      <c r="I343" s="95"/>
      <c r="J343" s="95"/>
      <c r="K343" s="95"/>
      <c r="L343" s="95"/>
      <c r="M343" s="95"/>
      <c r="N343" s="95"/>
      <c r="S343" s="110"/>
      <c r="T343" s="110"/>
      <c r="U343" s="110"/>
      <c r="V343" s="110"/>
      <c r="W343" s="110"/>
      <c r="Y343" s="873"/>
      <c r="Z343" s="931"/>
      <c r="AA343" s="295"/>
      <c r="AC343" s="1687" t="str">
        <f>O348</f>
        <v xml:space="preserve">               10 - ТИДНЕВКА</v>
      </c>
      <c r="AE343" s="2967"/>
      <c r="AF343" s="2681"/>
      <c r="AG343" s="2968" t="str">
        <f>S348</f>
        <v xml:space="preserve">      Сезон:    ЗИМА  -  ВЕСНА  2025 -____г.г.</v>
      </c>
      <c r="AI343" s="14"/>
      <c r="AK343" s="347"/>
      <c r="AM343" s="877"/>
      <c r="AN343" s="11"/>
      <c r="AR343" s="110"/>
      <c r="AU343" s="11"/>
    </row>
    <row r="344" spans="2:49">
      <c r="B344" s="95"/>
      <c r="C344" s="1571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105"/>
      <c r="P344" s="104"/>
      <c r="Q344" s="142"/>
      <c r="Z344" s="931"/>
      <c r="AA344" s="1052"/>
      <c r="AC344" t="s">
        <v>283</v>
      </c>
      <c r="AN344" s="110"/>
      <c r="AO344" s="11"/>
      <c r="AR344" s="142"/>
    </row>
    <row r="345" spans="2:49" ht="15.75" thickBot="1">
      <c r="B345" s="95"/>
      <c r="C345" s="1687" t="str">
        <f>C2</f>
        <v xml:space="preserve">               10 - ТИДНЕВНАЯ  М Е Н Ю  -  Р А С К Л А Д К А    ДЛЯ ПИТАНИЯ ДЕТЕЙ  ШКОЛЬНЫХ </v>
      </c>
      <c r="D345" s="95"/>
      <c r="E345" s="95"/>
      <c r="F345" s="95"/>
      <c r="G345" s="1688"/>
      <c r="H345" s="1688"/>
      <c r="I345" s="1688"/>
      <c r="J345" s="95"/>
      <c r="K345" s="95"/>
      <c r="L345" s="1688"/>
      <c r="M345" s="95"/>
      <c r="N345" s="95"/>
      <c r="O345" s="1687"/>
      <c r="Z345" s="1053"/>
      <c r="AA345" s="82"/>
      <c r="AC345" s="103" t="str">
        <f>O347</f>
        <v>7- й   день</v>
      </c>
      <c r="AD345" s="2" t="str">
        <f>P347</f>
        <v xml:space="preserve">   Возрастная категория:      с   7  до 11 лет                   </v>
      </c>
      <c r="AI345" s="137" t="str">
        <f>F347</f>
        <v>2 - я   неделя</v>
      </c>
      <c r="AK345" s="306"/>
      <c r="AL345" s="68"/>
      <c r="AR345" s="110"/>
      <c r="AV345" s="54"/>
      <c r="AW345" s="605"/>
    </row>
    <row r="346" spans="2:49" ht="16.5" thickBot="1">
      <c r="B346" s="95"/>
      <c r="C346" s="1571"/>
      <c r="D346" s="1572" t="str">
        <f>D3</f>
        <v xml:space="preserve"> З А В Т Р А К О В   -   О Б Е Д О В  -  П О Л Д Н И К О В</v>
      </c>
      <c r="E346" s="95"/>
      <c r="F346" s="95"/>
      <c r="G346" s="95"/>
      <c r="H346" s="95"/>
      <c r="I346" s="95"/>
      <c r="J346" s="95"/>
      <c r="K346" s="95"/>
      <c r="L346" s="1746" t="str">
        <f>L3</f>
        <v>СанПиН  2.3 /2.4. 3590 - 20</v>
      </c>
      <c r="M346" s="95"/>
      <c r="N346" s="95"/>
      <c r="O346" t="s">
        <v>283</v>
      </c>
      <c r="AC346" s="862" t="s">
        <v>235</v>
      </c>
      <c r="AD346" s="863" t="s">
        <v>284</v>
      </c>
      <c r="AE346" s="864"/>
      <c r="AF346" s="863" t="s">
        <v>285</v>
      </c>
      <c r="AG346" s="864"/>
      <c r="AH346" s="863" t="s">
        <v>286</v>
      </c>
      <c r="AI346" s="864"/>
      <c r="AJ346" s="863" t="s">
        <v>288</v>
      </c>
      <c r="AK346" s="864"/>
      <c r="AL346" s="909" t="s">
        <v>289</v>
      </c>
      <c r="AM346" s="864"/>
      <c r="AN346" s="932" t="s">
        <v>290</v>
      </c>
      <c r="AO346" s="933"/>
      <c r="AR346" s="1791"/>
      <c r="AV346" s="331"/>
      <c r="AW346" s="331"/>
    </row>
    <row r="347" spans="2:49" ht="15.75" thickBot="1">
      <c r="B347" s="1688" t="str">
        <f>B4</f>
        <v xml:space="preserve">   Возрастная категория:      с   7  до 11 лет                   </v>
      </c>
      <c r="C347" s="1688"/>
      <c r="D347" s="1692"/>
      <c r="E347" s="95"/>
      <c r="F347" s="1693" t="str">
        <f>F291</f>
        <v>2 - я   неделя</v>
      </c>
      <c r="G347" s="95"/>
      <c r="H347" s="95"/>
      <c r="I347" s="2952" t="str">
        <f>I4</f>
        <v xml:space="preserve">      Сезон:    ЗИМА  -  ВЕСНА  2025 -____г.г.</v>
      </c>
      <c r="J347" s="2248"/>
      <c r="K347" s="1694"/>
      <c r="L347" s="95"/>
      <c r="M347" s="95"/>
      <c r="N347" s="95"/>
      <c r="O347" s="103" t="str">
        <f>B350</f>
        <v>7- й   день</v>
      </c>
      <c r="P347" s="2" t="str">
        <f>B347</f>
        <v xml:space="preserve">   Возрастная категория:      с   7  до 11 лет                   </v>
      </c>
      <c r="U347" s="137" t="str">
        <f>F347</f>
        <v>2 - я   неделя</v>
      </c>
      <c r="W347" s="306"/>
      <c r="X347" s="68"/>
      <c r="Y347" s="1054"/>
      <c r="AC347" s="1112" t="s">
        <v>311</v>
      </c>
      <c r="AD347" s="865" t="s">
        <v>87</v>
      </c>
      <c r="AE347" s="867" t="s">
        <v>88</v>
      </c>
      <c r="AF347" s="910" t="s">
        <v>87</v>
      </c>
      <c r="AG347" s="911" t="s">
        <v>88</v>
      </c>
      <c r="AH347" s="910" t="s">
        <v>87</v>
      </c>
      <c r="AI347" s="911" t="s">
        <v>88</v>
      </c>
      <c r="AJ347" s="865" t="s">
        <v>87</v>
      </c>
      <c r="AK347" s="866" t="s">
        <v>88</v>
      </c>
      <c r="AL347" s="912" t="s">
        <v>87</v>
      </c>
      <c r="AM347" s="866" t="s">
        <v>88</v>
      </c>
      <c r="AN347" s="1115" t="s">
        <v>87</v>
      </c>
      <c r="AO347" s="1116" t="s">
        <v>88</v>
      </c>
      <c r="AR347" s="110"/>
      <c r="AV347" s="331"/>
      <c r="AW347" s="331"/>
    </row>
    <row r="348" spans="2:49">
      <c r="B348" s="1695" t="s">
        <v>1</v>
      </c>
      <c r="C348" s="1696" t="s">
        <v>2</v>
      </c>
      <c r="D348" s="1697" t="s">
        <v>3</v>
      </c>
      <c r="E348" s="3446" t="s">
        <v>57</v>
      </c>
      <c r="F348" s="116"/>
      <c r="G348" s="116"/>
      <c r="H348" s="116"/>
      <c r="I348" s="116"/>
      <c r="J348" s="116"/>
      <c r="K348" s="116"/>
      <c r="L348" s="116"/>
      <c r="M348" s="3433"/>
      <c r="N348" s="95"/>
      <c r="O348" s="103" t="str">
        <f>O6</f>
        <v xml:space="preserve">               10 - ТИДНЕВКА</v>
      </c>
      <c r="S348" s="2760" t="str">
        <f>I347</f>
        <v xml:space="preserve">      Сезон:    ЗИМА  -  ВЕСНА  2025 -____г.г.</v>
      </c>
      <c r="AC348" s="955" t="s">
        <v>63</v>
      </c>
      <c r="AD348" s="991"/>
      <c r="AE348" s="1021"/>
      <c r="AF348" s="991"/>
      <c r="AG348" s="1022"/>
      <c r="AH348" s="991"/>
      <c r="AI348" s="1023"/>
      <c r="AJ348" s="905">
        <f t="shared" ref="AJ348:AJ377" si="370">AD348+AF348</f>
        <v>0</v>
      </c>
      <c r="AK348" s="1437">
        <f t="shared" ref="AK348:AK377" si="371">AE348+AG348</f>
        <v>0</v>
      </c>
      <c r="AL348" s="905">
        <f t="shared" ref="AL348:AL377" si="372">AF348+AH348</f>
        <v>0</v>
      </c>
      <c r="AM348" s="1025">
        <f t="shared" ref="AM348:AM377" si="373">AG348+AI348</f>
        <v>0</v>
      </c>
      <c r="AN348" s="938">
        <f t="shared" ref="AN348:AN356" si="374">AD348+AF348+AH348</f>
        <v>0</v>
      </c>
      <c r="AO348" s="945">
        <f t="shared" ref="AO348:AO356" si="375">AE348+AG348+AI348</f>
        <v>0</v>
      </c>
      <c r="AR348" s="105"/>
      <c r="AV348" s="14"/>
      <c r="AW348" s="14"/>
    </row>
    <row r="349" spans="2:49" ht="15.75" thickBot="1">
      <c r="B349" s="1699" t="s">
        <v>4</v>
      </c>
      <c r="C349" s="95"/>
      <c r="D349" s="1700" t="s">
        <v>58</v>
      </c>
      <c r="E349" s="3439"/>
      <c r="F349" s="3414"/>
      <c r="G349" s="3414"/>
      <c r="H349" s="613"/>
      <c r="I349" s="3414"/>
      <c r="J349" s="3414"/>
      <c r="K349" s="95"/>
      <c r="L349" s="95"/>
      <c r="M349" s="3440"/>
      <c r="N349" s="95"/>
      <c r="O349" s="1127" t="s">
        <v>314</v>
      </c>
      <c r="P349" s="193"/>
      <c r="Q349" s="193"/>
      <c r="R349" s="193"/>
      <c r="S349" s="193"/>
      <c r="T349" s="193"/>
      <c r="U349" s="193"/>
      <c r="V349" s="193"/>
      <c r="W349" s="193"/>
      <c r="X349" s="193"/>
      <c r="Y349" s="860"/>
      <c r="AC349" s="955" t="s">
        <v>408</v>
      </c>
      <c r="AD349" s="970"/>
      <c r="AE349" s="1026"/>
      <c r="AF349" s="970"/>
      <c r="AG349" s="1027"/>
      <c r="AH349" s="970"/>
      <c r="AI349" s="1028"/>
      <c r="AJ349" s="906">
        <f t="shared" si="370"/>
        <v>0</v>
      </c>
      <c r="AK349" s="1049">
        <f t="shared" si="371"/>
        <v>0</v>
      </c>
      <c r="AL349" s="906">
        <f t="shared" si="372"/>
        <v>0</v>
      </c>
      <c r="AM349" s="961">
        <f t="shared" si="373"/>
        <v>0</v>
      </c>
      <c r="AN349" s="918">
        <f t="shared" si="374"/>
        <v>0</v>
      </c>
      <c r="AO349" s="940">
        <f t="shared" si="375"/>
        <v>0</v>
      </c>
      <c r="AR349" s="105"/>
      <c r="AV349" s="14"/>
      <c r="AW349" s="14"/>
    </row>
    <row r="350" spans="2:49" ht="16.5" thickBot="1">
      <c r="B350" s="1730" t="s">
        <v>486</v>
      </c>
      <c r="C350" s="1750"/>
      <c r="D350" s="1622"/>
      <c r="E350" s="2799" t="s">
        <v>1009</v>
      </c>
      <c r="F350" s="1198"/>
      <c r="G350" s="2841"/>
      <c r="H350" s="1240"/>
      <c r="I350" s="1240"/>
      <c r="J350" s="1241"/>
      <c r="K350" s="2779" t="s">
        <v>487</v>
      </c>
      <c r="L350" s="2893"/>
      <c r="M350" s="1241"/>
      <c r="N350" s="95"/>
      <c r="O350" s="682"/>
      <c r="P350" s="17" t="s">
        <v>315</v>
      </c>
      <c r="Q350" s="17"/>
      <c r="R350" s="17"/>
      <c r="S350" s="17"/>
      <c r="T350" s="17"/>
      <c r="U350" s="17"/>
      <c r="V350" s="17"/>
      <c r="W350" s="17"/>
      <c r="X350" s="17"/>
      <c r="Y350" s="861"/>
      <c r="AC350" s="955" t="s">
        <v>65</v>
      </c>
      <c r="AD350" s="1030"/>
      <c r="AE350" s="1086"/>
      <c r="AF350" s="1030"/>
      <c r="AG350" s="1032"/>
      <c r="AH350" s="1030"/>
      <c r="AI350" s="1033"/>
      <c r="AJ350" s="906">
        <f t="shared" si="370"/>
        <v>0</v>
      </c>
      <c r="AK350" s="1049">
        <f t="shared" si="371"/>
        <v>0</v>
      </c>
      <c r="AL350" s="906">
        <f t="shared" si="372"/>
        <v>0</v>
      </c>
      <c r="AM350" s="961">
        <f t="shared" si="373"/>
        <v>0</v>
      </c>
      <c r="AN350" s="918">
        <f t="shared" si="374"/>
        <v>0</v>
      </c>
      <c r="AO350" s="940">
        <f t="shared" si="375"/>
        <v>0</v>
      </c>
      <c r="AR350" s="105"/>
      <c r="AV350" s="11"/>
      <c r="AW350" s="11"/>
    </row>
    <row r="351" spans="2:49" ht="15.75" thickBot="1">
      <c r="B351" s="2661"/>
      <c r="C351" s="3454" t="s">
        <v>129</v>
      </c>
      <c r="D351" s="2663"/>
      <c r="E351" s="1228" t="s">
        <v>86</v>
      </c>
      <c r="F351" s="167" t="s">
        <v>87</v>
      </c>
      <c r="G351" s="2658" t="s">
        <v>88</v>
      </c>
      <c r="H351" s="1228" t="s">
        <v>86</v>
      </c>
      <c r="I351" s="167" t="s">
        <v>87</v>
      </c>
      <c r="J351" s="2658" t="s">
        <v>88</v>
      </c>
      <c r="K351" s="1198" t="s">
        <v>86</v>
      </c>
      <c r="L351" s="167" t="s">
        <v>87</v>
      </c>
      <c r="M351" s="2658" t="s">
        <v>88</v>
      </c>
      <c r="N351" s="95"/>
      <c r="Z351" s="1794" t="s">
        <v>991</v>
      </c>
      <c r="AA351" s="3730"/>
      <c r="AC351" s="955" t="s">
        <v>66</v>
      </c>
      <c r="AD351" s="970"/>
      <c r="AE351" s="1031"/>
      <c r="AF351" s="970"/>
      <c r="AG351" s="1032"/>
      <c r="AH351" s="970"/>
      <c r="AI351" s="1033"/>
      <c r="AJ351" s="906">
        <f t="shared" si="370"/>
        <v>0</v>
      </c>
      <c r="AK351" s="1049">
        <f t="shared" si="371"/>
        <v>0</v>
      </c>
      <c r="AL351" s="906">
        <f t="shared" si="372"/>
        <v>0</v>
      </c>
      <c r="AM351" s="961">
        <f t="shared" si="373"/>
        <v>0</v>
      </c>
      <c r="AN351" s="918">
        <f t="shared" si="374"/>
        <v>0</v>
      </c>
      <c r="AO351" s="940">
        <f t="shared" si="375"/>
        <v>0</v>
      </c>
      <c r="AR351" s="105"/>
      <c r="AV351" s="11"/>
      <c r="AW351" s="11"/>
    </row>
    <row r="352" spans="2:49" ht="15.75" thickBot="1">
      <c r="B352" s="3085" t="s">
        <v>715</v>
      </c>
      <c r="C352" s="2561" t="s">
        <v>825</v>
      </c>
      <c r="D352" s="1625">
        <v>60</v>
      </c>
      <c r="E352" s="135" t="s">
        <v>940</v>
      </c>
      <c r="F352" s="2677">
        <v>115.499</v>
      </c>
      <c r="G352" s="3562">
        <v>80.599999999999994</v>
      </c>
      <c r="H352" s="3436" t="s">
        <v>348</v>
      </c>
      <c r="I352" s="1727">
        <v>0.3</v>
      </c>
      <c r="J352" s="1257">
        <v>0.3</v>
      </c>
      <c r="K352" s="3371" t="s">
        <v>42</v>
      </c>
      <c r="L352" s="1560">
        <v>205.2</v>
      </c>
      <c r="M352" s="2762">
        <v>153.9</v>
      </c>
      <c r="N352" s="568"/>
      <c r="O352" s="862" t="s">
        <v>235</v>
      </c>
      <c r="P352" s="863" t="s">
        <v>284</v>
      </c>
      <c r="Q352" s="864"/>
      <c r="R352" s="863" t="s">
        <v>285</v>
      </c>
      <c r="S352" s="864"/>
      <c r="T352" s="863" t="s">
        <v>286</v>
      </c>
      <c r="U352" s="864"/>
      <c r="V352" s="863" t="s">
        <v>992</v>
      </c>
      <c r="W352" s="864"/>
      <c r="X352" s="909" t="s">
        <v>289</v>
      </c>
      <c r="Y352" s="864"/>
      <c r="Z352" s="3728" t="s">
        <v>990</v>
      </c>
      <c r="AA352" s="3729"/>
      <c r="AC352" s="955" t="s">
        <v>68</v>
      </c>
      <c r="AD352" s="970"/>
      <c r="AE352" s="1026"/>
      <c r="AF352" s="970"/>
      <c r="AG352" s="1027"/>
      <c r="AH352" s="970"/>
      <c r="AI352" s="1028"/>
      <c r="AJ352" s="906">
        <f t="shared" si="370"/>
        <v>0</v>
      </c>
      <c r="AK352" s="1049">
        <f t="shared" si="371"/>
        <v>0</v>
      </c>
      <c r="AL352" s="906">
        <f t="shared" si="372"/>
        <v>0</v>
      </c>
      <c r="AM352" s="961">
        <f t="shared" si="373"/>
        <v>0</v>
      </c>
      <c r="AN352" s="918">
        <f t="shared" si="374"/>
        <v>0</v>
      </c>
      <c r="AO352" s="940">
        <f t="shared" si="375"/>
        <v>0</v>
      </c>
      <c r="AR352" s="105"/>
      <c r="AV352" s="11"/>
      <c r="AW352" s="11"/>
    </row>
    <row r="353" spans="2:49" ht="15.75" thickBot="1">
      <c r="B353" s="3439"/>
      <c r="C353" s="3442" t="s">
        <v>714</v>
      </c>
      <c r="D353" s="3440"/>
      <c r="E353" s="3483" t="s">
        <v>962</v>
      </c>
      <c r="F353" s="95"/>
      <c r="G353" s="95"/>
      <c r="H353" s="3432" t="s">
        <v>347</v>
      </c>
      <c r="I353" s="237">
        <v>16.05</v>
      </c>
      <c r="J353" s="1257">
        <v>16.05</v>
      </c>
      <c r="K353" s="3549" t="s">
        <v>73</v>
      </c>
      <c r="L353" s="238">
        <v>28.44</v>
      </c>
      <c r="M353" s="1268">
        <v>27</v>
      </c>
      <c r="N353" s="95"/>
      <c r="O353" s="690"/>
      <c r="P353" s="865" t="s">
        <v>87</v>
      </c>
      <c r="Q353" s="866" t="s">
        <v>88</v>
      </c>
      <c r="R353" s="865" t="s">
        <v>87</v>
      </c>
      <c r="S353" s="866" t="s">
        <v>88</v>
      </c>
      <c r="T353" s="865" t="s">
        <v>87</v>
      </c>
      <c r="U353" s="866" t="s">
        <v>88</v>
      </c>
      <c r="V353" s="865" t="s">
        <v>87</v>
      </c>
      <c r="W353" s="866" t="s">
        <v>88</v>
      </c>
      <c r="X353" s="865" t="s">
        <v>87</v>
      </c>
      <c r="Y353" s="867" t="s">
        <v>88</v>
      </c>
      <c r="Z353" s="913" t="s">
        <v>87</v>
      </c>
      <c r="AA353" s="914" t="s">
        <v>88</v>
      </c>
      <c r="AC353" s="955" t="s">
        <v>69</v>
      </c>
      <c r="AD353" s="970"/>
      <c r="AE353" s="1034"/>
      <c r="AF353" s="970"/>
      <c r="AG353" s="1027"/>
      <c r="AH353" s="970"/>
      <c r="AI353" s="1028"/>
      <c r="AJ353" s="906">
        <f t="shared" si="370"/>
        <v>0</v>
      </c>
      <c r="AK353" s="1049">
        <f t="shared" si="371"/>
        <v>0</v>
      </c>
      <c r="AL353" s="906">
        <f t="shared" si="372"/>
        <v>0</v>
      </c>
      <c r="AM353" s="961">
        <f t="shared" si="373"/>
        <v>0</v>
      </c>
      <c r="AN353" s="918">
        <f t="shared" si="374"/>
        <v>0</v>
      </c>
      <c r="AO353" s="940">
        <f t="shared" si="375"/>
        <v>0</v>
      </c>
      <c r="AR353" s="105"/>
      <c r="AV353" s="11"/>
      <c r="AW353" s="11"/>
    </row>
    <row r="354" spans="2:49">
      <c r="B354" s="1701" t="s">
        <v>957</v>
      </c>
      <c r="C354" s="3436" t="s">
        <v>885</v>
      </c>
      <c r="D354" s="3435">
        <v>100</v>
      </c>
      <c r="E354" s="194" t="s">
        <v>453</v>
      </c>
      <c r="F354" s="2869">
        <v>21.857500000000002</v>
      </c>
      <c r="G354" s="1254">
        <v>17.486000000000001</v>
      </c>
      <c r="H354" s="1271" t="s">
        <v>132</v>
      </c>
      <c r="I354" s="237">
        <v>8.9999999999999998E-4</v>
      </c>
      <c r="J354" s="1268">
        <v>8.9999999999999998E-4</v>
      </c>
      <c r="K354" s="3485" t="s">
        <v>75</v>
      </c>
      <c r="L354" s="238">
        <v>6.3</v>
      </c>
      <c r="M354" s="1268">
        <v>6.3</v>
      </c>
      <c r="N354" s="95"/>
      <c r="O354" s="1128" t="s">
        <v>115</v>
      </c>
      <c r="P354" s="881">
        <f>D360</f>
        <v>20</v>
      </c>
      <c r="Q354" s="1055">
        <f>D360</f>
        <v>20</v>
      </c>
      <c r="R354" s="895">
        <f>D370</f>
        <v>20</v>
      </c>
      <c r="S354" s="1047">
        <f>D370</f>
        <v>20</v>
      </c>
      <c r="T354" s="895"/>
      <c r="U354" s="1056"/>
      <c r="V354" s="895">
        <f>P354+R354</f>
        <v>40</v>
      </c>
      <c r="W354" s="1046">
        <f>Q354+S354</f>
        <v>40</v>
      </c>
      <c r="X354" s="895">
        <f>R354+T354</f>
        <v>20</v>
      </c>
      <c r="Y354" s="1047">
        <f>S354+U354</f>
        <v>20</v>
      </c>
      <c r="Z354" s="915">
        <f t="shared" ref="Z354:Z362" si="376">P354+R354+T354</f>
        <v>40</v>
      </c>
      <c r="AA354" s="916">
        <f t="shared" ref="AA354:AA362" si="377">Q354+S354+U354</f>
        <v>40</v>
      </c>
      <c r="AC354" s="956" t="s">
        <v>313</v>
      </c>
      <c r="AD354" s="970"/>
      <c r="AE354" s="1026"/>
      <c r="AF354" s="1138"/>
      <c r="AG354" s="1233"/>
      <c r="AH354" s="970"/>
      <c r="AI354" s="1028"/>
      <c r="AJ354" s="906">
        <f t="shared" si="370"/>
        <v>0</v>
      </c>
      <c r="AK354" s="1049">
        <f t="shared" si="371"/>
        <v>0</v>
      </c>
      <c r="AL354" s="906">
        <f t="shared" si="372"/>
        <v>0</v>
      </c>
      <c r="AM354" s="961">
        <f t="shared" si="373"/>
        <v>0</v>
      </c>
      <c r="AN354" s="918">
        <f t="shared" si="374"/>
        <v>0</v>
      </c>
      <c r="AO354" s="940">
        <f t="shared" si="375"/>
        <v>0</v>
      </c>
      <c r="AR354" s="105"/>
    </row>
    <row r="355" spans="2:49" ht="15.75" thickBot="1">
      <c r="B355" s="561"/>
      <c r="C355" s="3442" t="s">
        <v>1008</v>
      </c>
      <c r="D355" s="1715"/>
      <c r="E355" s="3669" t="s">
        <v>959</v>
      </c>
      <c r="F355" s="95"/>
      <c r="G355" s="95"/>
      <c r="H355" s="3056" t="s">
        <v>478</v>
      </c>
      <c r="I355" s="1740"/>
      <c r="J355" s="239">
        <v>0.873</v>
      </c>
      <c r="K355" s="1286" t="s">
        <v>348</v>
      </c>
      <c r="L355" s="2593">
        <v>0.5</v>
      </c>
      <c r="M355" s="1200">
        <v>0.5</v>
      </c>
      <c r="N355" s="95"/>
      <c r="O355" s="917" t="s">
        <v>114</v>
      </c>
      <c r="P355" s="882">
        <f>D359</f>
        <v>30</v>
      </c>
      <c r="Q355" s="1057">
        <f>D359</f>
        <v>30</v>
      </c>
      <c r="R355" s="882">
        <f>D369</f>
        <v>30</v>
      </c>
      <c r="S355" s="1058">
        <f>D369</f>
        <v>30</v>
      </c>
      <c r="T355" s="882">
        <f>D385</f>
        <v>20</v>
      </c>
      <c r="U355" s="1057">
        <f>D385</f>
        <v>20</v>
      </c>
      <c r="V355" s="882">
        <f t="shared" ref="V355:V359" si="378">P355+R355</f>
        <v>60</v>
      </c>
      <c r="W355" s="1049">
        <f t="shared" ref="W355:W359" si="379">Q355+S355</f>
        <v>60</v>
      </c>
      <c r="X355" s="882">
        <f t="shared" ref="X355:X359" si="380">R355+T355</f>
        <v>50</v>
      </c>
      <c r="Y355" s="961">
        <f t="shared" ref="Y355:Y359" si="381">S355+U355</f>
        <v>50</v>
      </c>
      <c r="Z355" s="918">
        <f t="shared" si="376"/>
        <v>80</v>
      </c>
      <c r="AA355" s="919">
        <f t="shared" si="377"/>
        <v>80</v>
      </c>
      <c r="AC355" s="1113" t="s">
        <v>312</v>
      </c>
      <c r="AD355" s="977"/>
      <c r="AE355" s="1035"/>
      <c r="AF355" s="977"/>
      <c r="AG355" s="1036"/>
      <c r="AH355" s="977"/>
      <c r="AI355" s="1037"/>
      <c r="AJ355" s="907">
        <f t="shared" si="370"/>
        <v>0</v>
      </c>
      <c r="AK355" s="1051">
        <f t="shared" si="371"/>
        <v>0</v>
      </c>
      <c r="AL355" s="907">
        <f t="shared" si="372"/>
        <v>0</v>
      </c>
      <c r="AM355" s="871">
        <f t="shared" si="373"/>
        <v>0</v>
      </c>
      <c r="AN355" s="927">
        <f t="shared" si="374"/>
        <v>0</v>
      </c>
      <c r="AO355" s="941">
        <f t="shared" si="375"/>
        <v>0</v>
      </c>
      <c r="AR355" s="105"/>
    </row>
    <row r="356" spans="2:49" ht="15.75" thickBot="1">
      <c r="B356" s="3434" t="s">
        <v>488</v>
      </c>
      <c r="C356" s="3436" t="s">
        <v>487</v>
      </c>
      <c r="D356" s="3437">
        <v>180</v>
      </c>
      <c r="E356" s="249" t="s">
        <v>489</v>
      </c>
      <c r="F356" s="3670">
        <v>12.252000000000001</v>
      </c>
      <c r="G356" s="2794">
        <v>10.210000000000001</v>
      </c>
      <c r="H356" s="3671" t="s">
        <v>961</v>
      </c>
      <c r="I356" s="1703"/>
      <c r="J356" s="1704"/>
      <c r="K356" s="3014" t="s">
        <v>890</v>
      </c>
      <c r="L356" s="1198"/>
      <c r="M356" s="2841"/>
      <c r="N356" s="95"/>
      <c r="O356" s="917" t="s">
        <v>72</v>
      </c>
      <c r="P356" s="882"/>
      <c r="Q356" s="1152"/>
      <c r="R356" s="882">
        <f>I370</f>
        <v>8.3000000000000007</v>
      </c>
      <c r="S356" s="1049">
        <f>J370</f>
        <v>8.3000000000000007</v>
      </c>
      <c r="T356" s="882">
        <f>F384</f>
        <v>3.8</v>
      </c>
      <c r="U356" s="1060">
        <f>G384</f>
        <v>3.8</v>
      </c>
      <c r="V356" s="882">
        <f t="shared" si="378"/>
        <v>8.3000000000000007</v>
      </c>
      <c r="W356" s="1049">
        <f t="shared" si="379"/>
        <v>8.3000000000000007</v>
      </c>
      <c r="X356" s="882">
        <f t="shared" si="380"/>
        <v>12.100000000000001</v>
      </c>
      <c r="Y356" s="961">
        <f t="shared" si="381"/>
        <v>12.100000000000001</v>
      </c>
      <c r="Z356" s="918">
        <f t="shared" si="376"/>
        <v>12.100000000000001</v>
      </c>
      <c r="AA356" s="919">
        <f t="shared" si="377"/>
        <v>12.100000000000001</v>
      </c>
      <c r="AC356" s="957" t="s">
        <v>300</v>
      </c>
      <c r="AD356" s="1039">
        <f t="shared" ref="AD356:AH356" si="382">SUM(AD348:AD355)</f>
        <v>0</v>
      </c>
      <c r="AE356" s="1040">
        <f t="shared" si="382"/>
        <v>0</v>
      </c>
      <c r="AF356" s="1041">
        <f t="shared" si="382"/>
        <v>0</v>
      </c>
      <c r="AG356" s="959">
        <f t="shared" si="382"/>
        <v>0</v>
      </c>
      <c r="AH356" s="1039">
        <f t="shared" si="382"/>
        <v>0</v>
      </c>
      <c r="AI356" s="1042">
        <f>SUM(AI348:AI355)</f>
        <v>0</v>
      </c>
      <c r="AJ356" s="958">
        <f t="shared" si="370"/>
        <v>0</v>
      </c>
      <c r="AK356" s="1043">
        <f t="shared" si="371"/>
        <v>0</v>
      </c>
      <c r="AL356" s="958">
        <f t="shared" si="372"/>
        <v>0</v>
      </c>
      <c r="AM356" s="1044">
        <f t="shared" si="373"/>
        <v>0</v>
      </c>
      <c r="AN356" s="958">
        <f t="shared" si="374"/>
        <v>0</v>
      </c>
      <c r="AO356" s="959">
        <f t="shared" si="375"/>
        <v>0</v>
      </c>
      <c r="AR356" s="131"/>
    </row>
    <row r="357" spans="2:49" ht="15.75" thickBot="1">
      <c r="B357" s="3434" t="s">
        <v>942</v>
      </c>
      <c r="C357" s="3436" t="s">
        <v>888</v>
      </c>
      <c r="D357" s="2211">
        <v>190</v>
      </c>
      <c r="E357" s="194" t="s">
        <v>367</v>
      </c>
      <c r="F357" s="1727">
        <v>6.42</v>
      </c>
      <c r="G357" s="1259">
        <v>6.42</v>
      </c>
      <c r="H357" s="3672" t="s">
        <v>963</v>
      </c>
      <c r="I357" s="2662"/>
      <c r="J357" s="2663"/>
      <c r="K357" s="1198" t="s">
        <v>86</v>
      </c>
      <c r="L357" s="167" t="s">
        <v>87</v>
      </c>
      <c r="M357" s="2658" t="s">
        <v>88</v>
      </c>
      <c r="N357" s="1088"/>
      <c r="O357" s="920" t="s">
        <v>291</v>
      </c>
      <c r="P357" s="883">
        <f t="shared" ref="P357:U357" si="383">AD356</f>
        <v>0</v>
      </c>
      <c r="Q357" s="1087">
        <f t="shared" si="383"/>
        <v>0</v>
      </c>
      <c r="R357" s="883">
        <f t="shared" si="383"/>
        <v>0</v>
      </c>
      <c r="S357" s="1061">
        <f t="shared" si="383"/>
        <v>0</v>
      </c>
      <c r="T357" s="883">
        <f t="shared" si="383"/>
        <v>0</v>
      </c>
      <c r="U357" s="1062">
        <f t="shared" si="383"/>
        <v>0</v>
      </c>
      <c r="V357" s="883">
        <f t="shared" si="378"/>
        <v>0</v>
      </c>
      <c r="W357" s="922">
        <f t="shared" si="379"/>
        <v>0</v>
      </c>
      <c r="X357" s="883">
        <f t="shared" si="380"/>
        <v>0</v>
      </c>
      <c r="Y357" s="1061">
        <f t="shared" si="381"/>
        <v>0</v>
      </c>
      <c r="Z357" s="921">
        <f t="shared" si="376"/>
        <v>0</v>
      </c>
      <c r="AA357" s="922">
        <f t="shared" si="377"/>
        <v>0</v>
      </c>
      <c r="AC357" s="1390" t="s">
        <v>388</v>
      </c>
      <c r="AD357" s="903"/>
      <c r="AE357" s="1139"/>
      <c r="AF357" s="905"/>
      <c r="AG357" s="1045"/>
      <c r="AH357" s="908"/>
      <c r="AI357" s="1117"/>
      <c r="AJ357" s="908">
        <f t="shared" si="370"/>
        <v>0</v>
      </c>
      <c r="AK357" s="1046">
        <f t="shared" si="371"/>
        <v>0</v>
      </c>
      <c r="AL357" s="908">
        <f t="shared" si="372"/>
        <v>0</v>
      </c>
      <c r="AM357" s="1047">
        <f t="shared" si="373"/>
        <v>0</v>
      </c>
      <c r="AN357" s="1114"/>
      <c r="AO357" s="1125">
        <f t="shared" ref="AO357:AO380" si="384">AE357+AG357+AI357</f>
        <v>0</v>
      </c>
      <c r="AR357" s="110"/>
    </row>
    <row r="358" spans="2:49" ht="15.75" thickBot="1">
      <c r="B358" s="561"/>
      <c r="C358" s="3442" t="s">
        <v>887</v>
      </c>
      <c r="D358" s="1715"/>
      <c r="E358" s="3669" t="s">
        <v>960</v>
      </c>
      <c r="F358" s="250"/>
      <c r="G358" s="2372"/>
      <c r="H358" s="2859"/>
      <c r="I358" s="2662"/>
      <c r="J358" s="2663"/>
      <c r="K358" s="2610" t="s">
        <v>889</v>
      </c>
      <c r="L358" s="3468">
        <v>100</v>
      </c>
      <c r="M358" s="3469">
        <v>100</v>
      </c>
      <c r="N358" s="95"/>
      <c r="O358" s="917" t="s">
        <v>91</v>
      </c>
      <c r="P358" s="882"/>
      <c r="Q358" s="875"/>
      <c r="R358" s="882">
        <f>L364</f>
        <v>40.5</v>
      </c>
      <c r="S358" s="961">
        <f>M364</f>
        <v>40.5</v>
      </c>
      <c r="T358" s="882"/>
      <c r="U358" s="1063"/>
      <c r="V358" s="882">
        <f t="shared" si="378"/>
        <v>40.5</v>
      </c>
      <c r="W358" s="1049">
        <f t="shared" si="379"/>
        <v>40.5</v>
      </c>
      <c r="X358" s="882">
        <f t="shared" si="380"/>
        <v>40.5</v>
      </c>
      <c r="Y358" s="961">
        <f t="shared" si="381"/>
        <v>40.5</v>
      </c>
      <c r="Z358" s="918">
        <f t="shared" si="376"/>
        <v>40.5</v>
      </c>
      <c r="AA358" s="919">
        <f t="shared" si="377"/>
        <v>40.5</v>
      </c>
      <c r="AC358" s="935" t="s">
        <v>310</v>
      </c>
      <c r="AD358" s="754"/>
      <c r="AE358" s="1140"/>
      <c r="AF358" s="906"/>
      <c r="AG358" s="1048"/>
      <c r="AH358" s="906"/>
      <c r="AI358" s="1118"/>
      <c r="AJ358" s="906">
        <f t="shared" si="370"/>
        <v>0</v>
      </c>
      <c r="AK358" s="1049">
        <f t="shared" si="371"/>
        <v>0</v>
      </c>
      <c r="AL358" s="906">
        <f t="shared" si="372"/>
        <v>0</v>
      </c>
      <c r="AM358" s="961">
        <f t="shared" si="373"/>
        <v>0</v>
      </c>
      <c r="AN358" s="1114">
        <f t="shared" ref="AN358:AN380" si="385">AD358+AF358+AH358</f>
        <v>0</v>
      </c>
      <c r="AO358" s="1125">
        <f t="shared" si="384"/>
        <v>0</v>
      </c>
      <c r="AR358" s="115"/>
    </row>
    <row r="359" spans="2:49" ht="15.75" thickBot="1">
      <c r="B359" s="3651" t="s">
        <v>8</v>
      </c>
      <c r="C359" s="3442" t="s">
        <v>9</v>
      </c>
      <c r="D359" s="1742">
        <v>30</v>
      </c>
      <c r="E359" s="2576" t="s">
        <v>352</v>
      </c>
      <c r="F359" s="2593">
        <v>2.57</v>
      </c>
      <c r="G359" s="2372">
        <v>2.57</v>
      </c>
      <c r="H359" s="2375" t="s">
        <v>825</v>
      </c>
      <c r="I359" s="1240"/>
      <c r="J359" s="1241"/>
      <c r="K359" s="194" t="s">
        <v>352</v>
      </c>
      <c r="L359" s="237">
        <v>5</v>
      </c>
      <c r="M359" s="239">
        <v>5</v>
      </c>
      <c r="N359" s="95"/>
      <c r="O359" s="421" t="s">
        <v>42</v>
      </c>
      <c r="P359" s="1150">
        <f>L352</f>
        <v>205.2</v>
      </c>
      <c r="Q359" s="1069">
        <f>M352</f>
        <v>153.9</v>
      </c>
      <c r="R359" s="882">
        <f>F369</f>
        <v>32.270000000000003</v>
      </c>
      <c r="S359" s="961">
        <f>G369</f>
        <v>24.2</v>
      </c>
      <c r="T359" s="882">
        <f>F382</f>
        <v>100.53400000000001</v>
      </c>
      <c r="U359" s="1063">
        <f>G382</f>
        <v>75.400000000000006</v>
      </c>
      <c r="V359" s="882">
        <f t="shared" si="378"/>
        <v>237.47</v>
      </c>
      <c r="W359" s="1049">
        <f t="shared" si="379"/>
        <v>178.1</v>
      </c>
      <c r="X359" s="882">
        <f t="shared" si="380"/>
        <v>132.804</v>
      </c>
      <c r="Y359" s="961">
        <f t="shared" si="381"/>
        <v>99.600000000000009</v>
      </c>
      <c r="Z359" s="918">
        <f t="shared" si="376"/>
        <v>338.00400000000002</v>
      </c>
      <c r="AA359" s="919">
        <f t="shared" si="377"/>
        <v>253.5</v>
      </c>
      <c r="AC359" s="934" t="s">
        <v>221</v>
      </c>
      <c r="AD359" s="754"/>
      <c r="AE359" s="1141"/>
      <c r="AF359" s="906"/>
      <c r="AG359" s="1048"/>
      <c r="AH359" s="906"/>
      <c r="AI359" s="1118"/>
      <c r="AJ359" s="906">
        <f t="shared" si="370"/>
        <v>0</v>
      </c>
      <c r="AK359" s="1049">
        <f t="shared" si="371"/>
        <v>0</v>
      </c>
      <c r="AL359" s="906">
        <f t="shared" si="372"/>
        <v>0</v>
      </c>
      <c r="AM359" s="961">
        <f t="shared" si="373"/>
        <v>0</v>
      </c>
      <c r="AN359" s="1114">
        <f t="shared" si="385"/>
        <v>0</v>
      </c>
      <c r="AO359" s="1125">
        <f t="shared" si="384"/>
        <v>0</v>
      </c>
      <c r="AR359" s="115"/>
    </row>
    <row r="360" spans="2:49" ht="15.75" thickBot="1">
      <c r="B360" s="3390" t="s">
        <v>8</v>
      </c>
      <c r="C360" s="3432" t="s">
        <v>305</v>
      </c>
      <c r="D360" s="3441">
        <v>20</v>
      </c>
      <c r="E360" s="194" t="s">
        <v>79</v>
      </c>
      <c r="F360" s="1727">
        <v>1.28</v>
      </c>
      <c r="G360" s="1257">
        <v>1.28</v>
      </c>
      <c r="H360" s="1228" t="s">
        <v>86</v>
      </c>
      <c r="I360" s="167" t="s">
        <v>87</v>
      </c>
      <c r="J360" s="2658" t="s">
        <v>88</v>
      </c>
      <c r="K360" s="194" t="s">
        <v>124</v>
      </c>
      <c r="L360" s="237">
        <v>7.5</v>
      </c>
      <c r="M360" s="1268">
        <v>7.5</v>
      </c>
      <c r="N360" s="95"/>
      <c r="O360" s="2949" t="s">
        <v>394</v>
      </c>
      <c r="P360" s="884">
        <f t="shared" ref="P360:U360" si="386">AD371</f>
        <v>94.109499999999997</v>
      </c>
      <c r="Q360" s="1064">
        <f t="shared" si="386"/>
        <v>87.696000000000012</v>
      </c>
      <c r="R360" s="1458">
        <f t="shared" si="386"/>
        <v>136.22040000000001</v>
      </c>
      <c r="S360" s="924">
        <f t="shared" si="386"/>
        <v>114.584</v>
      </c>
      <c r="T360" s="884">
        <f t="shared" si="386"/>
        <v>0</v>
      </c>
      <c r="U360" s="1066">
        <f t="shared" si="386"/>
        <v>0</v>
      </c>
      <c r="V360" s="1458">
        <f t="shared" ref="V360:Y362" si="387">P360+R360</f>
        <v>230.32990000000001</v>
      </c>
      <c r="W360" s="924">
        <f t="shared" si="387"/>
        <v>202.28000000000003</v>
      </c>
      <c r="X360" s="1458">
        <f t="shared" si="387"/>
        <v>136.22040000000001</v>
      </c>
      <c r="Y360" s="1459">
        <f t="shared" si="387"/>
        <v>114.584</v>
      </c>
      <c r="Z360" s="1460">
        <f t="shared" si="376"/>
        <v>230.32990000000001</v>
      </c>
      <c r="AA360" s="924">
        <f t="shared" si="377"/>
        <v>202.28000000000003</v>
      </c>
      <c r="AC360" s="936" t="s">
        <v>340</v>
      </c>
      <c r="AD360" s="754">
        <f>I361</f>
        <v>60</v>
      </c>
      <c r="AE360" s="1142">
        <f>J361</f>
        <v>60</v>
      </c>
      <c r="AF360" s="906"/>
      <c r="AG360" s="1048"/>
      <c r="AH360" s="907"/>
      <c r="AI360" s="1119"/>
      <c r="AJ360" s="907">
        <f t="shared" si="370"/>
        <v>60</v>
      </c>
      <c r="AK360" s="1051">
        <f t="shared" si="371"/>
        <v>60</v>
      </c>
      <c r="AL360" s="907">
        <f t="shared" si="372"/>
        <v>0</v>
      </c>
      <c r="AM360" s="871">
        <f t="shared" si="373"/>
        <v>0</v>
      </c>
      <c r="AN360" s="1114">
        <f t="shared" si="385"/>
        <v>60</v>
      </c>
      <c r="AO360" s="1125">
        <f t="shared" si="384"/>
        <v>60</v>
      </c>
      <c r="AR360" s="217"/>
    </row>
    <row r="361" spans="2:49" ht="15.75" thickBot="1">
      <c r="B361" s="1272" t="s">
        <v>280</v>
      </c>
      <c r="C361" s="3443"/>
      <c r="D361" s="3633">
        <f>SUM(D352:D360)</f>
        <v>580</v>
      </c>
      <c r="E361" s="1274" t="s">
        <v>79</v>
      </c>
      <c r="F361" s="3262">
        <v>1.29</v>
      </c>
      <c r="G361" s="3673">
        <v>1.29</v>
      </c>
      <c r="H361" s="2610" t="s">
        <v>713</v>
      </c>
      <c r="I361" s="2611">
        <v>60</v>
      </c>
      <c r="J361" s="2891">
        <v>60</v>
      </c>
      <c r="K361" s="1274" t="s">
        <v>347</v>
      </c>
      <c r="L361" s="1263">
        <v>107.9</v>
      </c>
      <c r="M361" s="2807">
        <v>107.9</v>
      </c>
      <c r="N361" s="95"/>
      <c r="O361" s="2950" t="s">
        <v>395</v>
      </c>
      <c r="P361" s="884">
        <f t="shared" ref="P361:U362" si="388">AD377</f>
        <v>6.42</v>
      </c>
      <c r="Q361" s="1064">
        <f t="shared" si="388"/>
        <v>6.42</v>
      </c>
      <c r="R361" s="884">
        <f t="shared" si="388"/>
        <v>24.603999999999999</v>
      </c>
      <c r="S361" s="1065">
        <f t="shared" si="388"/>
        <v>23.204000000000001</v>
      </c>
      <c r="T361" s="884">
        <f t="shared" si="388"/>
        <v>0</v>
      </c>
      <c r="U361" s="1066">
        <f t="shared" si="388"/>
        <v>0</v>
      </c>
      <c r="V361" s="884">
        <f t="shared" si="387"/>
        <v>31.024000000000001</v>
      </c>
      <c r="W361" s="924">
        <f t="shared" si="387"/>
        <v>29.624000000000002</v>
      </c>
      <c r="X361" s="884">
        <f t="shared" si="387"/>
        <v>24.603999999999999</v>
      </c>
      <c r="Y361" s="1065">
        <f t="shared" si="387"/>
        <v>23.204000000000001</v>
      </c>
      <c r="Z361" s="1460">
        <f t="shared" si="376"/>
        <v>31.024000000000001</v>
      </c>
      <c r="AA361" s="924">
        <f t="shared" si="377"/>
        <v>29.624000000000002</v>
      </c>
      <c r="AC361" s="2265" t="s">
        <v>446</v>
      </c>
      <c r="AD361" s="903"/>
      <c r="AE361" s="1139"/>
      <c r="AF361" s="905"/>
      <c r="AG361" s="1045"/>
      <c r="AH361" s="906"/>
      <c r="AI361" s="1118"/>
      <c r="AJ361" s="906">
        <f t="shared" si="370"/>
        <v>0</v>
      </c>
      <c r="AK361" s="1049">
        <f t="shared" si="371"/>
        <v>0</v>
      </c>
      <c r="AL361" s="906">
        <f t="shared" si="372"/>
        <v>0</v>
      </c>
      <c r="AM361" s="961">
        <f t="shared" si="373"/>
        <v>0</v>
      </c>
      <c r="AN361" s="1114">
        <f t="shared" si="385"/>
        <v>0</v>
      </c>
      <c r="AO361" s="1125">
        <f t="shared" si="384"/>
        <v>0</v>
      </c>
      <c r="AR361" s="217"/>
    </row>
    <row r="362" spans="2:49" ht="15.75" thickBot="1">
      <c r="B362" s="656"/>
      <c r="C362" s="3422" t="s">
        <v>106</v>
      </c>
      <c r="D362" s="3440"/>
      <c r="E362" s="3596" t="s">
        <v>907</v>
      </c>
      <c r="F362" s="1240"/>
      <c r="G362" s="1241"/>
      <c r="H362" s="3564" t="s">
        <v>860</v>
      </c>
      <c r="I362" s="2780"/>
      <c r="J362" s="2781"/>
      <c r="K362" s="3674" t="s">
        <v>758</v>
      </c>
      <c r="L362" s="2808"/>
      <c r="M362" s="2809"/>
      <c r="N362" s="95"/>
      <c r="O362" s="2951" t="s">
        <v>702</v>
      </c>
      <c r="P362" s="884">
        <f t="shared" si="388"/>
        <v>100.5295</v>
      </c>
      <c r="Q362" s="1064">
        <f t="shared" si="388"/>
        <v>94.116000000000014</v>
      </c>
      <c r="R362" s="884">
        <f t="shared" si="388"/>
        <v>160.82440000000003</v>
      </c>
      <c r="S362" s="1065">
        <f t="shared" si="388"/>
        <v>137.78800000000001</v>
      </c>
      <c r="T362" s="884">
        <f t="shared" si="388"/>
        <v>0</v>
      </c>
      <c r="U362" s="1066">
        <f t="shared" si="388"/>
        <v>0</v>
      </c>
      <c r="V362" s="884">
        <f t="shared" si="387"/>
        <v>261.35390000000001</v>
      </c>
      <c r="W362" s="924">
        <f t="shared" si="387"/>
        <v>231.90400000000002</v>
      </c>
      <c r="X362" s="884">
        <f t="shared" si="387"/>
        <v>160.82440000000003</v>
      </c>
      <c r="Y362" s="1065">
        <f t="shared" si="387"/>
        <v>137.78800000000001</v>
      </c>
      <c r="Z362" s="1460">
        <f t="shared" si="376"/>
        <v>261.35390000000001</v>
      </c>
      <c r="AA362" s="924">
        <f t="shared" si="377"/>
        <v>231.90400000000002</v>
      </c>
      <c r="AC362" s="1222" t="s">
        <v>349</v>
      </c>
      <c r="AD362" s="754"/>
      <c r="AE362" s="1140"/>
      <c r="AF362" s="906"/>
      <c r="AG362" s="1048"/>
      <c r="AH362" s="906"/>
      <c r="AI362" s="1118"/>
      <c r="AJ362" s="906">
        <f t="shared" si="370"/>
        <v>0</v>
      </c>
      <c r="AK362" s="1049">
        <f t="shared" si="371"/>
        <v>0</v>
      </c>
      <c r="AL362" s="906">
        <f t="shared" si="372"/>
        <v>0</v>
      </c>
      <c r="AM362" s="961">
        <f t="shared" si="373"/>
        <v>0</v>
      </c>
      <c r="AN362" s="1114">
        <f t="shared" si="385"/>
        <v>0</v>
      </c>
      <c r="AO362" s="1125">
        <f t="shared" si="384"/>
        <v>0</v>
      </c>
      <c r="AR362" s="108"/>
    </row>
    <row r="363" spans="2:49" ht="15.75" thickBot="1">
      <c r="B363" s="1701" t="s">
        <v>686</v>
      </c>
      <c r="C363" s="1504" t="s">
        <v>811</v>
      </c>
      <c r="D363" s="3437">
        <v>60</v>
      </c>
      <c r="E363" s="2771" t="s">
        <v>86</v>
      </c>
      <c r="F363" s="167" t="s">
        <v>87</v>
      </c>
      <c r="G363" s="1705" t="s">
        <v>88</v>
      </c>
      <c r="H363" s="2144" t="s">
        <v>86</v>
      </c>
      <c r="I363" s="677" t="s">
        <v>87</v>
      </c>
      <c r="J363" s="2871" t="s">
        <v>88</v>
      </c>
      <c r="K363" s="2771" t="s">
        <v>86</v>
      </c>
      <c r="L363" s="167" t="s">
        <v>87</v>
      </c>
      <c r="M363" s="2658" t="s">
        <v>88</v>
      </c>
      <c r="N363" s="95"/>
      <c r="O363" s="917" t="s">
        <v>64</v>
      </c>
      <c r="P363" s="1182">
        <f t="shared" ref="P363:U363" si="389">AD385</f>
        <v>0</v>
      </c>
      <c r="Q363" s="1069">
        <f t="shared" si="389"/>
        <v>0</v>
      </c>
      <c r="R363" s="885">
        <f t="shared" si="389"/>
        <v>113.5</v>
      </c>
      <c r="S363" s="961">
        <f t="shared" si="389"/>
        <v>100</v>
      </c>
      <c r="T363" s="885">
        <f t="shared" si="389"/>
        <v>0</v>
      </c>
      <c r="U363" s="1063">
        <f t="shared" si="389"/>
        <v>0</v>
      </c>
      <c r="V363" s="885">
        <f t="shared" ref="V363:Y363" si="390">P363+R363</f>
        <v>113.5</v>
      </c>
      <c r="W363" s="1049">
        <f t="shared" si="390"/>
        <v>100</v>
      </c>
      <c r="X363" s="885">
        <f t="shared" si="390"/>
        <v>113.5</v>
      </c>
      <c r="Y363" s="961">
        <f t="shared" si="390"/>
        <v>100</v>
      </c>
      <c r="Z363" s="939">
        <f t="shared" ref="Z363:Z391" si="391">P363+R363+T363</f>
        <v>113.5</v>
      </c>
      <c r="AA363" s="919">
        <f t="shared" ref="AA363:AA391" si="392">Q363+S363+U363</f>
        <v>100</v>
      </c>
      <c r="AC363" s="935" t="s">
        <v>412</v>
      </c>
      <c r="AD363" s="754"/>
      <c r="AE363" s="1141"/>
      <c r="AF363" s="906"/>
      <c r="AG363" s="1048"/>
      <c r="AH363" s="906"/>
      <c r="AI363" s="1118"/>
      <c r="AJ363" s="906">
        <f t="shared" si="370"/>
        <v>0</v>
      </c>
      <c r="AK363" s="1049">
        <f t="shared" si="371"/>
        <v>0</v>
      </c>
      <c r="AL363" s="906">
        <f t="shared" si="372"/>
        <v>0</v>
      </c>
      <c r="AM363" s="961">
        <f t="shared" si="373"/>
        <v>0</v>
      </c>
      <c r="AN363" s="1114">
        <f t="shared" si="385"/>
        <v>0</v>
      </c>
      <c r="AO363" s="1125">
        <f t="shared" si="384"/>
        <v>0</v>
      </c>
      <c r="AR363" s="115"/>
    </row>
    <row r="364" spans="2:49">
      <c r="B364" s="3447" t="s">
        <v>908</v>
      </c>
      <c r="C364" s="3436" t="s">
        <v>907</v>
      </c>
      <c r="D364" s="3016">
        <v>200</v>
      </c>
      <c r="E364" s="135" t="s">
        <v>76</v>
      </c>
      <c r="F364" s="134">
        <v>31.98</v>
      </c>
      <c r="G364" s="1199">
        <v>27.651</v>
      </c>
      <c r="H364" s="135" t="s">
        <v>677</v>
      </c>
      <c r="I364" s="2894">
        <v>126</v>
      </c>
      <c r="J364" s="3071">
        <v>105</v>
      </c>
      <c r="K364" s="3371" t="s">
        <v>91</v>
      </c>
      <c r="L364" s="134">
        <v>40.5</v>
      </c>
      <c r="M364" s="2363">
        <v>40.5</v>
      </c>
      <c r="N364" s="95"/>
      <c r="O364" s="925" t="s">
        <v>90</v>
      </c>
      <c r="P364" s="1182">
        <f t="shared" ref="P364:U364" si="393">AD389</f>
        <v>0</v>
      </c>
      <c r="Q364" s="875">
        <f t="shared" si="393"/>
        <v>0</v>
      </c>
      <c r="R364" s="885">
        <f t="shared" si="393"/>
        <v>0</v>
      </c>
      <c r="S364" s="1049">
        <f t="shared" si="393"/>
        <v>0</v>
      </c>
      <c r="T364" s="885">
        <f t="shared" si="393"/>
        <v>0</v>
      </c>
      <c r="U364" s="1063">
        <f t="shared" si="393"/>
        <v>0</v>
      </c>
      <c r="V364" s="882">
        <f t="shared" ref="V364:V386" si="394">P364+R364</f>
        <v>0</v>
      </c>
      <c r="W364" s="1049">
        <f t="shared" ref="W364:W391" si="395">Q364+S364</f>
        <v>0</v>
      </c>
      <c r="X364" s="882">
        <f t="shared" ref="X364:X389" si="396">R364+T364</f>
        <v>0</v>
      </c>
      <c r="Y364" s="961">
        <f t="shared" ref="Y364:Y391" si="397">S364+U364</f>
        <v>0</v>
      </c>
      <c r="Z364" s="918">
        <f t="shared" si="391"/>
        <v>0</v>
      </c>
      <c r="AA364" s="919">
        <f t="shared" si="392"/>
        <v>0</v>
      </c>
      <c r="AC364" s="936" t="s">
        <v>107</v>
      </c>
      <c r="AD364" s="754"/>
      <c r="AE364" s="1141"/>
      <c r="AF364" s="906">
        <f>L374</f>
        <v>44.2804</v>
      </c>
      <c r="AG364" s="1048">
        <f>M374</f>
        <v>35.4</v>
      </c>
      <c r="AH364" s="906"/>
      <c r="AI364" s="1118"/>
      <c r="AJ364" s="906">
        <f t="shared" si="370"/>
        <v>44.2804</v>
      </c>
      <c r="AK364" s="1049">
        <f t="shared" si="371"/>
        <v>35.4</v>
      </c>
      <c r="AL364" s="906">
        <f t="shared" si="372"/>
        <v>44.2804</v>
      </c>
      <c r="AM364" s="961">
        <f t="shared" si="373"/>
        <v>35.4</v>
      </c>
      <c r="AN364" s="1114">
        <f t="shared" si="385"/>
        <v>44.2804</v>
      </c>
      <c r="AO364" s="1125">
        <f t="shared" si="384"/>
        <v>35.4</v>
      </c>
      <c r="AR364" s="217"/>
    </row>
    <row r="365" spans="2:49">
      <c r="B365" s="1624" t="s">
        <v>861</v>
      </c>
      <c r="C365" s="3432" t="s">
        <v>860</v>
      </c>
      <c r="D365" s="1266">
        <v>100</v>
      </c>
      <c r="E365" s="3483" t="s">
        <v>947</v>
      </c>
      <c r="F365" s="3414"/>
      <c r="G365" s="3440"/>
      <c r="H365" s="2656" t="s">
        <v>862</v>
      </c>
      <c r="I365" s="2773"/>
      <c r="J365" s="2774"/>
      <c r="K365" s="2672" t="s">
        <v>74</v>
      </c>
      <c r="L365" s="250">
        <v>243</v>
      </c>
      <c r="M365" s="2594"/>
      <c r="N365" s="95"/>
      <c r="O365" s="917" t="s">
        <v>889</v>
      </c>
      <c r="P365" s="882">
        <f>L358</f>
        <v>100</v>
      </c>
      <c r="Q365" s="875">
        <f>M358</f>
        <v>100</v>
      </c>
      <c r="R365" s="882"/>
      <c r="S365" s="961"/>
      <c r="T365" s="882"/>
      <c r="U365" s="1063"/>
      <c r="V365" s="882">
        <f t="shared" si="394"/>
        <v>100</v>
      </c>
      <c r="W365" s="1049">
        <f t="shared" si="395"/>
        <v>100</v>
      </c>
      <c r="X365" s="882">
        <f t="shared" si="396"/>
        <v>0</v>
      </c>
      <c r="Y365" s="961">
        <f t="shared" si="397"/>
        <v>0</v>
      </c>
      <c r="Z365" s="918">
        <f t="shared" si="391"/>
        <v>100</v>
      </c>
      <c r="AA365" s="919">
        <f t="shared" si="392"/>
        <v>100</v>
      </c>
      <c r="AC365" s="936" t="s">
        <v>77</v>
      </c>
      <c r="AD365" s="754">
        <f>F356</f>
        <v>12.252000000000001</v>
      </c>
      <c r="AE365" s="1143">
        <f>G356</f>
        <v>10.210000000000001</v>
      </c>
      <c r="AF365" s="906">
        <f>F370+L368+I366</f>
        <v>47.100000000000009</v>
      </c>
      <c r="AG365" s="1048">
        <f>G370+M368+J366</f>
        <v>39.72</v>
      </c>
      <c r="AH365" s="906"/>
      <c r="AI365" s="2600"/>
      <c r="AJ365" s="906">
        <f t="shared" si="370"/>
        <v>59.352000000000011</v>
      </c>
      <c r="AK365" s="1049">
        <f t="shared" si="371"/>
        <v>49.93</v>
      </c>
      <c r="AL365" s="906">
        <f t="shared" si="372"/>
        <v>47.100000000000009</v>
      </c>
      <c r="AM365" s="961">
        <f t="shared" si="373"/>
        <v>39.72</v>
      </c>
      <c r="AN365" s="1114">
        <f t="shared" si="385"/>
        <v>59.352000000000011</v>
      </c>
      <c r="AO365" s="1125">
        <f t="shared" si="384"/>
        <v>49.93</v>
      </c>
      <c r="AR365" s="217"/>
    </row>
    <row r="366" spans="2:49">
      <c r="B366" s="1624" t="s">
        <v>757</v>
      </c>
      <c r="C366" s="3432" t="s">
        <v>758</v>
      </c>
      <c r="D366" s="1266">
        <v>150</v>
      </c>
      <c r="E366" s="195" t="s">
        <v>680</v>
      </c>
      <c r="F366" s="237">
        <v>4.18</v>
      </c>
      <c r="G366" s="239">
        <v>3.7</v>
      </c>
      <c r="H366" s="194" t="s">
        <v>131</v>
      </c>
      <c r="I366" s="261">
        <v>14.2</v>
      </c>
      <c r="J366" s="2795">
        <v>12</v>
      </c>
      <c r="K366" s="3668" t="s">
        <v>759</v>
      </c>
      <c r="L366" s="237"/>
      <c r="M366" s="1268"/>
      <c r="N366" s="95"/>
      <c r="O366" s="421" t="s">
        <v>303</v>
      </c>
      <c r="P366" s="882">
        <f t="shared" ref="P366:U366" si="398">AD392</f>
        <v>0</v>
      </c>
      <c r="Q366" s="875">
        <f t="shared" si="398"/>
        <v>0</v>
      </c>
      <c r="R366" s="882">
        <f t="shared" si="398"/>
        <v>31.98</v>
      </c>
      <c r="S366" s="961">
        <f t="shared" si="398"/>
        <v>27.651</v>
      </c>
      <c r="T366" s="882">
        <f t="shared" si="398"/>
        <v>0</v>
      </c>
      <c r="U366" s="1063">
        <f t="shared" si="398"/>
        <v>0</v>
      </c>
      <c r="V366" s="882">
        <f t="shared" si="394"/>
        <v>31.98</v>
      </c>
      <c r="W366" s="1049">
        <f t="shared" si="395"/>
        <v>27.651</v>
      </c>
      <c r="X366" s="882">
        <f t="shared" si="396"/>
        <v>31.98</v>
      </c>
      <c r="Y366" s="961">
        <f t="shared" si="397"/>
        <v>27.651</v>
      </c>
      <c r="Z366" s="918">
        <f t="shared" si="391"/>
        <v>31.98</v>
      </c>
      <c r="AA366" s="919">
        <f t="shared" si="392"/>
        <v>27.651</v>
      </c>
      <c r="AC366" s="936" t="s">
        <v>62</v>
      </c>
      <c r="AD366" s="754">
        <f>F354</f>
        <v>21.857500000000002</v>
      </c>
      <c r="AE366" s="1143">
        <f>G354</f>
        <v>17.486000000000001</v>
      </c>
      <c r="AF366" s="906">
        <f>L367</f>
        <v>20.58</v>
      </c>
      <c r="AG366" s="1048">
        <f>M367</f>
        <v>16.463999999999999</v>
      </c>
      <c r="AH366" s="906"/>
      <c r="AI366" s="2600"/>
      <c r="AJ366" s="906">
        <f t="shared" si="370"/>
        <v>42.4375</v>
      </c>
      <c r="AK366" s="1049">
        <f t="shared" si="371"/>
        <v>33.950000000000003</v>
      </c>
      <c r="AL366" s="906">
        <f t="shared" si="372"/>
        <v>20.58</v>
      </c>
      <c r="AM366" s="961">
        <f t="shared" si="373"/>
        <v>16.463999999999999</v>
      </c>
      <c r="AN366" s="1114">
        <f t="shared" si="385"/>
        <v>42.4375</v>
      </c>
      <c r="AO366" s="1125">
        <f t="shared" si="384"/>
        <v>33.950000000000003</v>
      </c>
      <c r="AR366" s="217"/>
    </row>
    <row r="367" spans="2:49">
      <c r="B367" s="2371" t="s">
        <v>351</v>
      </c>
      <c r="C367" s="3436" t="s">
        <v>455</v>
      </c>
      <c r="D367" s="1266">
        <v>190</v>
      </c>
      <c r="E367" s="2656" t="s">
        <v>911</v>
      </c>
      <c r="F367" s="3414"/>
      <c r="G367" s="3440"/>
      <c r="H367" s="2654" t="s">
        <v>75</v>
      </c>
      <c r="I367" s="237">
        <v>4</v>
      </c>
      <c r="J367" s="1268">
        <v>4</v>
      </c>
      <c r="K367" s="2672" t="s">
        <v>453</v>
      </c>
      <c r="L367" s="237">
        <v>20.58</v>
      </c>
      <c r="M367" s="239">
        <v>16.463999999999999</v>
      </c>
      <c r="N367" s="568"/>
      <c r="O367" s="917" t="s">
        <v>304</v>
      </c>
      <c r="P367" s="882">
        <f t="shared" ref="P367:U367" si="399">AD396</f>
        <v>0</v>
      </c>
      <c r="Q367" s="1067">
        <f t="shared" si="399"/>
        <v>0</v>
      </c>
      <c r="R367" s="882">
        <f t="shared" si="399"/>
        <v>4.18</v>
      </c>
      <c r="S367" s="1049">
        <f t="shared" si="399"/>
        <v>3.7</v>
      </c>
      <c r="T367" s="882">
        <f t="shared" si="399"/>
        <v>0</v>
      </c>
      <c r="U367" s="1068">
        <f t="shared" si="399"/>
        <v>0</v>
      </c>
      <c r="V367" s="882">
        <f t="shared" si="394"/>
        <v>4.18</v>
      </c>
      <c r="W367" s="1049">
        <f t="shared" si="395"/>
        <v>3.7</v>
      </c>
      <c r="X367" s="882">
        <f t="shared" si="396"/>
        <v>4.18</v>
      </c>
      <c r="Y367" s="961">
        <f t="shared" si="397"/>
        <v>3.7</v>
      </c>
      <c r="Z367" s="918">
        <f t="shared" si="391"/>
        <v>4.18</v>
      </c>
      <c r="AA367" s="919">
        <f t="shared" si="392"/>
        <v>3.7</v>
      </c>
      <c r="AC367" s="936" t="s">
        <v>67</v>
      </c>
      <c r="AD367" s="754"/>
      <c r="AE367" s="1141"/>
      <c r="AF367" s="906"/>
      <c r="AG367" s="1048"/>
      <c r="AH367" s="906"/>
      <c r="AI367" s="2600"/>
      <c r="AJ367" s="906">
        <f t="shared" si="370"/>
        <v>0</v>
      </c>
      <c r="AK367" s="1049">
        <f t="shared" si="371"/>
        <v>0</v>
      </c>
      <c r="AL367" s="906">
        <f t="shared" si="372"/>
        <v>0</v>
      </c>
      <c r="AM367" s="961">
        <f t="shared" si="373"/>
        <v>0</v>
      </c>
      <c r="AN367" s="1114">
        <f t="shared" si="385"/>
        <v>0</v>
      </c>
      <c r="AO367" s="1125">
        <f t="shared" si="384"/>
        <v>0</v>
      </c>
      <c r="AR367" s="217"/>
    </row>
    <row r="368" spans="2:49">
      <c r="B368" s="561"/>
      <c r="C368" s="3442" t="s">
        <v>563</v>
      </c>
      <c r="D368" s="1394"/>
      <c r="E368" s="195" t="s">
        <v>683</v>
      </c>
      <c r="F368" s="237">
        <v>200</v>
      </c>
      <c r="G368" s="239"/>
      <c r="H368" s="2656" t="s">
        <v>864</v>
      </c>
      <c r="I368" s="3414"/>
      <c r="J368" s="3440"/>
      <c r="K368" s="2672" t="s">
        <v>131</v>
      </c>
      <c r="L368" s="261">
        <v>16.3</v>
      </c>
      <c r="M368" s="2795">
        <v>13.72</v>
      </c>
      <c r="N368" s="95"/>
      <c r="O368" s="917" t="s">
        <v>886</v>
      </c>
      <c r="P368" s="885">
        <f>F352</f>
        <v>115.499</v>
      </c>
      <c r="Q368" s="1067">
        <f>G352</f>
        <v>80.599999999999994</v>
      </c>
      <c r="R368" s="882"/>
      <c r="S368" s="961"/>
      <c r="T368" s="882"/>
      <c r="U368" s="1063"/>
      <c r="V368" s="882">
        <f t="shared" si="394"/>
        <v>115.499</v>
      </c>
      <c r="W368" s="1049">
        <f t="shared" si="395"/>
        <v>80.599999999999994</v>
      </c>
      <c r="X368" s="882">
        <f t="shared" si="396"/>
        <v>0</v>
      </c>
      <c r="Y368" s="961">
        <f t="shared" si="397"/>
        <v>0</v>
      </c>
      <c r="Z368" s="918">
        <f t="shared" si="391"/>
        <v>115.499</v>
      </c>
      <c r="AA368" s="919">
        <f t="shared" si="392"/>
        <v>80.599999999999994</v>
      </c>
      <c r="AC368" s="936" t="s">
        <v>111</v>
      </c>
      <c r="AD368" s="754"/>
      <c r="AE368" s="1144"/>
      <c r="AF368" s="906"/>
      <c r="AG368" s="1048"/>
      <c r="AH368" s="906"/>
      <c r="AI368" s="1118"/>
      <c r="AJ368" s="906">
        <f t="shared" si="370"/>
        <v>0</v>
      </c>
      <c r="AK368" s="1049">
        <f t="shared" si="371"/>
        <v>0</v>
      </c>
      <c r="AL368" s="906">
        <f t="shared" si="372"/>
        <v>0</v>
      </c>
      <c r="AM368" s="961">
        <f t="shared" si="373"/>
        <v>0</v>
      </c>
      <c r="AN368" s="1114">
        <f t="shared" si="385"/>
        <v>0</v>
      </c>
      <c r="AO368" s="1125">
        <f t="shared" si="384"/>
        <v>0</v>
      </c>
      <c r="AR368" s="217"/>
    </row>
    <row r="369" spans="2:44">
      <c r="B369" s="3447" t="s">
        <v>8</v>
      </c>
      <c r="C369" s="3432" t="s">
        <v>9</v>
      </c>
      <c r="D369" s="2707">
        <v>30</v>
      </c>
      <c r="E369" s="194" t="s">
        <v>42</v>
      </c>
      <c r="F369" s="238">
        <v>32.270000000000003</v>
      </c>
      <c r="G369" s="1268">
        <v>24.2</v>
      </c>
      <c r="H369" s="194" t="s">
        <v>56</v>
      </c>
      <c r="I369" s="237">
        <v>14.7</v>
      </c>
      <c r="J369" s="1268">
        <v>14.7</v>
      </c>
      <c r="K369" s="3376" t="s">
        <v>570</v>
      </c>
      <c r="L369" s="2773">
        <v>9.6039999999999992</v>
      </c>
      <c r="M369" s="2774">
        <v>9.6039999999999992</v>
      </c>
      <c r="N369" s="95"/>
      <c r="O369" s="917" t="s">
        <v>60</v>
      </c>
      <c r="P369" s="1150"/>
      <c r="Q369" s="1067"/>
      <c r="R369" s="1150">
        <f>I364</f>
        <v>126</v>
      </c>
      <c r="S369" s="1070">
        <f>J364</f>
        <v>105</v>
      </c>
      <c r="T369" s="882"/>
      <c r="U369" s="1063"/>
      <c r="V369" s="882">
        <f t="shared" si="394"/>
        <v>126</v>
      </c>
      <c r="W369" s="1049">
        <f t="shared" si="395"/>
        <v>105</v>
      </c>
      <c r="X369" s="882">
        <f t="shared" si="396"/>
        <v>126</v>
      </c>
      <c r="Y369" s="961">
        <f t="shared" si="397"/>
        <v>105</v>
      </c>
      <c r="Z369" s="918">
        <f t="shared" si="391"/>
        <v>126</v>
      </c>
      <c r="AA369" s="919">
        <f t="shared" si="392"/>
        <v>105</v>
      </c>
      <c r="AC369" s="936" t="s">
        <v>109</v>
      </c>
      <c r="AD369" s="754"/>
      <c r="AE369" s="1145"/>
      <c r="AF369" s="1242">
        <f>L375</f>
        <v>24.26</v>
      </c>
      <c r="AG369" s="1048">
        <f>M375</f>
        <v>23</v>
      </c>
      <c r="AH369" s="906"/>
      <c r="AI369" s="1118"/>
      <c r="AJ369" s="906">
        <f t="shared" si="370"/>
        <v>24.26</v>
      </c>
      <c r="AK369" s="1049">
        <f t="shared" si="371"/>
        <v>23</v>
      </c>
      <c r="AL369" s="906">
        <f t="shared" si="372"/>
        <v>24.26</v>
      </c>
      <c r="AM369" s="961">
        <f t="shared" si="373"/>
        <v>23</v>
      </c>
      <c r="AN369" s="1114">
        <f t="shared" si="385"/>
        <v>24.26</v>
      </c>
      <c r="AO369" s="1125">
        <f t="shared" si="384"/>
        <v>23</v>
      </c>
      <c r="AR369" s="217"/>
    </row>
    <row r="370" spans="2:44" ht="15.75" thickBot="1">
      <c r="B370" s="3452" t="s">
        <v>8</v>
      </c>
      <c r="C370" s="3432" t="s">
        <v>305</v>
      </c>
      <c r="D370" s="2707">
        <v>20</v>
      </c>
      <c r="E370" s="194" t="s">
        <v>472</v>
      </c>
      <c r="F370" s="237">
        <v>16.600000000000001</v>
      </c>
      <c r="G370" s="239">
        <v>14</v>
      </c>
      <c r="H370" s="194" t="s">
        <v>72</v>
      </c>
      <c r="I370" s="237">
        <v>8.3000000000000007</v>
      </c>
      <c r="J370" s="1268">
        <v>8.3000000000000007</v>
      </c>
      <c r="K370" s="2672" t="s">
        <v>75</v>
      </c>
      <c r="L370" s="237">
        <v>6.86</v>
      </c>
      <c r="M370" s="1257">
        <v>6.86</v>
      </c>
      <c r="N370" s="95"/>
      <c r="O370" s="917" t="s">
        <v>56</v>
      </c>
      <c r="P370" s="882">
        <f>L353</f>
        <v>28.44</v>
      </c>
      <c r="Q370" s="1069">
        <f>M353</f>
        <v>27</v>
      </c>
      <c r="R370" s="1214">
        <f>I378+I369</f>
        <v>214.7</v>
      </c>
      <c r="S370" s="1070">
        <f>J378+J369</f>
        <v>214.7</v>
      </c>
      <c r="T370" s="882"/>
      <c r="U370" s="1071"/>
      <c r="V370" s="882">
        <f t="shared" si="394"/>
        <v>243.14</v>
      </c>
      <c r="W370" s="1049">
        <f t="shared" si="395"/>
        <v>241.7</v>
      </c>
      <c r="X370" s="882">
        <f t="shared" si="396"/>
        <v>214.7</v>
      </c>
      <c r="Y370" s="961">
        <f t="shared" si="397"/>
        <v>214.7</v>
      </c>
      <c r="Z370" s="918">
        <f t="shared" si="391"/>
        <v>243.14</v>
      </c>
      <c r="AA370" s="919">
        <f t="shared" si="392"/>
        <v>241.7</v>
      </c>
      <c r="AC370" s="2265"/>
      <c r="AD370" s="1564"/>
      <c r="AE370" s="1146"/>
      <c r="AF370" s="907"/>
      <c r="AG370" s="1050"/>
      <c r="AH370" s="907"/>
      <c r="AI370" s="1119"/>
      <c r="AJ370" s="907">
        <f t="shared" si="370"/>
        <v>0</v>
      </c>
      <c r="AK370" s="1051">
        <f t="shared" si="371"/>
        <v>0</v>
      </c>
      <c r="AL370" s="907">
        <f t="shared" si="372"/>
        <v>0</v>
      </c>
      <c r="AM370" s="871">
        <f t="shared" si="373"/>
        <v>0</v>
      </c>
      <c r="AN370" s="1433">
        <f t="shared" si="385"/>
        <v>0</v>
      </c>
      <c r="AO370" s="1419">
        <f t="shared" si="384"/>
        <v>0</v>
      </c>
      <c r="AR370" s="1485"/>
    </row>
    <row r="371" spans="2:44" ht="15.75" thickBot="1">
      <c r="B371" s="3598" t="s">
        <v>822</v>
      </c>
      <c r="C371" s="3432" t="s">
        <v>801</v>
      </c>
      <c r="D371" s="2707">
        <v>100</v>
      </c>
      <c r="E371" s="194" t="s">
        <v>909</v>
      </c>
      <c r="F371" s="237">
        <v>13.4</v>
      </c>
      <c r="G371" s="239">
        <v>12</v>
      </c>
      <c r="H371" s="194" t="s">
        <v>133</v>
      </c>
      <c r="I371" s="3384" t="s">
        <v>863</v>
      </c>
      <c r="J371" s="2774">
        <v>9</v>
      </c>
      <c r="K371" s="2672" t="s">
        <v>348</v>
      </c>
      <c r="L371" s="250">
        <v>0.3</v>
      </c>
      <c r="M371" s="255">
        <v>0.3</v>
      </c>
      <c r="N371" s="95"/>
      <c r="O371" s="917" t="s">
        <v>119</v>
      </c>
      <c r="P371" s="882"/>
      <c r="Q371" s="875"/>
      <c r="R371" s="882"/>
      <c r="S371" s="961"/>
      <c r="T371" s="882">
        <f>L382</f>
        <v>208</v>
      </c>
      <c r="U371" s="1063">
        <f>M382</f>
        <v>200</v>
      </c>
      <c r="V371" s="882">
        <f t="shared" si="394"/>
        <v>0</v>
      </c>
      <c r="W371" s="1049">
        <f t="shared" si="395"/>
        <v>0</v>
      </c>
      <c r="X371" s="882">
        <f t="shared" si="396"/>
        <v>208</v>
      </c>
      <c r="Y371" s="961">
        <f t="shared" si="397"/>
        <v>200</v>
      </c>
      <c r="Z371" s="918">
        <f t="shared" si="391"/>
        <v>208</v>
      </c>
      <c r="AA371" s="926">
        <f t="shared" si="392"/>
        <v>200</v>
      </c>
      <c r="AC371" s="2345" t="s">
        <v>389</v>
      </c>
      <c r="AD371" s="1438">
        <f t="shared" ref="AD371:AH371" si="400">SUM(AD358:AD370)</f>
        <v>94.109499999999997</v>
      </c>
      <c r="AE371" s="1439">
        <f t="shared" si="400"/>
        <v>87.696000000000012</v>
      </c>
      <c r="AF371" s="2299">
        <f t="shared" si="400"/>
        <v>136.22040000000001</v>
      </c>
      <c r="AG371" s="2344">
        <f t="shared" si="400"/>
        <v>114.584</v>
      </c>
      <c r="AH371" s="1438">
        <f t="shared" si="400"/>
        <v>0</v>
      </c>
      <c r="AI371" s="1415">
        <f>SUM(AI358:AI370)</f>
        <v>0</v>
      </c>
      <c r="AJ371" s="1431">
        <f t="shared" si="370"/>
        <v>230.32990000000001</v>
      </c>
      <c r="AK371" s="2266">
        <f t="shared" si="371"/>
        <v>202.28000000000003</v>
      </c>
      <c r="AL371" s="1431">
        <f t="shared" si="372"/>
        <v>136.22040000000001</v>
      </c>
      <c r="AM371" s="2267">
        <f t="shared" si="373"/>
        <v>114.584</v>
      </c>
      <c r="AN371" s="1431">
        <f t="shared" si="385"/>
        <v>230.32990000000001</v>
      </c>
      <c r="AO371" s="1126">
        <f t="shared" si="384"/>
        <v>202.28000000000003</v>
      </c>
      <c r="AR371" s="210"/>
    </row>
    <row r="372" spans="2:44" ht="15.75" thickBot="1">
      <c r="B372" s="3439"/>
      <c r="C372" s="2589"/>
      <c r="D372" s="3414"/>
      <c r="E372" s="2654" t="s">
        <v>75</v>
      </c>
      <c r="F372" s="237">
        <v>3.5</v>
      </c>
      <c r="G372" s="239">
        <v>3.5</v>
      </c>
      <c r="H372" s="194" t="s">
        <v>348</v>
      </c>
      <c r="I372" s="237">
        <v>0.2</v>
      </c>
      <c r="J372" s="239">
        <v>0.2</v>
      </c>
      <c r="K372" s="3675" t="s">
        <v>760</v>
      </c>
      <c r="L372" s="250"/>
      <c r="M372" s="2594"/>
      <c r="N372" s="95"/>
      <c r="O372" s="917" t="s">
        <v>59</v>
      </c>
      <c r="P372" s="882"/>
      <c r="Q372" s="875"/>
      <c r="R372" s="882"/>
      <c r="S372" s="961"/>
      <c r="T372" s="882">
        <f>F383</f>
        <v>32.299999999999997</v>
      </c>
      <c r="U372" s="1063">
        <f>G383</f>
        <v>32</v>
      </c>
      <c r="V372" s="882">
        <f t="shared" si="394"/>
        <v>0</v>
      </c>
      <c r="W372" s="1049">
        <f t="shared" si="395"/>
        <v>0</v>
      </c>
      <c r="X372" s="882">
        <f t="shared" si="396"/>
        <v>32.299999999999997</v>
      </c>
      <c r="Y372" s="961">
        <f t="shared" si="397"/>
        <v>32</v>
      </c>
      <c r="Z372" s="918">
        <f t="shared" si="391"/>
        <v>32.299999999999997</v>
      </c>
      <c r="AA372" s="926">
        <f t="shared" si="392"/>
        <v>32</v>
      </c>
      <c r="AC372" s="1390" t="s">
        <v>400</v>
      </c>
      <c r="AD372" s="903"/>
      <c r="AE372" s="1435"/>
      <c r="AF372" s="905"/>
      <c r="AG372" s="1045"/>
      <c r="AH372" s="905"/>
      <c r="AI372" s="2341"/>
      <c r="AJ372" s="905">
        <f t="shared" si="370"/>
        <v>0</v>
      </c>
      <c r="AK372" s="1437">
        <f t="shared" si="371"/>
        <v>0</v>
      </c>
      <c r="AL372" s="905">
        <f t="shared" si="372"/>
        <v>0</v>
      </c>
      <c r="AM372" s="1025">
        <f t="shared" si="373"/>
        <v>0</v>
      </c>
      <c r="AN372" s="2342">
        <f t="shared" si="385"/>
        <v>0</v>
      </c>
      <c r="AO372" s="2343">
        <f t="shared" si="384"/>
        <v>0</v>
      </c>
      <c r="AR372" s="110"/>
    </row>
    <row r="373" spans="2:44" ht="15.75" thickBot="1">
      <c r="B373" s="3439"/>
      <c r="C373" s="2587"/>
      <c r="D373" s="3414"/>
      <c r="E373" s="2815" t="s">
        <v>910</v>
      </c>
      <c r="F373" s="237">
        <v>184</v>
      </c>
      <c r="G373" s="239">
        <v>184</v>
      </c>
      <c r="H373" s="2652" t="s">
        <v>75</v>
      </c>
      <c r="I373" s="250">
        <v>5</v>
      </c>
      <c r="J373" s="2594">
        <v>5</v>
      </c>
      <c r="K373" s="3383" t="s">
        <v>811</v>
      </c>
      <c r="L373" s="1240"/>
      <c r="M373" s="1241"/>
      <c r="N373" s="95"/>
      <c r="O373" s="917" t="s">
        <v>320</v>
      </c>
      <c r="P373" s="882"/>
      <c r="Q373" s="1183"/>
      <c r="R373" s="882"/>
      <c r="S373" s="961"/>
      <c r="T373" s="882"/>
      <c r="U373" s="1063"/>
      <c r="V373" s="882">
        <f t="shared" si="394"/>
        <v>0</v>
      </c>
      <c r="W373" s="1049">
        <f t="shared" si="395"/>
        <v>0</v>
      </c>
      <c r="X373" s="882">
        <f t="shared" si="396"/>
        <v>0</v>
      </c>
      <c r="Y373" s="961">
        <f t="shared" si="397"/>
        <v>0</v>
      </c>
      <c r="Z373" s="918">
        <f t="shared" si="391"/>
        <v>0</v>
      </c>
      <c r="AA373" s="926">
        <f t="shared" si="392"/>
        <v>0</v>
      </c>
      <c r="AC373" s="936" t="s">
        <v>110</v>
      </c>
      <c r="AD373" s="754"/>
      <c r="AE373" s="1141"/>
      <c r="AF373" s="906"/>
      <c r="AG373" s="1048"/>
      <c r="AH373" s="906"/>
      <c r="AI373" s="1118"/>
      <c r="AJ373" s="906">
        <f t="shared" si="370"/>
        <v>0</v>
      </c>
      <c r="AK373" s="1049">
        <f t="shared" si="371"/>
        <v>0</v>
      </c>
      <c r="AL373" s="906">
        <f t="shared" si="372"/>
        <v>0</v>
      </c>
      <c r="AM373" s="961">
        <f t="shared" si="373"/>
        <v>0</v>
      </c>
      <c r="AN373" s="1114">
        <f t="shared" si="385"/>
        <v>0</v>
      </c>
      <c r="AO373" s="1125">
        <f t="shared" si="384"/>
        <v>0</v>
      </c>
      <c r="AR373" s="217"/>
    </row>
    <row r="374" spans="2:44">
      <c r="B374" s="3439"/>
      <c r="C374" s="2587"/>
      <c r="D374" s="3414"/>
      <c r="E374" s="195" t="s">
        <v>82</v>
      </c>
      <c r="F374" s="237">
        <v>7.5</v>
      </c>
      <c r="G374" s="239">
        <v>7.5</v>
      </c>
      <c r="H374" s="2607" t="s">
        <v>455</v>
      </c>
      <c r="I374" s="3075"/>
      <c r="J374" s="2784"/>
      <c r="K374" s="3484" t="s">
        <v>421</v>
      </c>
      <c r="L374" s="3044">
        <v>44.2804</v>
      </c>
      <c r="M374" s="3012">
        <v>35.4</v>
      </c>
      <c r="N374" s="95"/>
      <c r="O374" s="917" t="s">
        <v>61</v>
      </c>
      <c r="P374" s="882"/>
      <c r="Q374" s="875"/>
      <c r="R374" s="882">
        <f>F374</f>
        <v>7.5</v>
      </c>
      <c r="S374" s="961">
        <f>G374</f>
        <v>7.5</v>
      </c>
      <c r="T374" s="882"/>
      <c r="U374" s="1063"/>
      <c r="V374" s="882">
        <f t="shared" si="394"/>
        <v>7.5</v>
      </c>
      <c r="W374" s="1049">
        <f t="shared" si="395"/>
        <v>7.5</v>
      </c>
      <c r="X374" s="882">
        <f t="shared" si="396"/>
        <v>7.5</v>
      </c>
      <c r="Y374" s="961">
        <f t="shared" si="397"/>
        <v>7.5</v>
      </c>
      <c r="Z374" s="918">
        <f t="shared" si="391"/>
        <v>7.5</v>
      </c>
      <c r="AA374" s="926">
        <f t="shared" si="392"/>
        <v>7.5</v>
      </c>
      <c r="AC374" s="936" t="s">
        <v>108</v>
      </c>
      <c r="AD374" s="754"/>
      <c r="AE374" s="1144"/>
      <c r="AF374" s="906">
        <f>F371</f>
        <v>13.4</v>
      </c>
      <c r="AG374" s="1048">
        <f>G371</f>
        <v>12</v>
      </c>
      <c r="AH374" s="906"/>
      <c r="AI374" s="1118"/>
      <c r="AJ374" s="906">
        <f t="shared" si="370"/>
        <v>13.4</v>
      </c>
      <c r="AK374" s="1049">
        <f t="shared" si="371"/>
        <v>12</v>
      </c>
      <c r="AL374" s="906">
        <f t="shared" si="372"/>
        <v>13.4</v>
      </c>
      <c r="AM374" s="961">
        <f t="shared" si="373"/>
        <v>12</v>
      </c>
      <c r="AN374" s="1114">
        <f t="shared" si="385"/>
        <v>13.4</v>
      </c>
      <c r="AO374" s="1125">
        <f t="shared" si="384"/>
        <v>12</v>
      </c>
      <c r="AR374" s="217"/>
    </row>
    <row r="375" spans="2:44" ht="15.75" thickBot="1">
      <c r="B375" s="3439"/>
      <c r="C375" s="2587"/>
      <c r="D375" s="3414"/>
      <c r="E375" s="2654" t="s">
        <v>570</v>
      </c>
      <c r="F375" s="2773">
        <v>1.6</v>
      </c>
      <c r="G375" s="2774">
        <v>1.6</v>
      </c>
      <c r="H375" s="2407" t="s">
        <v>563</v>
      </c>
      <c r="I375" s="2810"/>
      <c r="J375" s="3074"/>
      <c r="K375" s="3485" t="s">
        <v>420</v>
      </c>
      <c r="L375" s="1755">
        <v>24.26</v>
      </c>
      <c r="M375" s="1268">
        <v>23</v>
      </c>
      <c r="N375" s="681"/>
      <c r="O375" s="917" t="s">
        <v>75</v>
      </c>
      <c r="P375" s="1150">
        <f>L354</f>
        <v>6.3</v>
      </c>
      <c r="Q375" s="1067">
        <f>M354</f>
        <v>6.3</v>
      </c>
      <c r="R375" s="882">
        <f>I367+L370+I373+F372</f>
        <v>19.36</v>
      </c>
      <c r="S375" s="1049">
        <f>J367+M370+J373+G372</f>
        <v>19.36</v>
      </c>
      <c r="T375" s="882">
        <f>I382+I386</f>
        <v>2.8499999999999996</v>
      </c>
      <c r="U375" s="1068">
        <f>J382+J386</f>
        <v>2.8499999999999996</v>
      </c>
      <c r="V375" s="882">
        <f t="shared" si="394"/>
        <v>25.66</v>
      </c>
      <c r="W375" s="1049">
        <f t="shared" si="395"/>
        <v>25.66</v>
      </c>
      <c r="X375" s="882">
        <f t="shared" si="396"/>
        <v>22.21</v>
      </c>
      <c r="Y375" s="961">
        <f t="shared" si="397"/>
        <v>22.21</v>
      </c>
      <c r="Z375" s="918">
        <f t="shared" si="391"/>
        <v>28.509999999999998</v>
      </c>
      <c r="AA375" s="926">
        <f t="shared" si="392"/>
        <v>28.509999999999998</v>
      </c>
      <c r="AC375" s="936" t="s">
        <v>309</v>
      </c>
      <c r="AD375" s="754"/>
      <c r="AE375" s="1145"/>
      <c r="AF375" s="906"/>
      <c r="AG375" s="1048"/>
      <c r="AH375" s="906"/>
      <c r="AI375" s="1118"/>
      <c r="AJ375" s="906">
        <f t="shared" si="370"/>
        <v>0</v>
      </c>
      <c r="AK375" s="1049">
        <f t="shared" si="371"/>
        <v>0</v>
      </c>
      <c r="AL375" s="906">
        <f t="shared" si="372"/>
        <v>0</v>
      </c>
      <c r="AM375" s="961">
        <f t="shared" si="373"/>
        <v>0</v>
      </c>
      <c r="AN375" s="1114">
        <f t="shared" si="385"/>
        <v>0</v>
      </c>
      <c r="AO375" s="1125">
        <f t="shared" si="384"/>
        <v>0</v>
      </c>
      <c r="AR375" s="217"/>
    </row>
    <row r="376" spans="2:44" ht="15.75" thickBot="1">
      <c r="B376" s="3439"/>
      <c r="C376" s="2587"/>
      <c r="D376" s="3414"/>
      <c r="E376" s="194" t="s">
        <v>348</v>
      </c>
      <c r="F376" s="250">
        <v>0.4</v>
      </c>
      <c r="G376" s="255">
        <v>0.4</v>
      </c>
      <c r="H376" s="2617" t="s">
        <v>455</v>
      </c>
      <c r="I376" s="2390">
        <v>3.5</v>
      </c>
      <c r="J376" s="2391">
        <v>3.5</v>
      </c>
      <c r="K376" s="1286" t="s">
        <v>79</v>
      </c>
      <c r="L376" s="1725">
        <v>1.6</v>
      </c>
      <c r="M376" s="1567">
        <v>1.6</v>
      </c>
      <c r="N376" s="1093"/>
      <c r="O376" s="917" t="s">
        <v>79</v>
      </c>
      <c r="P376" s="882">
        <f>F361+F360</f>
        <v>2.5700000000000003</v>
      </c>
      <c r="Q376" s="875">
        <f>G361+G360</f>
        <v>2.5700000000000003</v>
      </c>
      <c r="R376" s="882">
        <f>L376</f>
        <v>1.6</v>
      </c>
      <c r="S376" s="1072">
        <f>M376</f>
        <v>1.6</v>
      </c>
      <c r="T376" s="882">
        <f>I385</f>
        <v>3.75</v>
      </c>
      <c r="U376" s="1063">
        <f>J385</f>
        <v>3.75</v>
      </c>
      <c r="V376" s="882">
        <f t="shared" si="394"/>
        <v>4.17</v>
      </c>
      <c r="W376" s="1049">
        <f t="shared" si="395"/>
        <v>4.17</v>
      </c>
      <c r="X376" s="882">
        <f t="shared" si="396"/>
        <v>5.35</v>
      </c>
      <c r="Y376" s="961">
        <f t="shared" si="397"/>
        <v>5.35</v>
      </c>
      <c r="Z376" s="918">
        <f t="shared" si="391"/>
        <v>7.92</v>
      </c>
      <c r="AA376" s="926">
        <f t="shared" si="392"/>
        <v>7.92</v>
      </c>
      <c r="AC376" s="2265" t="s">
        <v>83</v>
      </c>
      <c r="AD376" s="754">
        <f>F357</f>
        <v>6.42</v>
      </c>
      <c r="AE376" s="1153">
        <f>G357</f>
        <v>6.42</v>
      </c>
      <c r="AF376" s="906">
        <f>F375+L369</f>
        <v>11.203999999999999</v>
      </c>
      <c r="AG376" s="1048">
        <f>G375+M369</f>
        <v>11.203999999999999</v>
      </c>
      <c r="AH376" s="906"/>
      <c r="AI376" s="1118"/>
      <c r="AJ376" s="906">
        <f t="shared" si="370"/>
        <v>17.623999999999999</v>
      </c>
      <c r="AK376" s="1049">
        <f t="shared" si="371"/>
        <v>17.623999999999999</v>
      </c>
      <c r="AL376" s="906">
        <f t="shared" si="372"/>
        <v>11.203999999999999</v>
      </c>
      <c r="AM376" s="961">
        <f t="shared" si="373"/>
        <v>11.203999999999999</v>
      </c>
      <c r="AN376" s="1433">
        <f t="shared" si="385"/>
        <v>17.623999999999999</v>
      </c>
      <c r="AO376" s="1419">
        <f t="shared" si="384"/>
        <v>17.623999999999999</v>
      </c>
      <c r="AR376" s="217"/>
    </row>
    <row r="377" spans="2:44" ht="15.75" thickBot="1">
      <c r="B377" s="3439"/>
      <c r="C377" s="2587"/>
      <c r="D377" s="3414"/>
      <c r="E377" s="2654" t="s">
        <v>132</v>
      </c>
      <c r="F377" s="237">
        <v>8.0000000000000002E-3</v>
      </c>
      <c r="G377" s="1268">
        <v>8.0000000000000002E-3</v>
      </c>
      <c r="H377" s="194" t="s">
        <v>352</v>
      </c>
      <c r="I377" s="2370">
        <v>15</v>
      </c>
      <c r="J377" s="2410">
        <v>15</v>
      </c>
      <c r="K377" s="2672" t="s">
        <v>348</v>
      </c>
      <c r="L377" s="237">
        <v>0.19500000000000001</v>
      </c>
      <c r="M377" s="1268">
        <v>0.19500000000000001</v>
      </c>
      <c r="N377" s="95"/>
      <c r="O377" s="617" t="s">
        <v>123</v>
      </c>
      <c r="P377" s="885"/>
      <c r="Q377" s="1067"/>
      <c r="R377" s="885">
        <v>0.22500000000000001</v>
      </c>
      <c r="S377" s="1070">
        <f>J371</f>
        <v>9</v>
      </c>
      <c r="T377" s="885">
        <v>0.105</v>
      </c>
      <c r="U377" s="1060">
        <f>G385</f>
        <v>4.2</v>
      </c>
      <c r="V377" s="882">
        <f t="shared" si="394"/>
        <v>0.22500000000000001</v>
      </c>
      <c r="W377" s="1049">
        <f t="shared" si="395"/>
        <v>9</v>
      </c>
      <c r="X377" s="882">
        <f t="shared" si="396"/>
        <v>0.33</v>
      </c>
      <c r="Y377" s="961">
        <f t="shared" si="397"/>
        <v>13.2</v>
      </c>
      <c r="Z377" s="918">
        <f t="shared" si="391"/>
        <v>0.33</v>
      </c>
      <c r="AA377" s="926">
        <f t="shared" si="392"/>
        <v>13.2</v>
      </c>
      <c r="AC377" s="1412" t="s">
        <v>390</v>
      </c>
      <c r="AD377" s="2268">
        <f t="shared" ref="AD377:AI377" si="401">SUM(AD372:AD376)</f>
        <v>6.42</v>
      </c>
      <c r="AE377" s="1415">
        <f>SUM(AE372:AE376)</f>
        <v>6.42</v>
      </c>
      <c r="AF377" s="1438">
        <f t="shared" si="401"/>
        <v>24.603999999999999</v>
      </c>
      <c r="AG377" s="1415">
        <f t="shared" si="401"/>
        <v>23.204000000000001</v>
      </c>
      <c r="AH377" s="1438">
        <f t="shared" si="401"/>
        <v>0</v>
      </c>
      <c r="AI377" s="1415">
        <f t="shared" si="401"/>
        <v>0</v>
      </c>
      <c r="AJ377" s="1431">
        <f t="shared" si="370"/>
        <v>31.024000000000001</v>
      </c>
      <c r="AK377" s="2266">
        <f t="shared" si="371"/>
        <v>29.624000000000002</v>
      </c>
      <c r="AL377" s="1431">
        <f t="shared" si="372"/>
        <v>24.603999999999999</v>
      </c>
      <c r="AM377" s="2267">
        <f t="shared" si="373"/>
        <v>23.204000000000001</v>
      </c>
      <c r="AN377" s="2298">
        <f t="shared" si="385"/>
        <v>31.024000000000001</v>
      </c>
      <c r="AO377" s="1126">
        <f t="shared" si="384"/>
        <v>29.624000000000002</v>
      </c>
      <c r="AR377" s="115"/>
    </row>
    <row r="378" spans="2:44" ht="16.5" customHeight="1" thickBot="1">
      <c r="B378" s="3439"/>
      <c r="C378" s="2587"/>
      <c r="D378" s="3414"/>
      <c r="E378" s="194" t="s">
        <v>478</v>
      </c>
      <c r="F378" s="2863"/>
      <c r="G378" s="1257">
        <v>0.95</v>
      </c>
      <c r="H378" s="249" t="s">
        <v>56</v>
      </c>
      <c r="I378" s="2897">
        <v>200</v>
      </c>
      <c r="J378" s="2830">
        <v>200</v>
      </c>
      <c r="K378" s="3014" t="s">
        <v>801</v>
      </c>
      <c r="L378" s="1240"/>
      <c r="M378" s="1241"/>
      <c r="N378" s="1090"/>
      <c r="O378" s="917" t="s">
        <v>47</v>
      </c>
      <c r="P378" s="882">
        <f>F359+L359</f>
        <v>7.57</v>
      </c>
      <c r="Q378" s="1183">
        <f>G359+M359</f>
        <v>7.57</v>
      </c>
      <c r="R378" s="1150">
        <f>I377</f>
        <v>15</v>
      </c>
      <c r="S378" s="1049">
        <f>J377</f>
        <v>15</v>
      </c>
      <c r="T378" s="882"/>
      <c r="U378" s="1060"/>
      <c r="V378" s="882">
        <f t="shared" si="394"/>
        <v>22.57</v>
      </c>
      <c r="W378" s="1049">
        <f t="shared" si="395"/>
        <v>22.57</v>
      </c>
      <c r="X378" s="882">
        <f t="shared" si="396"/>
        <v>15</v>
      </c>
      <c r="Y378" s="961">
        <f t="shared" si="397"/>
        <v>15</v>
      </c>
      <c r="Z378" s="918">
        <f t="shared" si="391"/>
        <v>22.57</v>
      </c>
      <c r="AA378" s="926">
        <f t="shared" si="392"/>
        <v>22.57</v>
      </c>
      <c r="AC378" s="2271" t="s">
        <v>391</v>
      </c>
      <c r="AD378" s="2272">
        <f>AD377+AD371</f>
        <v>100.5295</v>
      </c>
      <c r="AE378" s="2275">
        <f t="shared" ref="AE378:AF378" si="402">AE377+AE371</f>
        <v>94.116000000000014</v>
      </c>
      <c r="AF378" s="2312">
        <f t="shared" si="402"/>
        <v>160.82440000000003</v>
      </c>
      <c r="AG378" s="2274">
        <f>AG377+AG371</f>
        <v>137.78800000000001</v>
      </c>
      <c r="AH378" s="2272">
        <f>AH377+AH371</f>
        <v>0</v>
      </c>
      <c r="AI378" s="2275">
        <f>AI377+AI371</f>
        <v>0</v>
      </c>
      <c r="AJ378" s="2313">
        <f>AD378+AF378</f>
        <v>261.35390000000001</v>
      </c>
      <c r="AK378" s="2277">
        <f>AE378+AG378</f>
        <v>231.90400000000002</v>
      </c>
      <c r="AL378" s="2276">
        <f t="shared" ref="AL378:AL380" si="403">AF378+AH378</f>
        <v>160.82440000000003</v>
      </c>
      <c r="AM378" s="2278">
        <f t="shared" ref="AM378" si="404">AG378+AI378</f>
        <v>137.78800000000001</v>
      </c>
      <c r="AN378" s="2313">
        <f t="shared" si="385"/>
        <v>261.35390000000001</v>
      </c>
      <c r="AO378" s="2279">
        <f t="shared" si="384"/>
        <v>231.90400000000002</v>
      </c>
      <c r="AR378" s="210"/>
    </row>
    <row r="379" spans="2:44" ht="15.75" thickBot="1">
      <c r="B379" s="1272" t="s">
        <v>281</v>
      </c>
      <c r="C379" s="3552"/>
      <c r="D379" s="3653">
        <f>SUM(D363:D373)</f>
        <v>850</v>
      </c>
      <c r="E379" s="1260"/>
      <c r="F379" s="1262"/>
      <c r="G379" s="2778"/>
      <c r="H379" s="1274" t="s">
        <v>347</v>
      </c>
      <c r="I379" s="1263">
        <v>10</v>
      </c>
      <c r="J379" s="2807">
        <v>10</v>
      </c>
      <c r="K379" s="3015" t="s">
        <v>445</v>
      </c>
      <c r="L379" s="2819">
        <v>113.5</v>
      </c>
      <c r="M379" s="2204">
        <v>100</v>
      </c>
      <c r="N379" s="95"/>
      <c r="O379" s="917" t="s">
        <v>120</v>
      </c>
      <c r="P379" s="882"/>
      <c r="Q379" s="875"/>
      <c r="R379" s="882"/>
      <c r="S379" s="961"/>
      <c r="T379" s="882"/>
      <c r="U379" s="1063"/>
      <c r="V379" s="882">
        <f t="shared" si="394"/>
        <v>0</v>
      </c>
      <c r="W379" s="1049">
        <f t="shared" si="395"/>
        <v>0</v>
      </c>
      <c r="X379" s="882">
        <f t="shared" si="396"/>
        <v>0</v>
      </c>
      <c r="Y379" s="961">
        <f t="shared" si="397"/>
        <v>0</v>
      </c>
      <c r="Z379" s="918">
        <f t="shared" si="391"/>
        <v>0</v>
      </c>
      <c r="AA379" s="926">
        <f t="shared" si="392"/>
        <v>0</v>
      </c>
      <c r="AC379" s="2290" t="s">
        <v>343</v>
      </c>
      <c r="AD379" s="2184"/>
      <c r="AE379" s="2291"/>
      <c r="AF379" s="2292"/>
      <c r="AG379" s="2303"/>
      <c r="AH379" s="2304"/>
      <c r="AI379" s="2305"/>
      <c r="AJ379" s="2306">
        <f>AD379+AF379</f>
        <v>0</v>
      </c>
      <c r="AK379" s="989">
        <f>AE379+AG379</f>
        <v>0</v>
      </c>
      <c r="AL379" s="2295">
        <f t="shared" si="403"/>
        <v>0</v>
      </c>
      <c r="AM379" s="990">
        <f>AG379+AI379</f>
        <v>0</v>
      </c>
      <c r="AN379" s="2289">
        <f t="shared" si="385"/>
        <v>0</v>
      </c>
      <c r="AO379" s="945">
        <f t="shared" si="384"/>
        <v>0</v>
      </c>
      <c r="AR379" s="130"/>
    </row>
    <row r="380" spans="2:44" ht="15.75" thickBot="1">
      <c r="B380" s="610"/>
      <c r="C380" s="3444" t="s">
        <v>196</v>
      </c>
      <c r="D380" s="680"/>
      <c r="E380" s="2779" t="s">
        <v>607</v>
      </c>
      <c r="F380" s="1253"/>
      <c r="G380" s="1708"/>
      <c r="H380" s="1240"/>
      <c r="I380" s="1240"/>
      <c r="J380" s="1241"/>
      <c r="K380" s="2800" t="s">
        <v>620</v>
      </c>
      <c r="L380" s="2874"/>
      <c r="M380" s="2875"/>
      <c r="N380" s="95"/>
      <c r="O380" s="917" t="s">
        <v>317</v>
      </c>
      <c r="P380" s="882"/>
      <c r="Q380" s="875"/>
      <c r="R380" s="882"/>
      <c r="S380" s="961"/>
      <c r="T380" s="882"/>
      <c r="U380" s="1063"/>
      <c r="V380" s="882">
        <f t="shared" si="394"/>
        <v>0</v>
      </c>
      <c r="W380" s="1049">
        <f t="shared" si="395"/>
        <v>0</v>
      </c>
      <c r="X380" s="882">
        <f t="shared" si="396"/>
        <v>0</v>
      </c>
      <c r="Y380" s="961">
        <f t="shared" si="397"/>
        <v>0</v>
      </c>
      <c r="Z380" s="918">
        <f t="shared" si="391"/>
        <v>0</v>
      </c>
      <c r="AA380" s="926">
        <f t="shared" si="392"/>
        <v>0</v>
      </c>
      <c r="AC380" s="1385" t="s">
        <v>292</v>
      </c>
      <c r="AD380" s="1386"/>
      <c r="AE380" s="2285"/>
      <c r="AF380" s="903"/>
      <c r="AG380" s="2300"/>
      <c r="AH380" s="903"/>
      <c r="AI380" s="2301"/>
      <c r="AJ380" s="2302">
        <f>AD380+AF380</f>
        <v>0</v>
      </c>
      <c r="AK380" s="2969">
        <f t="shared" ref="AK380" si="405">AE380+AG380</f>
        <v>0</v>
      </c>
      <c r="AL380" s="905">
        <f t="shared" si="403"/>
        <v>0</v>
      </c>
      <c r="AM380" s="2288">
        <f t="shared" ref="AM380" si="406">AG380+AI380</f>
        <v>0</v>
      </c>
      <c r="AN380" s="2289">
        <f t="shared" si="385"/>
        <v>0</v>
      </c>
      <c r="AO380" s="945">
        <f t="shared" si="384"/>
        <v>0</v>
      </c>
      <c r="AR380" s="102"/>
    </row>
    <row r="381" spans="2:44" ht="15.75" thickBot="1">
      <c r="B381" s="3434" t="s">
        <v>364</v>
      </c>
      <c r="C381" s="3436" t="s">
        <v>603</v>
      </c>
      <c r="D381" s="3437">
        <v>200</v>
      </c>
      <c r="E381" s="1228" t="s">
        <v>86</v>
      </c>
      <c r="F381" s="167" t="s">
        <v>87</v>
      </c>
      <c r="G381" s="2658" t="s">
        <v>88</v>
      </c>
      <c r="H381" s="1228" t="s">
        <v>86</v>
      </c>
      <c r="I381" s="167" t="s">
        <v>87</v>
      </c>
      <c r="J381" s="2658" t="s">
        <v>88</v>
      </c>
      <c r="K381" s="1194" t="s">
        <v>86</v>
      </c>
      <c r="L381" s="677" t="s">
        <v>87</v>
      </c>
      <c r="M381" s="1265" t="s">
        <v>88</v>
      </c>
      <c r="N381" s="95"/>
      <c r="O381" s="917" t="s">
        <v>118</v>
      </c>
      <c r="P381" s="882"/>
      <c r="Q381" s="875"/>
      <c r="R381" s="882"/>
      <c r="S381" s="961"/>
      <c r="T381" s="882"/>
      <c r="U381" s="1063"/>
      <c r="V381" s="882">
        <f t="shared" si="394"/>
        <v>0</v>
      </c>
      <c r="W381" s="1049">
        <f t="shared" si="395"/>
        <v>0</v>
      </c>
      <c r="X381" s="882">
        <f t="shared" si="396"/>
        <v>0</v>
      </c>
      <c r="Y381" s="961">
        <f t="shared" si="397"/>
        <v>0</v>
      </c>
      <c r="Z381" s="918">
        <f t="shared" si="391"/>
        <v>0</v>
      </c>
      <c r="AA381" s="926">
        <f t="shared" si="392"/>
        <v>0</v>
      </c>
      <c r="AC381" s="962" t="s">
        <v>293</v>
      </c>
      <c r="AD381" s="963"/>
      <c r="AE381" s="964"/>
      <c r="AF381" s="754">
        <f>L379</f>
        <v>113.5</v>
      </c>
      <c r="AG381" s="965">
        <f>M379</f>
        <v>100</v>
      </c>
      <c r="AH381" s="906"/>
      <c r="AI381" s="966"/>
      <c r="AJ381" s="906">
        <f t="shared" ref="AJ381:AM384" si="407">AD381+AF381</f>
        <v>113.5</v>
      </c>
      <c r="AK381" s="2970">
        <f t="shared" si="407"/>
        <v>100</v>
      </c>
      <c r="AL381" s="906">
        <f t="shared" si="407"/>
        <v>113.5</v>
      </c>
      <c r="AM381" s="968">
        <f t="shared" si="407"/>
        <v>100</v>
      </c>
      <c r="AN381" s="939">
        <f t="shared" ref="AN381:AN396" si="408">AD381+AF381+AH381</f>
        <v>113.5</v>
      </c>
      <c r="AO381" s="940">
        <f t="shared" ref="AO381:AO396" si="409">AE381+AG381+AI381</f>
        <v>100</v>
      </c>
      <c r="AR381" s="104"/>
    </row>
    <row r="382" spans="2:44">
      <c r="B382" s="3439"/>
      <c r="C382" s="3442" t="s">
        <v>197</v>
      </c>
      <c r="D382" s="3440"/>
      <c r="E382" s="135" t="s">
        <v>42</v>
      </c>
      <c r="F382" s="2820">
        <v>100.53400000000001</v>
      </c>
      <c r="G382" s="2821">
        <v>75.400000000000006</v>
      </c>
      <c r="H382" s="1255" t="s">
        <v>75</v>
      </c>
      <c r="I382" s="134">
        <v>1.9</v>
      </c>
      <c r="J382" s="1199">
        <v>1.9</v>
      </c>
      <c r="K382" s="2822" t="s">
        <v>604</v>
      </c>
      <c r="L382" s="134">
        <v>208</v>
      </c>
      <c r="M382" s="1199">
        <v>200</v>
      </c>
      <c r="N382" s="95"/>
      <c r="O382" s="917" t="s">
        <v>117</v>
      </c>
      <c r="P382" s="882"/>
      <c r="Q382" s="875"/>
      <c r="R382" s="882">
        <f>I376</f>
        <v>3.5</v>
      </c>
      <c r="S382" s="961">
        <f>J376</f>
        <v>3.5</v>
      </c>
      <c r="T382" s="882"/>
      <c r="U382" s="1063"/>
      <c r="V382" s="882">
        <f t="shared" si="394"/>
        <v>3.5</v>
      </c>
      <c r="W382" s="1049">
        <f t="shared" si="395"/>
        <v>3.5</v>
      </c>
      <c r="X382" s="882">
        <f t="shared" si="396"/>
        <v>3.5</v>
      </c>
      <c r="Y382" s="961">
        <f t="shared" si="397"/>
        <v>3.5</v>
      </c>
      <c r="Z382" s="918">
        <f t="shared" si="391"/>
        <v>3.5</v>
      </c>
      <c r="AA382" s="926">
        <f t="shared" si="392"/>
        <v>3.5</v>
      </c>
      <c r="AC382" s="969" t="s">
        <v>294</v>
      </c>
      <c r="AD382" s="970"/>
      <c r="AE382" s="971"/>
      <c r="AF382" s="754"/>
      <c r="AG382" s="972"/>
      <c r="AH382" s="973"/>
      <c r="AI382" s="974"/>
      <c r="AJ382" s="906">
        <f t="shared" si="407"/>
        <v>0</v>
      </c>
      <c r="AK382" s="2970">
        <f t="shared" si="407"/>
        <v>0</v>
      </c>
      <c r="AL382" s="906">
        <f t="shared" si="407"/>
        <v>0</v>
      </c>
      <c r="AM382" s="968">
        <f t="shared" si="407"/>
        <v>0</v>
      </c>
      <c r="AN382" s="918">
        <f t="shared" si="408"/>
        <v>0</v>
      </c>
      <c r="AO382" s="940">
        <f t="shared" si="409"/>
        <v>0</v>
      </c>
      <c r="AR382" s="108"/>
    </row>
    <row r="383" spans="2:44">
      <c r="B383" s="1624" t="s">
        <v>368</v>
      </c>
      <c r="C383" s="2580" t="s">
        <v>605</v>
      </c>
      <c r="D383" s="3016">
        <v>105</v>
      </c>
      <c r="E383" s="194" t="s">
        <v>80</v>
      </c>
      <c r="F383" s="237">
        <v>32.299999999999997</v>
      </c>
      <c r="G383" s="1256">
        <v>32</v>
      </c>
      <c r="H383" s="3432" t="s">
        <v>606</v>
      </c>
      <c r="I383" s="237">
        <v>4.2</v>
      </c>
      <c r="J383" s="1268">
        <v>4.2</v>
      </c>
      <c r="K383" s="2405"/>
      <c r="L383" s="3410"/>
      <c r="M383" s="2900"/>
      <c r="N383" s="95"/>
      <c r="O383" s="917" t="s">
        <v>70</v>
      </c>
      <c r="P383" s="882"/>
      <c r="Q383" s="875"/>
      <c r="R383" s="882"/>
      <c r="S383" s="961"/>
      <c r="T383" s="882"/>
      <c r="U383" s="1063"/>
      <c r="V383" s="882">
        <f t="shared" si="394"/>
        <v>0</v>
      </c>
      <c r="W383" s="1049">
        <f t="shared" si="395"/>
        <v>0</v>
      </c>
      <c r="X383" s="882">
        <f t="shared" si="396"/>
        <v>0</v>
      </c>
      <c r="Y383" s="961">
        <f t="shared" si="397"/>
        <v>0</v>
      </c>
      <c r="Z383" s="918">
        <f t="shared" si="391"/>
        <v>0</v>
      </c>
      <c r="AA383" s="926">
        <f t="shared" si="392"/>
        <v>0</v>
      </c>
      <c r="AC383" s="975" t="s">
        <v>295</v>
      </c>
      <c r="AD383" s="970"/>
      <c r="AE383" s="971"/>
      <c r="AF383" s="754"/>
      <c r="AG383" s="972"/>
      <c r="AH383" s="906"/>
      <c r="AI383" s="974"/>
      <c r="AJ383" s="906">
        <f t="shared" si="407"/>
        <v>0</v>
      </c>
      <c r="AK383" s="2970">
        <f t="shared" si="407"/>
        <v>0</v>
      </c>
      <c r="AL383" s="906">
        <f t="shared" si="407"/>
        <v>0</v>
      </c>
      <c r="AM383" s="968">
        <f t="shared" si="407"/>
        <v>0</v>
      </c>
      <c r="AN383" s="918">
        <f t="shared" si="408"/>
        <v>0</v>
      </c>
      <c r="AO383" s="940">
        <f t="shared" si="409"/>
        <v>0</v>
      </c>
      <c r="AR383" s="108"/>
    </row>
    <row r="384" spans="2:44" ht="15.75" thickBot="1">
      <c r="B384" s="1279"/>
      <c r="C384" s="2581" t="s">
        <v>608</v>
      </c>
      <c r="D384" s="3655"/>
      <c r="E384" s="194" t="s">
        <v>339</v>
      </c>
      <c r="F384" s="237">
        <v>3.8</v>
      </c>
      <c r="G384" s="1736">
        <v>3.8</v>
      </c>
      <c r="H384" s="2823" t="s">
        <v>655</v>
      </c>
      <c r="I384" s="2773"/>
      <c r="J384" s="2774"/>
      <c r="K384" s="2405"/>
      <c r="L384" s="3410"/>
      <c r="M384" s="2900"/>
      <c r="N384" s="95"/>
      <c r="O384" s="421" t="s">
        <v>318</v>
      </c>
      <c r="P384" s="882">
        <f>I352+L355</f>
        <v>0.8</v>
      </c>
      <c r="Q384" s="875">
        <f>J352+M355</f>
        <v>0.8</v>
      </c>
      <c r="R384" s="882">
        <f>F376+L377+L371+I372</f>
        <v>1.095</v>
      </c>
      <c r="S384" s="1244">
        <f>G376+M377+M371+J372</f>
        <v>1.095</v>
      </c>
      <c r="T384" s="885">
        <f>F386</f>
        <v>0.13</v>
      </c>
      <c r="U384" s="1063">
        <f>G386</f>
        <v>0.13</v>
      </c>
      <c r="V384" s="882">
        <f t="shared" si="394"/>
        <v>1.895</v>
      </c>
      <c r="W384" s="1049">
        <f t="shared" si="395"/>
        <v>1.895</v>
      </c>
      <c r="X384" s="882">
        <f t="shared" si="396"/>
        <v>1.2250000000000001</v>
      </c>
      <c r="Y384" s="961">
        <f t="shared" si="397"/>
        <v>1.2250000000000001</v>
      </c>
      <c r="Z384" s="918">
        <f t="shared" si="391"/>
        <v>2.0249999999999999</v>
      </c>
      <c r="AA384" s="926">
        <f t="shared" si="392"/>
        <v>2.0249999999999999</v>
      </c>
      <c r="AC384" s="976" t="s">
        <v>296</v>
      </c>
      <c r="AD384" s="977"/>
      <c r="AE384" s="978"/>
      <c r="AF384" s="904"/>
      <c r="AG384" s="979"/>
      <c r="AH384" s="907"/>
      <c r="AI384" s="980"/>
      <c r="AJ384" s="907">
        <f>AD384+AF384</f>
        <v>0</v>
      </c>
      <c r="AK384" s="2970">
        <f t="shared" si="407"/>
        <v>0</v>
      </c>
      <c r="AL384" s="907">
        <f t="shared" ref="AL384:AL396" si="410">AF384+AH384</f>
        <v>0</v>
      </c>
      <c r="AM384" s="968">
        <f t="shared" si="407"/>
        <v>0</v>
      </c>
      <c r="AN384" s="927">
        <f t="shared" si="408"/>
        <v>0</v>
      </c>
      <c r="AO384" s="941">
        <f t="shared" si="409"/>
        <v>0</v>
      </c>
      <c r="AR384" s="108"/>
    </row>
    <row r="385" spans="2:49" ht="15.75" thickBot="1">
      <c r="B385" s="3438" t="s">
        <v>8</v>
      </c>
      <c r="C385" s="3432" t="s">
        <v>808</v>
      </c>
      <c r="D385" s="2707">
        <v>20</v>
      </c>
      <c r="E385" s="194" t="s">
        <v>133</v>
      </c>
      <c r="F385" s="2773" t="s">
        <v>656</v>
      </c>
      <c r="G385" s="2805">
        <v>4.2</v>
      </c>
      <c r="H385" s="3432" t="s">
        <v>79</v>
      </c>
      <c r="I385" s="237">
        <v>3.75</v>
      </c>
      <c r="J385" s="239">
        <v>3.75</v>
      </c>
      <c r="K385" s="2405"/>
      <c r="L385" s="3410"/>
      <c r="M385" s="1269"/>
      <c r="N385" s="95"/>
      <c r="O385" s="917" t="s">
        <v>319</v>
      </c>
      <c r="P385" s="882">
        <f>L360</f>
        <v>7.5</v>
      </c>
      <c r="Q385" s="875">
        <f>M360</f>
        <v>7.5</v>
      </c>
      <c r="R385" s="882"/>
      <c r="S385" s="961"/>
      <c r="T385" s="882"/>
      <c r="U385" s="1063"/>
      <c r="V385" s="882">
        <f t="shared" si="394"/>
        <v>7.5</v>
      </c>
      <c r="W385" s="1049">
        <f t="shared" si="395"/>
        <v>7.5</v>
      </c>
      <c r="X385" s="882">
        <f t="shared" si="396"/>
        <v>0</v>
      </c>
      <c r="Y385" s="961">
        <f t="shared" si="397"/>
        <v>0</v>
      </c>
      <c r="Z385" s="918">
        <f t="shared" si="391"/>
        <v>7.5</v>
      </c>
      <c r="AA385" s="926">
        <f t="shared" si="392"/>
        <v>7.5</v>
      </c>
      <c r="AC385" s="982" t="s">
        <v>297</v>
      </c>
      <c r="AD385" s="983">
        <f t="shared" ref="AD385:AI385" si="411">SUM(AD380:AD384)</f>
        <v>0</v>
      </c>
      <c r="AE385" s="984">
        <f t="shared" si="411"/>
        <v>0</v>
      </c>
      <c r="AF385" s="985">
        <f t="shared" si="411"/>
        <v>113.5</v>
      </c>
      <c r="AG385" s="986">
        <f t="shared" si="411"/>
        <v>100</v>
      </c>
      <c r="AH385" s="987">
        <f>SUM(AH380:AH384)</f>
        <v>0</v>
      </c>
      <c r="AI385" s="988">
        <f t="shared" si="411"/>
        <v>0</v>
      </c>
      <c r="AJ385" s="987">
        <f>AD385+AF385</f>
        <v>113.5</v>
      </c>
      <c r="AK385" s="989">
        <f>AE385+AG385</f>
        <v>100</v>
      </c>
      <c r="AL385" s="987">
        <f t="shared" si="410"/>
        <v>113.5</v>
      </c>
      <c r="AM385" s="990">
        <f>AG385+AI385</f>
        <v>100</v>
      </c>
      <c r="AN385" s="942">
        <f t="shared" si="408"/>
        <v>113.5</v>
      </c>
      <c r="AO385" s="943">
        <f t="shared" si="409"/>
        <v>100</v>
      </c>
      <c r="AR385" s="110"/>
    </row>
    <row r="386" spans="2:49" ht="15.75" thickBot="1">
      <c r="B386" s="1272" t="s">
        <v>282</v>
      </c>
      <c r="C386" s="2588"/>
      <c r="D386" s="3603">
        <f>SUM(D381:D385)</f>
        <v>325</v>
      </c>
      <c r="E386" s="1274" t="s">
        <v>348</v>
      </c>
      <c r="F386" s="2825">
        <v>0.13</v>
      </c>
      <c r="G386" s="2826">
        <v>0.13</v>
      </c>
      <c r="H386" s="1333" t="s">
        <v>222</v>
      </c>
      <c r="I386" s="1263">
        <v>0.95</v>
      </c>
      <c r="J386" s="2346">
        <v>0.95</v>
      </c>
      <c r="K386" s="2380"/>
      <c r="L386" s="1723"/>
      <c r="M386" s="2412"/>
      <c r="N386" s="95"/>
      <c r="O386" s="891" t="s">
        <v>134</v>
      </c>
      <c r="P386" s="886">
        <f t="shared" ref="P386:U386" si="412">P387+P388+P389+P390</f>
        <v>0.87390000000000001</v>
      </c>
      <c r="Q386" s="1073">
        <f t="shared" si="412"/>
        <v>0.87390000000000001</v>
      </c>
      <c r="R386" s="886">
        <f t="shared" si="412"/>
        <v>0.95799999999999996</v>
      </c>
      <c r="S386" s="1074">
        <f t="shared" si="412"/>
        <v>0.95799999999999996</v>
      </c>
      <c r="T386" s="896">
        <f t="shared" si="412"/>
        <v>0</v>
      </c>
      <c r="U386" s="1075">
        <f t="shared" si="412"/>
        <v>0</v>
      </c>
      <c r="V386" s="882">
        <f t="shared" si="394"/>
        <v>1.8319000000000001</v>
      </c>
      <c r="W386" s="1049">
        <f t="shared" si="395"/>
        <v>1.8319000000000001</v>
      </c>
      <c r="X386" s="882">
        <f t="shared" si="396"/>
        <v>0.95799999999999996</v>
      </c>
      <c r="Y386" s="961">
        <f t="shared" si="397"/>
        <v>0.95799999999999996</v>
      </c>
      <c r="Z386" s="918">
        <f t="shared" si="391"/>
        <v>1.8319000000000001</v>
      </c>
      <c r="AA386" s="926">
        <f t="shared" si="392"/>
        <v>1.8319000000000001</v>
      </c>
      <c r="AC386" s="1108" t="s">
        <v>306</v>
      </c>
      <c r="AD386" s="1005"/>
      <c r="AE386" s="1098"/>
      <c r="AF386" s="2366"/>
      <c r="AG386" s="2367"/>
      <c r="AH386" s="1005"/>
      <c r="AI386" s="1098"/>
      <c r="AJ386" s="906">
        <f t="shared" ref="AJ386" si="413">AD386+AF386</f>
        <v>0</v>
      </c>
      <c r="AK386" s="2971">
        <f t="shared" ref="AK386" si="414">AE386+AG386</f>
        <v>0</v>
      </c>
      <c r="AL386" s="906">
        <f t="shared" si="410"/>
        <v>0</v>
      </c>
      <c r="AM386" s="1061">
        <f t="shared" ref="AM386" si="415">AG386+AI386</f>
        <v>0</v>
      </c>
      <c r="AN386" s="938">
        <f t="shared" si="408"/>
        <v>0</v>
      </c>
      <c r="AO386" s="945">
        <f t="shared" si="409"/>
        <v>0</v>
      </c>
      <c r="AR386" s="202"/>
    </row>
    <row r="387" spans="2:49">
      <c r="B387" s="95"/>
      <c r="C387" s="1571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892" t="s">
        <v>132</v>
      </c>
      <c r="P387" s="887">
        <f>I354</f>
        <v>8.9999999999999998E-4</v>
      </c>
      <c r="Q387" s="1076">
        <f>J354</f>
        <v>8.9999999999999998E-4</v>
      </c>
      <c r="R387" s="2597">
        <f>F377</f>
        <v>8.0000000000000002E-3</v>
      </c>
      <c r="S387" s="2599">
        <f>G377</f>
        <v>8.0000000000000002E-3</v>
      </c>
      <c r="T387" s="897"/>
      <c r="U387" s="1076"/>
      <c r="V387" s="901">
        <f>P387+R387</f>
        <v>8.8999999999999999E-3</v>
      </c>
      <c r="W387" s="1077">
        <f t="shared" si="395"/>
        <v>8.8999999999999999E-3</v>
      </c>
      <c r="X387" s="883">
        <f t="shared" si="396"/>
        <v>8.0000000000000002E-3</v>
      </c>
      <c r="Y387" s="1077">
        <f t="shared" si="397"/>
        <v>8.0000000000000002E-3</v>
      </c>
      <c r="Z387" s="918">
        <f t="shared" si="391"/>
        <v>8.8999999999999999E-3</v>
      </c>
      <c r="AA387" s="926">
        <f t="shared" si="392"/>
        <v>8.8999999999999999E-3</v>
      </c>
      <c r="AC387" s="1094" t="s">
        <v>891</v>
      </c>
      <c r="AD387" s="1009"/>
      <c r="AE387" s="1099"/>
      <c r="AF387" s="1011"/>
      <c r="AG387" s="1102"/>
      <c r="AH387" s="1009"/>
      <c r="AI387" s="1099"/>
      <c r="AJ387" s="906">
        <f t="shared" ref="AJ387:AK389" si="416">AD387+AF387</f>
        <v>0</v>
      </c>
      <c r="AK387" s="2971">
        <f t="shared" si="416"/>
        <v>0</v>
      </c>
      <c r="AL387" s="906">
        <f t="shared" si="410"/>
        <v>0</v>
      </c>
      <c r="AM387" s="1061">
        <f t="shared" ref="AM387:AM392" si="417">AG387+AI387</f>
        <v>0</v>
      </c>
      <c r="AN387" s="918">
        <f t="shared" si="408"/>
        <v>0</v>
      </c>
      <c r="AO387" s="940">
        <f t="shared" si="409"/>
        <v>0</v>
      </c>
      <c r="AR387" s="1793"/>
      <c r="AV387" s="11"/>
      <c r="AW387" s="11"/>
    </row>
    <row r="388" spans="2:49" ht="15.75" thickBot="1">
      <c r="B388" s="2490"/>
      <c r="C388" s="2248"/>
      <c r="D388" s="2248"/>
      <c r="E388" s="2248"/>
      <c r="F388" s="95"/>
      <c r="G388" s="95"/>
      <c r="H388" s="3676"/>
      <c r="I388" s="3414"/>
      <c r="J388" s="3414"/>
      <c r="K388" s="3414"/>
      <c r="L388" s="95"/>
      <c r="M388" s="95"/>
      <c r="N388" s="95"/>
      <c r="O388" s="893" t="s">
        <v>287</v>
      </c>
      <c r="P388" s="888">
        <f>J355</f>
        <v>0.873</v>
      </c>
      <c r="Q388" s="1078">
        <f>J355</f>
        <v>0.873</v>
      </c>
      <c r="R388" s="888">
        <f>G378</f>
        <v>0.95</v>
      </c>
      <c r="S388" s="1079">
        <f>G378</f>
        <v>0.95</v>
      </c>
      <c r="T388" s="898"/>
      <c r="U388" s="1078"/>
      <c r="V388" s="901">
        <f>P388+R388</f>
        <v>1.823</v>
      </c>
      <c r="W388" s="1077">
        <f t="shared" si="395"/>
        <v>1.823</v>
      </c>
      <c r="X388" s="883">
        <f t="shared" si="396"/>
        <v>0.95</v>
      </c>
      <c r="Y388" s="1077">
        <f t="shared" si="397"/>
        <v>0.95</v>
      </c>
      <c r="Z388" s="918">
        <f t="shared" si="391"/>
        <v>1.823</v>
      </c>
      <c r="AA388" s="926">
        <f t="shared" si="392"/>
        <v>1.823</v>
      </c>
      <c r="AC388" s="1095" t="s">
        <v>341</v>
      </c>
      <c r="AD388" s="1015"/>
      <c r="AE388" s="1100"/>
      <c r="AF388" s="1017"/>
      <c r="AG388" s="1103"/>
      <c r="AH388" s="1015"/>
      <c r="AI388" s="1100"/>
      <c r="AJ388" s="907">
        <f t="shared" si="416"/>
        <v>0</v>
      </c>
      <c r="AK388" s="2972">
        <f t="shared" si="416"/>
        <v>0</v>
      </c>
      <c r="AL388" s="907">
        <f t="shared" si="410"/>
        <v>0</v>
      </c>
      <c r="AM388" s="1107">
        <f t="shared" si="417"/>
        <v>0</v>
      </c>
      <c r="AN388" s="927">
        <f t="shared" si="408"/>
        <v>0</v>
      </c>
      <c r="AO388" s="941">
        <f t="shared" si="409"/>
        <v>0</v>
      </c>
      <c r="AR388" s="108"/>
      <c r="AV388" s="11"/>
      <c r="AW388" s="11"/>
    </row>
    <row r="389" spans="2:49" ht="15.75" thickBot="1">
      <c r="B389" s="2248"/>
      <c r="C389" s="2248"/>
      <c r="D389" s="2248"/>
      <c r="E389" s="2248"/>
      <c r="F389" s="95"/>
      <c r="G389" s="95"/>
      <c r="H389" s="3424"/>
      <c r="I389" s="202"/>
      <c r="J389" s="203"/>
      <c r="K389" s="3414"/>
      <c r="L389" s="95"/>
      <c r="M389" s="95"/>
      <c r="N389" s="95"/>
      <c r="O389" s="894" t="s">
        <v>116</v>
      </c>
      <c r="P389" s="889"/>
      <c r="Q389" s="1080"/>
      <c r="R389" s="889"/>
      <c r="S389" s="1081"/>
      <c r="T389" s="899"/>
      <c r="U389" s="1080"/>
      <c r="V389" s="901">
        <f>P389+R389</f>
        <v>0</v>
      </c>
      <c r="W389" s="1077">
        <f t="shared" si="395"/>
        <v>0</v>
      </c>
      <c r="X389" s="883">
        <f t="shared" si="396"/>
        <v>0</v>
      </c>
      <c r="Y389" s="1077">
        <f t="shared" si="397"/>
        <v>0</v>
      </c>
      <c r="Z389" s="927">
        <f t="shared" si="391"/>
        <v>0</v>
      </c>
      <c r="AA389" s="928">
        <f t="shared" si="392"/>
        <v>0</v>
      </c>
      <c r="AC389" s="1096" t="s">
        <v>308</v>
      </c>
      <c r="AD389" s="1111">
        <f t="shared" ref="AD389:AI389" si="418">SUM(AD386:AD388)</f>
        <v>0</v>
      </c>
      <c r="AE389" s="1044">
        <f t="shared" si="418"/>
        <v>0</v>
      </c>
      <c r="AF389" s="1097">
        <f t="shared" si="418"/>
        <v>0</v>
      </c>
      <c r="AG389" s="1042">
        <f t="shared" si="418"/>
        <v>0</v>
      </c>
      <c r="AH389" s="1111">
        <f t="shared" si="418"/>
        <v>0</v>
      </c>
      <c r="AI389" s="1044">
        <f t="shared" si="418"/>
        <v>0</v>
      </c>
      <c r="AJ389" s="958">
        <f t="shared" si="416"/>
        <v>0</v>
      </c>
      <c r="AK389" s="1043">
        <f t="shared" si="416"/>
        <v>0</v>
      </c>
      <c r="AL389" s="958">
        <f t="shared" si="410"/>
        <v>0</v>
      </c>
      <c r="AM389" s="1044">
        <f t="shared" si="417"/>
        <v>0</v>
      </c>
      <c r="AN389" s="958">
        <f t="shared" si="408"/>
        <v>0</v>
      </c>
      <c r="AO389" s="959">
        <f t="shared" si="409"/>
        <v>0</v>
      </c>
      <c r="AR389" s="108"/>
      <c r="AV389" s="11"/>
      <c r="AW389" s="11"/>
    </row>
    <row r="390" spans="2:49">
      <c r="B390" s="95"/>
      <c r="C390" s="1571"/>
      <c r="D390" s="95"/>
      <c r="E390" s="3414"/>
      <c r="F390" s="3414"/>
      <c r="G390" s="3414"/>
      <c r="H390" s="3414"/>
      <c r="I390" s="3414"/>
      <c r="J390" s="3414"/>
      <c r="K390" s="3414"/>
      <c r="L390" s="95"/>
      <c r="M390" s="95"/>
      <c r="N390" s="95"/>
      <c r="O390" s="894" t="s">
        <v>325</v>
      </c>
      <c r="P390" s="889"/>
      <c r="Q390" s="1080"/>
      <c r="R390" s="889"/>
      <c r="S390" s="1081"/>
      <c r="T390" s="899"/>
      <c r="U390" s="1080"/>
      <c r="V390" s="901">
        <f>P390+R390</f>
        <v>0</v>
      </c>
      <c r="W390" s="1077">
        <f t="shared" si="395"/>
        <v>0</v>
      </c>
      <c r="X390" s="883">
        <f>R390+T390</f>
        <v>0</v>
      </c>
      <c r="Y390" s="1077">
        <f t="shared" si="397"/>
        <v>0</v>
      </c>
      <c r="Z390" s="927">
        <f t="shared" si="391"/>
        <v>0</v>
      </c>
      <c r="AA390" s="928">
        <f t="shared" si="392"/>
        <v>0</v>
      </c>
      <c r="AC390" s="944" t="s">
        <v>301</v>
      </c>
      <c r="AD390" s="991"/>
      <c r="AE390" s="992"/>
      <c r="AF390" s="905">
        <f>F364</f>
        <v>31.98</v>
      </c>
      <c r="AG390" s="993">
        <f>G364</f>
        <v>27.651</v>
      </c>
      <c r="AH390" s="991"/>
      <c r="AI390" s="992"/>
      <c r="AJ390" s="907">
        <f t="shared" ref="AJ390:AK392" si="419">AD390+AF390</f>
        <v>31.98</v>
      </c>
      <c r="AK390" s="2973">
        <f t="shared" si="419"/>
        <v>27.651</v>
      </c>
      <c r="AL390" s="905">
        <f t="shared" si="410"/>
        <v>31.98</v>
      </c>
      <c r="AM390" s="995">
        <f t="shared" si="417"/>
        <v>27.651</v>
      </c>
      <c r="AN390" s="938">
        <f t="shared" si="408"/>
        <v>31.98</v>
      </c>
      <c r="AO390" s="945">
        <f t="shared" si="409"/>
        <v>27.651</v>
      </c>
      <c r="AR390" s="202"/>
      <c r="AU390" s="615"/>
      <c r="AV390" s="11"/>
      <c r="AW390" s="11"/>
    </row>
    <row r="391" spans="2:49" ht="15.75" thickBot="1">
      <c r="B391" s="95"/>
      <c r="C391" s="1571"/>
      <c r="D391" s="95"/>
      <c r="E391" s="3411"/>
      <c r="F391" s="3410"/>
      <c r="G391" s="3402"/>
      <c r="H391" s="3414"/>
      <c r="I391" s="3737"/>
      <c r="J391" s="3414"/>
      <c r="K391" s="3414"/>
      <c r="L391" s="95"/>
      <c r="M391" s="95"/>
      <c r="N391" s="95"/>
      <c r="O391" s="425" t="s">
        <v>85</v>
      </c>
      <c r="P391" s="890"/>
      <c r="Q391" s="1082"/>
      <c r="R391" s="890"/>
      <c r="S391" s="1810"/>
      <c r="T391" s="900">
        <f>I383</f>
        <v>4.2</v>
      </c>
      <c r="U391" s="1084">
        <f>J383</f>
        <v>4.2</v>
      </c>
      <c r="V391" s="902">
        <f>P391+R391</f>
        <v>0</v>
      </c>
      <c r="W391" s="1085">
        <f t="shared" si="395"/>
        <v>0</v>
      </c>
      <c r="X391" s="902">
        <f>R391+T391</f>
        <v>4.2</v>
      </c>
      <c r="Y391" s="1085">
        <f t="shared" si="397"/>
        <v>4.2</v>
      </c>
      <c r="Z391" s="929">
        <f t="shared" si="391"/>
        <v>4.2</v>
      </c>
      <c r="AA391" s="930">
        <f t="shared" si="392"/>
        <v>4.2</v>
      </c>
      <c r="AC391" s="946" t="s">
        <v>302</v>
      </c>
      <c r="AD391" s="977"/>
      <c r="AE391" s="996"/>
      <c r="AF391" s="907"/>
      <c r="AG391" s="997"/>
      <c r="AH391" s="977"/>
      <c r="AI391" s="996"/>
      <c r="AJ391" s="907">
        <f t="shared" si="419"/>
        <v>0</v>
      </c>
      <c r="AK391" s="2974">
        <f t="shared" si="419"/>
        <v>0</v>
      </c>
      <c r="AL391" s="907">
        <f t="shared" si="410"/>
        <v>0</v>
      </c>
      <c r="AM391" s="999">
        <f t="shared" si="417"/>
        <v>0</v>
      </c>
      <c r="AN391" s="927">
        <f t="shared" si="408"/>
        <v>0</v>
      </c>
      <c r="AO391" s="941">
        <f t="shared" si="409"/>
        <v>0</v>
      </c>
      <c r="AR391" s="108"/>
      <c r="AU391" s="615"/>
      <c r="AV391" s="11"/>
      <c r="AW391" s="11"/>
    </row>
    <row r="392" spans="2:49" ht="15.75" thickBot="1">
      <c r="B392" s="95"/>
      <c r="C392" s="1571"/>
      <c r="D392" s="95"/>
      <c r="E392" s="3668"/>
      <c r="F392" s="3414"/>
      <c r="G392" s="3414"/>
      <c r="H392" s="218"/>
      <c r="I392" s="3414"/>
      <c r="J392" s="3414"/>
      <c r="K392" s="3414"/>
      <c r="L392" s="95"/>
      <c r="M392" s="95"/>
      <c r="N392" s="95"/>
      <c r="AC392" s="947" t="s">
        <v>298</v>
      </c>
      <c r="AD392" s="1000">
        <f t="shared" ref="AD392:AI392" si="420">SUM(AD390:AD391)</f>
        <v>0</v>
      </c>
      <c r="AE392" s="1001">
        <f t="shared" si="420"/>
        <v>0</v>
      </c>
      <c r="AF392" s="1002">
        <f t="shared" si="420"/>
        <v>31.98</v>
      </c>
      <c r="AG392" s="949">
        <f t="shared" si="420"/>
        <v>27.651</v>
      </c>
      <c r="AH392" s="1000">
        <f t="shared" si="420"/>
        <v>0</v>
      </c>
      <c r="AI392" s="1001">
        <f t="shared" si="420"/>
        <v>0</v>
      </c>
      <c r="AJ392" s="948">
        <f t="shared" si="419"/>
        <v>31.98</v>
      </c>
      <c r="AK392" s="1003">
        <f t="shared" si="419"/>
        <v>27.651</v>
      </c>
      <c r="AL392" s="948">
        <f t="shared" si="410"/>
        <v>31.98</v>
      </c>
      <c r="AM392" s="1004">
        <f t="shared" si="417"/>
        <v>27.651</v>
      </c>
      <c r="AN392" s="948">
        <f t="shared" si="408"/>
        <v>31.98</v>
      </c>
      <c r="AO392" s="949">
        <f t="shared" si="409"/>
        <v>27.651</v>
      </c>
      <c r="AR392" s="108"/>
      <c r="AU392" s="615"/>
      <c r="AV392" s="11"/>
      <c r="AW392" s="11"/>
    </row>
    <row r="393" spans="2:49">
      <c r="B393" s="129"/>
      <c r="C393" s="3415"/>
      <c r="D393" s="3414"/>
      <c r="E393" s="3411"/>
      <c r="F393" s="3410"/>
      <c r="G393" s="3419"/>
      <c r="H393" s="3411"/>
      <c r="I393" s="3410"/>
      <c r="J393" s="3419"/>
      <c r="K393" s="3414"/>
      <c r="L393" s="95"/>
      <c r="M393" s="95"/>
      <c r="N393" s="95"/>
      <c r="O393" s="7"/>
      <c r="P393" s="54"/>
      <c r="Q393" s="347"/>
      <c r="AC393" s="950" t="s">
        <v>207</v>
      </c>
      <c r="AD393" s="1005"/>
      <c r="AE393" s="1006"/>
      <c r="AF393" s="1007"/>
      <c r="AG393" s="1008"/>
      <c r="AH393" s="1005"/>
      <c r="AI393" s="1006"/>
      <c r="AJ393" s="906">
        <f t="shared" ref="AJ393" si="421">AD393+AF393</f>
        <v>0</v>
      </c>
      <c r="AK393" s="2975">
        <f t="shared" ref="AK393" si="422">AE393+AG393</f>
        <v>0</v>
      </c>
      <c r="AL393" s="906">
        <f t="shared" si="410"/>
        <v>0</v>
      </c>
      <c r="AM393" s="1014">
        <f>AG393+AI393</f>
        <v>0</v>
      </c>
      <c r="AN393" s="915">
        <f t="shared" si="408"/>
        <v>0</v>
      </c>
      <c r="AO393" s="1444">
        <f t="shared" si="409"/>
        <v>0</v>
      </c>
      <c r="AR393" s="202"/>
      <c r="AU393" s="110"/>
      <c r="AV393" s="11"/>
      <c r="AW393" s="11"/>
    </row>
    <row r="394" spans="2:49">
      <c r="B394" s="129"/>
      <c r="C394" s="3415"/>
      <c r="D394" s="3414"/>
      <c r="E394" s="3414"/>
      <c r="F394" s="3414"/>
      <c r="G394" s="3414"/>
      <c r="H394" s="1749"/>
      <c r="I394" s="3414"/>
      <c r="J394" s="3414"/>
      <c r="K394" s="3414"/>
      <c r="L394" s="95"/>
      <c r="M394" s="95"/>
      <c r="N394" s="95"/>
      <c r="O394" s="7"/>
      <c r="P394" s="14"/>
      <c r="Q394" s="347"/>
      <c r="S394" s="869"/>
      <c r="U394" s="869"/>
      <c r="W394" s="872"/>
      <c r="Y394" s="872"/>
      <c r="AC394" s="951" t="s">
        <v>89</v>
      </c>
      <c r="AD394" s="1009"/>
      <c r="AE394" s="1010"/>
      <c r="AF394" s="1011">
        <f>F366</f>
        <v>4.18</v>
      </c>
      <c r="AG394" s="1012">
        <f>G366</f>
        <v>3.7</v>
      </c>
      <c r="AH394" s="1009"/>
      <c r="AI394" s="1010"/>
      <c r="AJ394" s="906">
        <f t="shared" ref="AJ394:AK396" si="423">AD394+AF394</f>
        <v>4.18</v>
      </c>
      <c r="AK394" s="2975">
        <f t="shared" si="423"/>
        <v>3.7</v>
      </c>
      <c r="AL394" s="906">
        <f t="shared" si="410"/>
        <v>4.18</v>
      </c>
      <c r="AM394" s="1014">
        <f>AG394+AI394</f>
        <v>3.7</v>
      </c>
      <c r="AN394" s="918">
        <f t="shared" si="408"/>
        <v>4.18</v>
      </c>
      <c r="AO394" s="940">
        <f t="shared" si="409"/>
        <v>3.7</v>
      </c>
      <c r="AR394" s="102"/>
      <c r="AU394" s="110"/>
      <c r="AV394" s="11"/>
      <c r="AW394" s="11"/>
    </row>
    <row r="395" spans="2:49" ht="15.75" thickBot="1">
      <c r="B395" s="3416"/>
      <c r="C395" s="3415"/>
      <c r="D395" s="3414"/>
      <c r="E395" s="3412"/>
      <c r="F395" s="275"/>
      <c r="G395" s="2192"/>
      <c r="H395" s="3411"/>
      <c r="I395" s="3413"/>
      <c r="J395" s="3419"/>
      <c r="K395" s="3414"/>
      <c r="L395" s="95"/>
      <c r="M395" s="95"/>
      <c r="N395" s="95"/>
      <c r="O395" s="11"/>
      <c r="P395" s="11"/>
      <c r="Q395" s="11"/>
      <c r="S395" s="869"/>
      <c r="U395" s="869"/>
      <c r="W395" s="872"/>
      <c r="Y395" s="872"/>
      <c r="AC395" s="952" t="s">
        <v>208</v>
      </c>
      <c r="AD395" s="1015"/>
      <c r="AE395" s="1016"/>
      <c r="AF395" s="1017"/>
      <c r="AG395" s="1018"/>
      <c r="AH395" s="1015"/>
      <c r="AI395" s="1016"/>
      <c r="AJ395" s="907">
        <f t="shared" si="423"/>
        <v>0</v>
      </c>
      <c r="AK395" s="2976">
        <f t="shared" si="423"/>
        <v>0</v>
      </c>
      <c r="AL395" s="907">
        <f t="shared" si="410"/>
        <v>0</v>
      </c>
      <c r="AM395" s="1020">
        <f>AG395+AI395</f>
        <v>0</v>
      </c>
      <c r="AN395" s="929">
        <f t="shared" si="408"/>
        <v>0</v>
      </c>
      <c r="AO395" s="1445">
        <f t="shared" si="409"/>
        <v>0</v>
      </c>
      <c r="AR395" s="108"/>
      <c r="AU395" s="110"/>
      <c r="AV395" s="11"/>
      <c r="AW395" s="11"/>
    </row>
    <row r="396" spans="2:49" ht="15.75" thickBot="1">
      <c r="B396" s="95"/>
      <c r="C396" s="1571"/>
      <c r="D396" s="95"/>
      <c r="E396" s="3416"/>
      <c r="F396" s="3411"/>
      <c r="G396" s="3409"/>
      <c r="H396" s="3411"/>
      <c r="I396" s="3410"/>
      <c r="J396" s="3420"/>
      <c r="K396" s="95"/>
      <c r="L396" s="95"/>
      <c r="M396" s="95"/>
      <c r="N396" s="95"/>
      <c r="O396" s="7"/>
      <c r="P396" s="14"/>
      <c r="Q396" s="347"/>
      <c r="S396" s="868"/>
      <c r="U396" s="868"/>
      <c r="W396" s="280"/>
      <c r="Y396" s="280"/>
      <c r="AC396" s="1109" t="s">
        <v>299</v>
      </c>
      <c r="AD396" s="1110">
        <f t="shared" ref="AD396:AI396" si="424">SUM(AD393:AD395)</f>
        <v>0</v>
      </c>
      <c r="AE396" s="988">
        <f t="shared" si="424"/>
        <v>0</v>
      </c>
      <c r="AF396" s="1110">
        <f t="shared" si="424"/>
        <v>4.18</v>
      </c>
      <c r="AG396" s="988">
        <f t="shared" si="424"/>
        <v>3.7</v>
      </c>
      <c r="AH396" s="1110">
        <f t="shared" si="424"/>
        <v>0</v>
      </c>
      <c r="AI396" s="988">
        <f t="shared" si="424"/>
        <v>0</v>
      </c>
      <c r="AJ396" s="987">
        <f t="shared" si="423"/>
        <v>4.18</v>
      </c>
      <c r="AK396" s="989">
        <f t="shared" si="423"/>
        <v>3.7</v>
      </c>
      <c r="AL396" s="987">
        <f t="shared" si="410"/>
        <v>4.18</v>
      </c>
      <c r="AM396" s="990">
        <f>AG396+AI396</f>
        <v>3.7</v>
      </c>
      <c r="AN396" s="929">
        <f t="shared" si="408"/>
        <v>4.18</v>
      </c>
      <c r="AO396" s="1445">
        <f t="shared" si="409"/>
        <v>3.7</v>
      </c>
      <c r="AR396" s="108"/>
      <c r="AU396" s="110"/>
      <c r="AV396" s="11"/>
      <c r="AW396" s="11"/>
    </row>
    <row r="397" spans="2:49">
      <c r="B397" s="95"/>
      <c r="C397" s="1571"/>
      <c r="D397" s="95"/>
      <c r="E397" s="3414"/>
      <c r="F397" s="230"/>
      <c r="G397" s="3414"/>
      <c r="H397" s="3411"/>
      <c r="I397" s="3413"/>
      <c r="J397" s="3420"/>
      <c r="K397" s="95"/>
      <c r="L397" s="95"/>
      <c r="M397" s="95"/>
      <c r="N397" s="95"/>
      <c r="O397" s="55"/>
      <c r="P397" s="14"/>
      <c r="Q397" s="347"/>
      <c r="AC397" s="1687" t="str">
        <f>O398</f>
        <v xml:space="preserve">               10 - ТИДНЕВКА</v>
      </c>
      <c r="AF397" s="2760" t="str">
        <f>R398</f>
        <v xml:space="preserve">      Сезон:    ЗИМА  -  ВЕСНА  2025 -____г.г.</v>
      </c>
      <c r="AN397" s="110"/>
      <c r="AO397" s="11"/>
      <c r="AR397" s="142"/>
    </row>
    <row r="398" spans="2:49">
      <c r="B398" s="95"/>
      <c r="C398" s="1571"/>
      <c r="D398" s="95"/>
      <c r="E398" s="3414"/>
      <c r="F398" s="3415"/>
      <c r="G398" s="3414"/>
      <c r="H398" s="3411"/>
      <c r="I398" s="3416"/>
      <c r="J398" s="3419"/>
      <c r="K398" s="95"/>
      <c r="L398" s="95"/>
      <c r="M398" s="95"/>
      <c r="N398" s="95"/>
      <c r="O398" s="1687" t="str">
        <f>O6</f>
        <v xml:space="preserve">               10 - ТИДНЕВКА</v>
      </c>
      <c r="R398" s="2953" t="str">
        <f>I402</f>
        <v xml:space="preserve">      Сезон:    ЗИМА  -  ВЕСНА  2025 -____г.г.</v>
      </c>
      <c r="AC398" t="s">
        <v>283</v>
      </c>
      <c r="AR398" s="110"/>
      <c r="AV398" s="54"/>
      <c r="AW398" s="605"/>
    </row>
    <row r="399" spans="2:49" ht="15.75" thickBot="1">
      <c r="B399" s="95"/>
      <c r="C399" s="1571"/>
      <c r="D399" s="95"/>
      <c r="E399" s="95"/>
      <c r="F399" s="95"/>
      <c r="G399" s="95"/>
      <c r="H399" s="95"/>
      <c r="I399" s="3414"/>
      <c r="J399" s="3419"/>
      <c r="K399" s="95"/>
      <c r="L399" s="95"/>
      <c r="M399" s="95"/>
      <c r="N399" s="95"/>
      <c r="O399" t="s">
        <v>283</v>
      </c>
      <c r="Z399" s="931"/>
      <c r="AA399" s="295"/>
      <c r="AC399" s="103" t="str">
        <f>O400</f>
        <v>8 - й день</v>
      </c>
      <c r="AD399" s="2" t="str">
        <f>P400</f>
        <v xml:space="preserve">   Возрастная категория:      с   7  до 11 лет                   </v>
      </c>
      <c r="AI399" s="137" t="str">
        <f>F402</f>
        <v>2 - я   неделя</v>
      </c>
      <c r="AK399" s="306"/>
      <c r="AL399" s="68"/>
      <c r="AR399" s="1791"/>
      <c r="AV399" s="331"/>
      <c r="AW399" s="331"/>
    </row>
    <row r="400" spans="2:49" ht="15.75" thickBot="1">
      <c r="B400" s="95"/>
      <c r="C400" s="1687" t="str">
        <f>C2</f>
        <v xml:space="preserve">               10 - ТИДНЕВНАЯ  М Е Н Ю  -  Р А С К Л А Д К А    ДЛЯ ПИТАНИЯ ДЕТЕЙ  ШКОЛЬНЫХ </v>
      </c>
      <c r="D400" s="95"/>
      <c r="E400" s="95"/>
      <c r="F400" s="95"/>
      <c r="G400" s="1688"/>
      <c r="H400" s="1688"/>
      <c r="I400" s="1688"/>
      <c r="J400" s="95"/>
      <c r="K400" s="95"/>
      <c r="L400" s="1688"/>
      <c r="M400" s="95"/>
      <c r="N400" s="95"/>
      <c r="O400" s="103" t="str">
        <f>B405</f>
        <v>8 - й день</v>
      </c>
      <c r="P400" s="2" t="str">
        <f>B402</f>
        <v xml:space="preserve">   Возрастная категория:      с   7  до 11 лет                   </v>
      </c>
      <c r="U400" s="137" t="str">
        <f>F402</f>
        <v>2 - я   неделя</v>
      </c>
      <c r="W400" s="306"/>
      <c r="X400" s="68"/>
      <c r="Y400" s="1054"/>
      <c r="Z400" s="931"/>
      <c r="AA400" s="1052"/>
      <c r="AC400" s="862" t="s">
        <v>235</v>
      </c>
      <c r="AD400" s="863" t="s">
        <v>284</v>
      </c>
      <c r="AE400" s="864"/>
      <c r="AF400" s="863" t="s">
        <v>285</v>
      </c>
      <c r="AG400" s="864"/>
      <c r="AH400" s="863" t="s">
        <v>286</v>
      </c>
      <c r="AI400" s="864"/>
      <c r="AJ400" s="863" t="s">
        <v>288</v>
      </c>
      <c r="AK400" s="864"/>
      <c r="AL400" s="909" t="s">
        <v>289</v>
      </c>
      <c r="AM400" s="864"/>
      <c r="AN400" s="932" t="s">
        <v>290</v>
      </c>
      <c r="AO400" s="933"/>
      <c r="AR400" s="110"/>
      <c r="AV400" s="331"/>
      <c r="AW400" s="331"/>
    </row>
    <row r="401" spans="2:66" ht="16.5" thickBot="1">
      <c r="B401" s="95"/>
      <c r="C401" s="1571"/>
      <c r="D401" s="1572" t="str">
        <f>D3</f>
        <v xml:space="preserve"> З А В Т Р А К О В   -   О Б Е Д О В  -  П О Л Д Н И К О В</v>
      </c>
      <c r="E401" s="95"/>
      <c r="F401" s="95"/>
      <c r="G401" s="95"/>
      <c r="H401" s="95"/>
      <c r="I401" s="95"/>
      <c r="J401" s="95"/>
      <c r="K401" s="95"/>
      <c r="L401" s="1746" t="s">
        <v>102</v>
      </c>
      <c r="M401" s="95"/>
      <c r="N401" s="95"/>
      <c r="AC401" s="1112" t="s">
        <v>311</v>
      </c>
      <c r="AD401" s="865" t="s">
        <v>87</v>
      </c>
      <c r="AE401" s="867" t="s">
        <v>88</v>
      </c>
      <c r="AF401" s="910" t="s">
        <v>87</v>
      </c>
      <c r="AG401" s="911" t="s">
        <v>88</v>
      </c>
      <c r="AH401" s="910" t="s">
        <v>87</v>
      </c>
      <c r="AI401" s="911" t="s">
        <v>88</v>
      </c>
      <c r="AJ401" s="865" t="s">
        <v>87</v>
      </c>
      <c r="AK401" s="866" t="s">
        <v>88</v>
      </c>
      <c r="AL401" s="912" t="s">
        <v>87</v>
      </c>
      <c r="AM401" s="866" t="s">
        <v>88</v>
      </c>
      <c r="AN401" s="1115" t="s">
        <v>87</v>
      </c>
      <c r="AO401" s="1116" t="s">
        <v>88</v>
      </c>
      <c r="AR401" s="105"/>
      <c r="AV401" s="14"/>
      <c r="AW401" s="14"/>
    </row>
    <row r="402" spans="2:66" ht="15.75" thickBot="1">
      <c r="B402" s="1688" t="str">
        <f>B4</f>
        <v xml:space="preserve">   Возрастная категория:      с   7  до 11 лет                   </v>
      </c>
      <c r="C402" s="1688"/>
      <c r="D402" s="1692"/>
      <c r="E402" s="95"/>
      <c r="F402" s="1693" t="str">
        <f>F291</f>
        <v>2 - я   неделя</v>
      </c>
      <c r="G402" s="95"/>
      <c r="H402" s="95"/>
      <c r="I402" s="2952" t="str">
        <f>I4</f>
        <v xml:space="preserve">      Сезон:    ЗИМА  -  ВЕСНА  2025 -____г.г.</v>
      </c>
      <c r="J402" s="2248"/>
      <c r="K402" s="1694"/>
      <c r="L402" s="95"/>
      <c r="M402" s="95"/>
      <c r="N402" s="95"/>
      <c r="O402" s="1127" t="s">
        <v>314</v>
      </c>
      <c r="P402" s="193"/>
      <c r="Q402" s="193"/>
      <c r="R402" s="193"/>
      <c r="S402" s="193"/>
      <c r="T402" s="193"/>
      <c r="U402" s="193"/>
      <c r="V402" s="193"/>
      <c r="W402" s="193"/>
      <c r="X402" s="193"/>
      <c r="Y402" s="860"/>
      <c r="AC402" s="955" t="s">
        <v>63</v>
      </c>
      <c r="AD402" s="991"/>
      <c r="AE402" s="1021"/>
      <c r="AF402" s="991"/>
      <c r="AG402" s="1022"/>
      <c r="AH402" s="991"/>
      <c r="AI402" s="1023"/>
      <c r="AJ402" s="905">
        <f t="shared" ref="AJ402:AJ411" si="425">AD402+AF402</f>
        <v>0</v>
      </c>
      <c r="AK402" s="2977">
        <f t="shared" ref="AK402:AK411" si="426">AE402+AG402</f>
        <v>0</v>
      </c>
      <c r="AL402" s="905">
        <f t="shared" ref="AL402:AL411" si="427">AF402+AH402</f>
        <v>0</v>
      </c>
      <c r="AM402" s="1025">
        <f t="shared" ref="AM402:AM411" si="428">AG402+AI402</f>
        <v>0</v>
      </c>
      <c r="AN402" s="938">
        <f t="shared" ref="AN402:AN410" si="429">AD402+AF402+AH402</f>
        <v>0</v>
      </c>
      <c r="AO402" s="945">
        <f t="shared" ref="AO402:AO410" si="430">AE402+AG402+AI402</f>
        <v>0</v>
      </c>
      <c r="AR402" s="105"/>
      <c r="AV402" s="14"/>
      <c r="AW402" s="14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6.5" thickBot="1">
      <c r="B403" s="1695" t="s">
        <v>1</v>
      </c>
      <c r="C403" s="1696" t="s">
        <v>2</v>
      </c>
      <c r="D403" s="1697" t="s">
        <v>3</v>
      </c>
      <c r="E403" s="3446" t="s">
        <v>57</v>
      </c>
      <c r="F403" s="116"/>
      <c r="G403" s="116"/>
      <c r="H403" s="116"/>
      <c r="I403" s="116"/>
      <c r="J403" s="116"/>
      <c r="K403" s="116"/>
      <c r="L403" s="116"/>
      <c r="M403" s="3433"/>
      <c r="N403" s="95"/>
      <c r="O403" s="682"/>
      <c r="P403" s="17" t="s">
        <v>315</v>
      </c>
      <c r="Q403" s="17"/>
      <c r="R403" s="17"/>
      <c r="S403" s="17"/>
      <c r="T403" s="17"/>
      <c r="U403" s="17"/>
      <c r="V403" s="17"/>
      <c r="W403" s="17"/>
      <c r="X403" s="17"/>
      <c r="Y403" s="861"/>
      <c r="AC403" s="955" t="s">
        <v>408</v>
      </c>
      <c r="AD403" s="1203"/>
      <c r="AE403" s="1086"/>
      <c r="AF403" s="970"/>
      <c r="AG403" s="1027"/>
      <c r="AH403" s="970"/>
      <c r="AI403" s="1028"/>
      <c r="AJ403" s="906">
        <f t="shared" si="425"/>
        <v>0</v>
      </c>
      <c r="AK403" s="2978">
        <f t="shared" si="426"/>
        <v>0</v>
      </c>
      <c r="AL403" s="906">
        <f t="shared" si="427"/>
        <v>0</v>
      </c>
      <c r="AM403" s="961">
        <f t="shared" si="428"/>
        <v>0</v>
      </c>
      <c r="AN403" s="918">
        <f t="shared" si="429"/>
        <v>0</v>
      </c>
      <c r="AO403" s="940">
        <f t="shared" si="430"/>
        <v>0</v>
      </c>
      <c r="AR403" s="105"/>
      <c r="AV403" s="11"/>
      <c r="AW403" s="1213"/>
      <c r="AX403" s="11"/>
      <c r="AY403" s="47"/>
      <c r="AZ403" s="27"/>
      <c r="BA403" s="11"/>
      <c r="BB403" s="11"/>
      <c r="BC403" s="11"/>
      <c r="BD403" s="11"/>
      <c r="BE403" s="11"/>
      <c r="BF403" s="1238"/>
      <c r="BG403" s="11"/>
      <c r="BH403" s="11"/>
      <c r="BI403" s="11"/>
      <c r="BJ403" s="11"/>
      <c r="BK403" s="11"/>
      <c r="BL403" s="11"/>
      <c r="BM403" s="11"/>
      <c r="BN403" s="11"/>
    </row>
    <row r="404" spans="2:66" ht="15.75" thickBot="1">
      <c r="B404" s="1699" t="s">
        <v>4</v>
      </c>
      <c r="C404" s="95"/>
      <c r="D404" s="1700" t="s">
        <v>58</v>
      </c>
      <c r="E404" s="2902"/>
      <c r="F404" s="1262"/>
      <c r="G404" s="1262"/>
      <c r="H404" s="3021"/>
      <c r="I404" s="1262"/>
      <c r="J404" s="1262"/>
      <c r="K404" s="2888"/>
      <c r="L404" s="1262"/>
      <c r="M404" s="2778"/>
      <c r="N404" s="95"/>
      <c r="Z404" s="1794" t="s">
        <v>991</v>
      </c>
      <c r="AA404" s="3730"/>
      <c r="AC404" s="955" t="s">
        <v>65</v>
      </c>
      <c r="AD404" s="1030"/>
      <c r="AE404" s="1086"/>
      <c r="AF404" s="1030"/>
      <c r="AG404" s="1032"/>
      <c r="AH404" s="1030"/>
      <c r="AI404" s="1033"/>
      <c r="AJ404" s="906">
        <f t="shared" si="425"/>
        <v>0</v>
      </c>
      <c r="AK404" s="2978">
        <f t="shared" si="426"/>
        <v>0</v>
      </c>
      <c r="AL404" s="906">
        <f t="shared" si="427"/>
        <v>0</v>
      </c>
      <c r="AM404" s="961">
        <f t="shared" si="428"/>
        <v>0</v>
      </c>
      <c r="AN404" s="918">
        <f t="shared" si="429"/>
        <v>0</v>
      </c>
      <c r="AO404" s="940">
        <f t="shared" si="430"/>
        <v>0</v>
      </c>
      <c r="AR404" s="105"/>
      <c r="AV404" s="11"/>
      <c r="AW404" s="11"/>
      <c r="AX404" s="178"/>
      <c r="AY404" s="11"/>
      <c r="AZ404" s="344"/>
      <c r="BA404" s="85"/>
      <c r="BB404" s="141"/>
      <c r="BC404" s="344"/>
      <c r="BD404" s="85"/>
      <c r="BE404" s="141"/>
      <c r="BF404" s="344"/>
      <c r="BG404" s="11"/>
      <c r="BH404" s="11"/>
      <c r="BI404" s="11"/>
      <c r="BJ404" s="11"/>
      <c r="BK404" s="11"/>
      <c r="BL404" s="11"/>
      <c r="BM404" s="11"/>
      <c r="BN404" s="11"/>
    </row>
    <row r="405" spans="2:66" ht="16.5" thickBot="1">
      <c r="B405" s="2397" t="s">
        <v>491</v>
      </c>
      <c r="C405" s="1621"/>
      <c r="D405" s="1197"/>
      <c r="E405" s="3640" t="s">
        <v>492</v>
      </c>
      <c r="F405" s="1194"/>
      <c r="G405" s="2570"/>
      <c r="H405" s="1185" t="s">
        <v>444</v>
      </c>
      <c r="I405" s="1240"/>
      <c r="J405" s="1241"/>
      <c r="K405" s="1185" t="s">
        <v>744</v>
      </c>
      <c r="L405" s="2799"/>
      <c r="M405" s="2841"/>
      <c r="N405" s="95"/>
      <c r="O405" s="862" t="s">
        <v>235</v>
      </c>
      <c r="P405" s="863" t="s">
        <v>284</v>
      </c>
      <c r="Q405" s="864"/>
      <c r="R405" s="863" t="s">
        <v>285</v>
      </c>
      <c r="S405" s="864"/>
      <c r="T405" s="863" t="s">
        <v>286</v>
      </c>
      <c r="U405" s="864"/>
      <c r="V405" s="863" t="s">
        <v>992</v>
      </c>
      <c r="W405" s="864"/>
      <c r="X405" s="909" t="s">
        <v>289</v>
      </c>
      <c r="Y405" s="864"/>
      <c r="Z405" s="3728" t="s">
        <v>990</v>
      </c>
      <c r="AA405" s="3729"/>
      <c r="AC405" s="955" t="s">
        <v>66</v>
      </c>
      <c r="AD405" s="970"/>
      <c r="AE405" s="1031"/>
      <c r="AF405" s="970">
        <f>F427</f>
        <v>6</v>
      </c>
      <c r="AG405" s="1032">
        <f>G427</f>
        <v>6</v>
      </c>
      <c r="AH405" s="970"/>
      <c r="AI405" s="1033"/>
      <c r="AJ405" s="906">
        <f t="shared" si="425"/>
        <v>6</v>
      </c>
      <c r="AK405" s="2978">
        <f t="shared" si="426"/>
        <v>6</v>
      </c>
      <c r="AL405" s="906">
        <f t="shared" si="427"/>
        <v>6</v>
      </c>
      <c r="AM405" s="961">
        <f t="shared" si="428"/>
        <v>6</v>
      </c>
      <c r="AN405" s="918">
        <f t="shared" si="429"/>
        <v>6</v>
      </c>
      <c r="AO405" s="940">
        <f t="shared" si="430"/>
        <v>6</v>
      </c>
      <c r="AR405" s="105"/>
      <c r="AV405" s="11"/>
      <c r="AW405" s="40"/>
      <c r="AX405" s="7"/>
      <c r="AY405" s="15"/>
      <c r="AZ405" s="7"/>
      <c r="BA405" s="1219"/>
      <c r="BB405" s="147"/>
      <c r="BC405" s="11"/>
      <c r="BD405" s="11"/>
      <c r="BE405" s="11"/>
      <c r="BF405" s="7"/>
      <c r="BG405" s="11"/>
      <c r="BH405" s="11"/>
      <c r="BI405" s="11"/>
      <c r="BJ405" s="11"/>
      <c r="BK405" s="11"/>
      <c r="BL405" s="11"/>
      <c r="BM405" s="11"/>
      <c r="BN405" s="11"/>
    </row>
    <row r="406" spans="2:66" ht="15.75" thickBot="1">
      <c r="B406" s="3446"/>
      <c r="C406" s="3444" t="s">
        <v>129</v>
      </c>
      <c r="D406" s="116"/>
      <c r="E406" s="3677" t="s">
        <v>494</v>
      </c>
      <c r="F406" s="2828"/>
      <c r="G406" s="3678"/>
      <c r="H406" s="2771" t="s">
        <v>86</v>
      </c>
      <c r="I406" s="167" t="s">
        <v>87</v>
      </c>
      <c r="J406" s="2658" t="s">
        <v>88</v>
      </c>
      <c r="K406" s="2771" t="s">
        <v>86</v>
      </c>
      <c r="L406" s="2803" t="s">
        <v>87</v>
      </c>
      <c r="M406" s="2804" t="s">
        <v>88</v>
      </c>
      <c r="N406" s="95"/>
      <c r="O406" s="690"/>
      <c r="P406" s="865" t="s">
        <v>87</v>
      </c>
      <c r="Q406" s="866" t="s">
        <v>88</v>
      </c>
      <c r="R406" s="865" t="s">
        <v>87</v>
      </c>
      <c r="S406" s="866" t="s">
        <v>88</v>
      </c>
      <c r="T406" s="865" t="s">
        <v>87</v>
      </c>
      <c r="U406" s="866" t="s">
        <v>88</v>
      </c>
      <c r="V406" s="865" t="s">
        <v>87</v>
      </c>
      <c r="W406" s="866" t="s">
        <v>88</v>
      </c>
      <c r="X406" s="865" t="s">
        <v>87</v>
      </c>
      <c r="Y406" s="867" t="s">
        <v>88</v>
      </c>
      <c r="Z406" s="913" t="s">
        <v>87</v>
      </c>
      <c r="AA406" s="914" t="s">
        <v>88</v>
      </c>
      <c r="AC406" s="955" t="s">
        <v>68</v>
      </c>
      <c r="AD406" s="970"/>
      <c r="AE406" s="1026"/>
      <c r="AF406" s="970"/>
      <c r="AG406" s="1027"/>
      <c r="AH406" s="970"/>
      <c r="AI406" s="1028"/>
      <c r="AJ406" s="906">
        <f t="shared" si="425"/>
        <v>0</v>
      </c>
      <c r="AK406" s="2978">
        <f t="shared" si="426"/>
        <v>0</v>
      </c>
      <c r="AL406" s="906">
        <f t="shared" si="427"/>
        <v>0</v>
      </c>
      <c r="AM406" s="961">
        <f t="shared" si="428"/>
        <v>0</v>
      </c>
      <c r="AN406" s="918">
        <f t="shared" si="429"/>
        <v>0</v>
      </c>
      <c r="AO406" s="940">
        <f t="shared" si="430"/>
        <v>0</v>
      </c>
      <c r="AR406" s="105"/>
      <c r="AV406" s="11"/>
      <c r="AW406" s="11"/>
      <c r="AX406" s="329"/>
      <c r="AY406" s="4"/>
      <c r="AZ406" s="7"/>
      <c r="BA406" s="14"/>
      <c r="BB406" s="147"/>
      <c r="BC406" s="7"/>
      <c r="BD406" s="14"/>
      <c r="BE406" s="147"/>
      <c r="BF406" s="7"/>
      <c r="BG406" s="11"/>
      <c r="BH406" s="11"/>
      <c r="BI406" s="11"/>
      <c r="BJ406" s="11"/>
      <c r="BK406" s="11"/>
      <c r="BL406" s="11"/>
      <c r="BM406" s="11"/>
      <c r="BN406" s="11"/>
    </row>
    <row r="407" spans="2:66" ht="15.75" thickBot="1">
      <c r="B407" s="3434" t="s">
        <v>748</v>
      </c>
      <c r="C407" s="3436" t="s">
        <v>496</v>
      </c>
      <c r="D407" s="1266" t="s">
        <v>749</v>
      </c>
      <c r="E407" s="3047" t="s">
        <v>86</v>
      </c>
      <c r="F407" s="2803" t="s">
        <v>87</v>
      </c>
      <c r="G407" s="3679" t="s">
        <v>88</v>
      </c>
      <c r="H407" s="3063" t="s">
        <v>870</v>
      </c>
      <c r="I407" s="1560">
        <v>25</v>
      </c>
      <c r="J407" s="3490">
        <v>25</v>
      </c>
      <c r="K407" s="135" t="s">
        <v>81</v>
      </c>
      <c r="L407" s="1560">
        <v>0.85</v>
      </c>
      <c r="M407" s="2762">
        <v>0.85</v>
      </c>
      <c r="N407" s="95"/>
      <c r="O407" s="1128" t="s">
        <v>115</v>
      </c>
      <c r="P407" s="881">
        <f>D413</f>
        <v>20</v>
      </c>
      <c r="Q407" s="1055">
        <f>D413</f>
        <v>20</v>
      </c>
      <c r="R407" s="895">
        <f>D422</f>
        <v>30</v>
      </c>
      <c r="S407" s="1047">
        <f>D422</f>
        <v>30</v>
      </c>
      <c r="T407" s="895">
        <f>D436</f>
        <v>20</v>
      </c>
      <c r="U407" s="1056">
        <f>D436</f>
        <v>20</v>
      </c>
      <c r="V407" s="895">
        <f>P407+R407</f>
        <v>50</v>
      </c>
      <c r="W407" s="1046">
        <f>Q407+S407</f>
        <v>50</v>
      </c>
      <c r="X407" s="895">
        <f>R407+T407</f>
        <v>50</v>
      </c>
      <c r="Y407" s="1047">
        <f>S407+U407</f>
        <v>50</v>
      </c>
      <c r="Z407" s="915">
        <f t="shared" ref="Z407:Z415" si="431">P407+R407+T407</f>
        <v>70</v>
      </c>
      <c r="AA407" s="916">
        <f t="shared" ref="AA407:AA415" si="432">Q407+S407+U407</f>
        <v>70</v>
      </c>
      <c r="AC407" s="955" t="s">
        <v>69</v>
      </c>
      <c r="AD407" s="970"/>
      <c r="AE407" s="1034"/>
      <c r="AF407" s="970"/>
      <c r="AG407" s="1027"/>
      <c r="AH407" s="970"/>
      <c r="AI407" s="1028"/>
      <c r="AJ407" s="906">
        <f t="shared" si="425"/>
        <v>0</v>
      </c>
      <c r="AK407" s="2978">
        <f t="shared" si="426"/>
        <v>0</v>
      </c>
      <c r="AL407" s="906">
        <f t="shared" si="427"/>
        <v>0</v>
      </c>
      <c r="AM407" s="961">
        <f t="shared" si="428"/>
        <v>0</v>
      </c>
      <c r="AN407" s="918">
        <f t="shared" si="429"/>
        <v>0</v>
      </c>
      <c r="AO407" s="940">
        <f t="shared" si="430"/>
        <v>0</v>
      </c>
      <c r="AR407" s="105"/>
      <c r="AW407" s="40"/>
      <c r="AX407" s="7"/>
      <c r="AY407" s="15"/>
      <c r="AZ407" s="552"/>
      <c r="BA407" s="329"/>
      <c r="BB407" s="340"/>
      <c r="BC407" s="7"/>
      <c r="BD407" s="14"/>
      <c r="BE407" s="147"/>
      <c r="BF407" s="7"/>
      <c r="BG407" s="11"/>
      <c r="BH407" s="11"/>
      <c r="BI407" s="11"/>
      <c r="BJ407" s="11"/>
      <c r="BK407" s="11"/>
      <c r="BL407" s="11"/>
      <c r="BM407" s="11"/>
      <c r="BN407" s="11"/>
    </row>
    <row r="408" spans="2:66" ht="15.75" thickBot="1">
      <c r="B408" s="3439"/>
      <c r="C408" s="1502" t="s">
        <v>497</v>
      </c>
      <c r="D408" s="95"/>
      <c r="E408" s="2761" t="s">
        <v>84</v>
      </c>
      <c r="F408" s="1560">
        <v>31</v>
      </c>
      <c r="G408" s="2762">
        <v>31</v>
      </c>
      <c r="H408" s="3439"/>
      <c r="I408" s="3414"/>
      <c r="J408" s="3440"/>
      <c r="K408" s="249" t="s">
        <v>347</v>
      </c>
      <c r="L408" s="250">
        <v>59.4</v>
      </c>
      <c r="M408" s="255">
        <v>59.4</v>
      </c>
      <c r="N408" s="95"/>
      <c r="O408" s="917" t="s">
        <v>114</v>
      </c>
      <c r="P408" s="882">
        <f>D412</f>
        <v>30</v>
      </c>
      <c r="Q408" s="1057">
        <f>D412</f>
        <v>30</v>
      </c>
      <c r="R408" s="1214">
        <f>D421</f>
        <v>60</v>
      </c>
      <c r="S408" s="1234">
        <f>D421</f>
        <v>60</v>
      </c>
      <c r="T408" s="882"/>
      <c r="U408" s="1057"/>
      <c r="V408" s="882">
        <f t="shared" ref="V408:V412" si="433">P408+R408</f>
        <v>90</v>
      </c>
      <c r="W408" s="1049">
        <f t="shared" ref="W408:W412" si="434">Q408+S408</f>
        <v>90</v>
      </c>
      <c r="X408" s="882">
        <f t="shared" ref="X408:X412" si="435">R408+T408</f>
        <v>60</v>
      </c>
      <c r="Y408" s="961">
        <f t="shared" ref="Y408:Y412" si="436">S408+U408</f>
        <v>60</v>
      </c>
      <c r="Z408" s="918">
        <f t="shared" si="431"/>
        <v>90</v>
      </c>
      <c r="AA408" s="919">
        <f t="shared" si="432"/>
        <v>90</v>
      </c>
      <c r="AC408" s="956" t="s">
        <v>313</v>
      </c>
      <c r="AD408" s="970">
        <f>F408</f>
        <v>31</v>
      </c>
      <c r="AE408" s="1026">
        <f>G408</f>
        <v>31</v>
      </c>
      <c r="AF408" s="970"/>
      <c r="AG408" s="1027"/>
      <c r="AH408" s="970">
        <f>F433</f>
        <v>21.14</v>
      </c>
      <c r="AI408" s="1028">
        <f>G433</f>
        <v>21.14</v>
      </c>
      <c r="AJ408" s="906">
        <f t="shared" si="425"/>
        <v>31</v>
      </c>
      <c r="AK408" s="2978">
        <f t="shared" si="426"/>
        <v>31</v>
      </c>
      <c r="AL408" s="906">
        <f t="shared" si="427"/>
        <v>21.14</v>
      </c>
      <c r="AM408" s="961">
        <f t="shared" si="428"/>
        <v>21.14</v>
      </c>
      <c r="AN408" s="918">
        <f t="shared" si="429"/>
        <v>52.14</v>
      </c>
      <c r="AO408" s="940">
        <f t="shared" si="430"/>
        <v>52.14</v>
      </c>
      <c r="AR408" s="105"/>
      <c r="AW408" s="11"/>
      <c r="AX408" s="329"/>
      <c r="AY408" s="4"/>
      <c r="AZ408" s="7"/>
      <c r="BA408" s="14"/>
      <c r="BB408" s="147"/>
      <c r="BC408" s="7"/>
      <c r="BD408" s="329"/>
      <c r="BE408" s="340"/>
      <c r="BF408" s="7"/>
      <c r="BG408" s="11"/>
      <c r="BH408" s="11"/>
      <c r="BI408" s="11"/>
      <c r="BJ408" s="11"/>
      <c r="BK408" s="11"/>
      <c r="BL408" s="11"/>
      <c r="BM408" s="11"/>
      <c r="BN408" s="11"/>
    </row>
    <row r="409" spans="2:66" ht="15.75" thickBot="1">
      <c r="B409" s="3598" t="s">
        <v>743</v>
      </c>
      <c r="C409" s="3436" t="s">
        <v>500</v>
      </c>
      <c r="D409" s="1266">
        <v>180</v>
      </c>
      <c r="E409" s="194" t="s">
        <v>73</v>
      </c>
      <c r="F409" s="250">
        <v>100</v>
      </c>
      <c r="G409" s="255">
        <v>100</v>
      </c>
      <c r="H409" s="1185" t="s">
        <v>801</v>
      </c>
      <c r="I409" s="1240"/>
      <c r="J409" s="1241"/>
      <c r="K409" s="2152" t="s">
        <v>509</v>
      </c>
      <c r="L409" s="1740"/>
      <c r="M409" s="2763"/>
      <c r="N409" s="95"/>
      <c r="O409" s="917" t="s">
        <v>72</v>
      </c>
      <c r="P409" s="882"/>
      <c r="Q409" s="1152"/>
      <c r="R409" s="882"/>
      <c r="S409" s="1049"/>
      <c r="T409" s="882"/>
      <c r="U409" s="1060"/>
      <c r="V409" s="882">
        <f t="shared" si="433"/>
        <v>0</v>
      </c>
      <c r="W409" s="1049">
        <f t="shared" si="434"/>
        <v>0</v>
      </c>
      <c r="X409" s="882">
        <f t="shared" si="435"/>
        <v>0</v>
      </c>
      <c r="Y409" s="961">
        <f t="shared" si="436"/>
        <v>0</v>
      </c>
      <c r="Z409" s="918">
        <f t="shared" si="431"/>
        <v>0</v>
      </c>
      <c r="AA409" s="919">
        <f t="shared" si="432"/>
        <v>0</v>
      </c>
      <c r="AC409" s="1113" t="s">
        <v>312</v>
      </c>
      <c r="AD409" s="977"/>
      <c r="AE409" s="1035"/>
      <c r="AF409" s="977"/>
      <c r="AG409" s="1036"/>
      <c r="AH409" s="977"/>
      <c r="AI409" s="1037"/>
      <c r="AJ409" s="907">
        <f t="shared" si="425"/>
        <v>0</v>
      </c>
      <c r="AK409" s="2979">
        <f t="shared" si="426"/>
        <v>0</v>
      </c>
      <c r="AL409" s="907">
        <f t="shared" si="427"/>
        <v>0</v>
      </c>
      <c r="AM409" s="871">
        <f t="shared" si="428"/>
        <v>0</v>
      </c>
      <c r="AN409" s="927">
        <f t="shared" si="429"/>
        <v>0</v>
      </c>
      <c r="AO409" s="941">
        <f t="shared" si="430"/>
        <v>0</v>
      </c>
      <c r="AR409" s="131"/>
      <c r="AW409" s="40"/>
      <c r="AX409" s="7"/>
      <c r="AY409" s="14"/>
      <c r="AZ409" s="7"/>
      <c r="BA409" s="40"/>
      <c r="BB409" s="147"/>
      <c r="BC409" s="7"/>
      <c r="BD409" s="14"/>
      <c r="BE409" s="147"/>
      <c r="BF409" s="89"/>
      <c r="BG409" s="11"/>
      <c r="BH409" s="11"/>
      <c r="BI409" s="11"/>
      <c r="BJ409" s="11"/>
      <c r="BK409" s="11"/>
      <c r="BL409" s="11"/>
      <c r="BM409" s="11"/>
      <c r="BN409" s="11"/>
    </row>
    <row r="410" spans="2:66" ht="15.75" thickBot="1">
      <c r="B410" s="2134" t="s">
        <v>8</v>
      </c>
      <c r="C410" s="1286" t="s">
        <v>444</v>
      </c>
      <c r="D410" s="1266">
        <v>25</v>
      </c>
      <c r="E410" s="194" t="s">
        <v>352</v>
      </c>
      <c r="F410" s="237">
        <v>6</v>
      </c>
      <c r="G410" s="1257">
        <v>6</v>
      </c>
      <c r="H410" s="1228" t="s">
        <v>86</v>
      </c>
      <c r="I410" s="167" t="s">
        <v>87</v>
      </c>
      <c r="J410" s="2658" t="s">
        <v>88</v>
      </c>
      <c r="K410" s="194" t="s">
        <v>78</v>
      </c>
      <c r="L410" s="250">
        <v>6.3</v>
      </c>
      <c r="M410" s="255">
        <v>6.3</v>
      </c>
      <c r="N410" s="95"/>
      <c r="O410" s="920" t="s">
        <v>291</v>
      </c>
      <c r="P410" s="883">
        <f t="shared" ref="P410:U410" si="437">AD410</f>
        <v>31</v>
      </c>
      <c r="Q410" s="1087">
        <f t="shared" si="437"/>
        <v>31</v>
      </c>
      <c r="R410" s="2601">
        <f t="shared" si="437"/>
        <v>6</v>
      </c>
      <c r="S410" s="922">
        <f t="shared" si="437"/>
        <v>6</v>
      </c>
      <c r="T410" s="883">
        <f t="shared" si="437"/>
        <v>21.14</v>
      </c>
      <c r="U410" s="1062">
        <f t="shared" si="437"/>
        <v>21.14</v>
      </c>
      <c r="V410" s="883">
        <f t="shared" si="433"/>
        <v>37</v>
      </c>
      <c r="W410" s="922">
        <f t="shared" si="434"/>
        <v>37</v>
      </c>
      <c r="X410" s="883">
        <f t="shared" si="435"/>
        <v>27.14</v>
      </c>
      <c r="Y410" s="1061">
        <f t="shared" si="436"/>
        <v>27.14</v>
      </c>
      <c r="Z410" s="921">
        <f t="shared" si="431"/>
        <v>58.14</v>
      </c>
      <c r="AA410" s="922">
        <f t="shared" si="432"/>
        <v>58.14</v>
      </c>
      <c r="AC410" s="957" t="s">
        <v>300</v>
      </c>
      <c r="AD410" s="1039">
        <f t="shared" ref="AD410:AH410" si="438">SUM(AD402:AD409)</f>
        <v>31</v>
      </c>
      <c r="AE410" s="1040">
        <f t="shared" si="438"/>
        <v>31</v>
      </c>
      <c r="AF410" s="1041">
        <f t="shared" si="438"/>
        <v>6</v>
      </c>
      <c r="AG410" s="959">
        <f t="shared" si="438"/>
        <v>6</v>
      </c>
      <c r="AH410" s="1039">
        <f t="shared" si="438"/>
        <v>21.14</v>
      </c>
      <c r="AI410" s="1042">
        <f>SUM(AI402:AI409)</f>
        <v>21.14</v>
      </c>
      <c r="AJ410" s="958">
        <f t="shared" si="425"/>
        <v>37</v>
      </c>
      <c r="AK410" s="1043">
        <f t="shared" si="426"/>
        <v>37</v>
      </c>
      <c r="AL410" s="958">
        <f t="shared" si="427"/>
        <v>27.14</v>
      </c>
      <c r="AM410" s="1044">
        <f t="shared" si="428"/>
        <v>27.14</v>
      </c>
      <c r="AN410" s="958">
        <f t="shared" si="429"/>
        <v>58.14</v>
      </c>
      <c r="AO410" s="959">
        <f t="shared" si="430"/>
        <v>58.14</v>
      </c>
      <c r="AR410" s="110"/>
      <c r="AW410" s="92"/>
      <c r="AX410" s="606"/>
      <c r="AY410" s="4"/>
      <c r="AZ410" s="7"/>
      <c r="BA410" s="14"/>
      <c r="BB410" s="147"/>
      <c r="BC410" s="7"/>
      <c r="BD410" s="40"/>
      <c r="BE410" s="147"/>
      <c r="BF410" s="7"/>
      <c r="BG410" s="11"/>
      <c r="BH410" s="11"/>
      <c r="BI410" s="11"/>
      <c r="BJ410" s="11"/>
      <c r="BK410" s="11"/>
      <c r="BL410" s="11"/>
      <c r="BM410" s="11"/>
      <c r="BN410" s="11"/>
    </row>
    <row r="411" spans="2:66">
      <c r="B411" s="1722"/>
      <c r="C411" s="2670" t="s">
        <v>869</v>
      </c>
      <c r="D411" s="1394"/>
      <c r="E411" s="2576" t="s">
        <v>348</v>
      </c>
      <c r="F411" s="237">
        <v>0.28499999999999998</v>
      </c>
      <c r="G411" s="1257">
        <v>0.28499999999999998</v>
      </c>
      <c r="H411" s="135" t="s">
        <v>445</v>
      </c>
      <c r="I411" s="1560">
        <v>113.5</v>
      </c>
      <c r="J411" s="2862">
        <v>100</v>
      </c>
      <c r="K411" s="194" t="s">
        <v>459</v>
      </c>
      <c r="L411" s="238">
        <v>135</v>
      </c>
      <c r="M411" s="2830">
        <v>135</v>
      </c>
      <c r="N411" s="390"/>
      <c r="O411" s="917" t="s">
        <v>91</v>
      </c>
      <c r="P411" s="882"/>
      <c r="Q411" s="875"/>
      <c r="R411" s="882"/>
      <c r="S411" s="961"/>
      <c r="T411" s="882"/>
      <c r="U411" s="1063"/>
      <c r="V411" s="882">
        <f t="shared" si="433"/>
        <v>0</v>
      </c>
      <c r="W411" s="1049">
        <f t="shared" si="434"/>
        <v>0</v>
      </c>
      <c r="X411" s="882">
        <f t="shared" si="435"/>
        <v>0</v>
      </c>
      <c r="Y411" s="961">
        <f t="shared" si="436"/>
        <v>0</v>
      </c>
      <c r="Z411" s="918">
        <f t="shared" si="431"/>
        <v>0</v>
      </c>
      <c r="AA411" s="919">
        <f t="shared" si="432"/>
        <v>0</v>
      </c>
      <c r="AC411" s="1390" t="s">
        <v>388</v>
      </c>
      <c r="AD411" s="903"/>
      <c r="AE411" s="1139"/>
      <c r="AF411" s="905"/>
      <c r="AG411" s="1045"/>
      <c r="AH411" s="908"/>
      <c r="AI411" s="1147"/>
      <c r="AJ411" s="908">
        <f t="shared" si="425"/>
        <v>0</v>
      </c>
      <c r="AK411" s="1046">
        <f t="shared" si="426"/>
        <v>0</v>
      </c>
      <c r="AL411" s="908">
        <f t="shared" si="427"/>
        <v>0</v>
      </c>
      <c r="AM411" s="1047">
        <f t="shared" si="428"/>
        <v>0</v>
      </c>
      <c r="AN411" s="1114"/>
      <c r="AO411" s="1125">
        <f t="shared" ref="AO411:AO434" si="439">AE411+AG411+AI411</f>
        <v>0</v>
      </c>
      <c r="AR411" s="115"/>
      <c r="AW411" s="40"/>
      <c r="AX411" s="7"/>
      <c r="AY411" s="15"/>
      <c r="AZ411" s="7"/>
      <c r="BA411" s="14"/>
      <c r="BB411" s="147"/>
      <c r="BC411" s="11"/>
      <c r="BD411" s="11"/>
      <c r="BE411" s="11"/>
      <c r="BF411" s="7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3447" t="s">
        <v>8</v>
      </c>
      <c r="C412" s="2181" t="s">
        <v>9</v>
      </c>
      <c r="D412" s="2707">
        <v>30</v>
      </c>
      <c r="E412" s="194" t="s">
        <v>347</v>
      </c>
      <c r="F412" s="2814">
        <v>75</v>
      </c>
      <c r="G412" s="3354">
        <v>75</v>
      </c>
      <c r="H412" s="95"/>
      <c r="I412" s="95"/>
      <c r="J412" s="95"/>
      <c r="K412" s="3439"/>
      <c r="L412" s="3414"/>
      <c r="M412" s="3440"/>
      <c r="N412" s="95"/>
      <c r="O412" s="421" t="s">
        <v>42</v>
      </c>
      <c r="P412" s="882"/>
      <c r="Q412" s="1067"/>
      <c r="R412" s="885">
        <f>F418+I420</f>
        <v>226.75</v>
      </c>
      <c r="S412" s="1072">
        <f>G418+J420</f>
        <v>170</v>
      </c>
      <c r="T412" s="882"/>
      <c r="U412" s="1063"/>
      <c r="V412" s="882">
        <f t="shared" si="433"/>
        <v>226.75</v>
      </c>
      <c r="W412" s="1049">
        <f t="shared" si="434"/>
        <v>170</v>
      </c>
      <c r="X412" s="882">
        <f t="shared" si="435"/>
        <v>226.75</v>
      </c>
      <c r="Y412" s="961">
        <f t="shared" si="436"/>
        <v>170</v>
      </c>
      <c r="Z412" s="918">
        <f t="shared" si="431"/>
        <v>226.75</v>
      </c>
      <c r="AA412" s="919">
        <f t="shared" si="432"/>
        <v>170</v>
      </c>
      <c r="AC412" s="935" t="s">
        <v>310</v>
      </c>
      <c r="AD412" s="754"/>
      <c r="AE412" s="1140"/>
      <c r="AF412" s="906"/>
      <c r="AG412" s="1048"/>
      <c r="AH412" s="906"/>
      <c r="AI412" s="1066"/>
      <c r="AJ412" s="906">
        <f t="shared" ref="AJ412:AM415" si="440">AD412+AF412</f>
        <v>0</v>
      </c>
      <c r="AK412" s="1049">
        <f t="shared" si="440"/>
        <v>0</v>
      </c>
      <c r="AL412" s="906">
        <f t="shared" si="440"/>
        <v>0</v>
      </c>
      <c r="AM412" s="961">
        <f t="shared" si="440"/>
        <v>0</v>
      </c>
      <c r="AN412" s="1114">
        <f t="shared" ref="AN412:AN434" si="441">AD412+AF412+AH412</f>
        <v>0</v>
      </c>
      <c r="AO412" s="1125">
        <f t="shared" si="439"/>
        <v>0</v>
      </c>
      <c r="AR412" s="115"/>
      <c r="AW412" s="53"/>
      <c r="AX412" s="7"/>
      <c r="AY412" s="15"/>
      <c r="AZ412" s="7"/>
      <c r="BA412" s="14"/>
      <c r="BB412" s="147"/>
      <c r="BC412" s="7"/>
      <c r="BD412" s="14"/>
      <c r="BE412" s="147"/>
      <c r="BF412" s="7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3390" t="s">
        <v>8</v>
      </c>
      <c r="C413" s="3432" t="s">
        <v>305</v>
      </c>
      <c r="D413" s="2707">
        <v>20</v>
      </c>
      <c r="E413" s="2576" t="s">
        <v>75</v>
      </c>
      <c r="F413" s="250">
        <v>10</v>
      </c>
      <c r="G413" s="1200">
        <v>10</v>
      </c>
      <c r="H413" s="95"/>
      <c r="I413" s="95"/>
      <c r="J413" s="95"/>
      <c r="K413" s="3439"/>
      <c r="L413" s="3414"/>
      <c r="M413" s="3440"/>
      <c r="N413" s="95"/>
      <c r="O413" s="2949" t="s">
        <v>394</v>
      </c>
      <c r="P413" s="884">
        <f t="shared" ref="P413:U413" si="442">AD425</f>
        <v>0</v>
      </c>
      <c r="Q413" s="1064">
        <f t="shared" si="442"/>
        <v>0</v>
      </c>
      <c r="R413" s="1458">
        <f t="shared" si="442"/>
        <v>113.8</v>
      </c>
      <c r="S413" s="1459">
        <f t="shared" si="442"/>
        <v>96.72</v>
      </c>
      <c r="T413" s="884">
        <f t="shared" si="442"/>
        <v>18.850000000000001</v>
      </c>
      <c r="U413" s="1066">
        <f t="shared" si="442"/>
        <v>14.920999999999999</v>
      </c>
      <c r="V413" s="1458">
        <f t="shared" ref="V413:Y415" si="443">P413+R413</f>
        <v>113.8</v>
      </c>
      <c r="W413" s="924">
        <f t="shared" si="443"/>
        <v>96.72</v>
      </c>
      <c r="X413" s="1458">
        <f t="shared" si="443"/>
        <v>132.65</v>
      </c>
      <c r="Y413" s="1459">
        <f t="shared" si="443"/>
        <v>111.64099999999999</v>
      </c>
      <c r="Z413" s="1460">
        <f t="shared" si="431"/>
        <v>132.65</v>
      </c>
      <c r="AA413" s="924">
        <f t="shared" si="432"/>
        <v>111.64099999999999</v>
      </c>
      <c r="AC413" s="934" t="s">
        <v>221</v>
      </c>
      <c r="AD413" s="754"/>
      <c r="AE413" s="1141"/>
      <c r="AF413" s="906"/>
      <c r="AG413" s="1048"/>
      <c r="AH413" s="906"/>
      <c r="AI413" s="1066"/>
      <c r="AJ413" s="906">
        <f t="shared" si="440"/>
        <v>0</v>
      </c>
      <c r="AK413" s="1049">
        <f t="shared" si="440"/>
        <v>0</v>
      </c>
      <c r="AL413" s="906">
        <f t="shared" si="440"/>
        <v>0</v>
      </c>
      <c r="AM413" s="961">
        <f t="shared" si="440"/>
        <v>0</v>
      </c>
      <c r="AN413" s="1114">
        <f t="shared" si="441"/>
        <v>0</v>
      </c>
      <c r="AO413" s="1125">
        <f t="shared" si="439"/>
        <v>0</v>
      </c>
      <c r="AR413" s="217"/>
      <c r="AW413" s="53"/>
      <c r="AX413" s="7"/>
      <c r="AY413" s="15"/>
      <c r="AZ413" s="7"/>
      <c r="BA413" s="14"/>
      <c r="BB413" s="149"/>
      <c r="BC413" s="7"/>
      <c r="BD413" s="14"/>
      <c r="BE413" s="147"/>
      <c r="BF413" s="88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3598" t="s">
        <v>822</v>
      </c>
      <c r="C414" s="3432" t="s">
        <v>801</v>
      </c>
      <c r="D414" s="2707">
        <v>100</v>
      </c>
      <c r="E414" s="2661"/>
      <c r="F414" s="2662"/>
      <c r="G414" s="2663"/>
      <c r="H414" s="95"/>
      <c r="I414" s="95"/>
      <c r="J414" s="95"/>
      <c r="K414" s="3439"/>
      <c r="L414" s="3414"/>
      <c r="M414" s="3440"/>
      <c r="N414" s="95"/>
      <c r="O414" s="2950" t="s">
        <v>395</v>
      </c>
      <c r="P414" s="884">
        <f t="shared" ref="P414:U415" si="444">AD431</f>
        <v>0</v>
      </c>
      <c r="Q414" s="1064">
        <f t="shared" si="444"/>
        <v>0</v>
      </c>
      <c r="R414" s="884">
        <f t="shared" si="444"/>
        <v>0</v>
      </c>
      <c r="S414" s="1065">
        <f t="shared" si="444"/>
        <v>0</v>
      </c>
      <c r="T414" s="884">
        <f t="shared" si="444"/>
        <v>0</v>
      </c>
      <c r="U414" s="1066">
        <f t="shared" si="444"/>
        <v>0</v>
      </c>
      <c r="V414" s="884">
        <f t="shared" si="443"/>
        <v>0</v>
      </c>
      <c r="W414" s="924">
        <f t="shared" si="443"/>
        <v>0</v>
      </c>
      <c r="X414" s="884">
        <f t="shared" si="443"/>
        <v>0</v>
      </c>
      <c r="Y414" s="1065">
        <f t="shared" si="443"/>
        <v>0</v>
      </c>
      <c r="Z414" s="1460">
        <f t="shared" si="431"/>
        <v>0</v>
      </c>
      <c r="AA414" s="924">
        <f t="shared" si="432"/>
        <v>0</v>
      </c>
      <c r="AC414" s="936" t="s">
        <v>340</v>
      </c>
      <c r="AD414" s="754"/>
      <c r="AE414" s="1142"/>
      <c r="AF414" s="906"/>
      <c r="AG414" s="1048"/>
      <c r="AH414" s="907"/>
      <c r="AI414" s="1148"/>
      <c r="AJ414" s="907">
        <f t="shared" si="440"/>
        <v>0</v>
      </c>
      <c r="AK414" s="1051">
        <f t="shared" si="440"/>
        <v>0</v>
      </c>
      <c r="AL414" s="907">
        <f t="shared" si="440"/>
        <v>0</v>
      </c>
      <c r="AM414" s="871">
        <f t="shared" si="440"/>
        <v>0</v>
      </c>
      <c r="AN414" s="1114">
        <f t="shared" si="441"/>
        <v>0</v>
      </c>
      <c r="AO414" s="1125">
        <f t="shared" si="439"/>
        <v>0</v>
      </c>
      <c r="AR414" s="108"/>
      <c r="AW414" s="11"/>
      <c r="AX414" s="47"/>
      <c r="AY414" s="11"/>
      <c r="AZ414" s="11"/>
      <c r="BA414" s="11"/>
      <c r="BB414" s="11"/>
      <c r="BC414" s="27"/>
      <c r="BD414" s="85"/>
      <c r="BE414" s="89"/>
      <c r="BF414" s="88"/>
      <c r="BG414" s="11"/>
      <c r="BH414" s="11"/>
      <c r="BI414" s="11"/>
      <c r="BJ414" s="11"/>
      <c r="BK414" s="11"/>
      <c r="BL414" s="11"/>
      <c r="BM414" s="11"/>
      <c r="BN414" s="11"/>
    </row>
    <row r="415" spans="2:66" ht="15.75" thickBot="1">
      <c r="B415" s="1272" t="s">
        <v>280</v>
      </c>
      <c r="C415" s="3443"/>
      <c r="D415" s="3476">
        <f>D414+D413+D412+D410+D409+200+10</f>
        <v>565</v>
      </c>
      <c r="E415" s="1260"/>
      <c r="F415" s="1262"/>
      <c r="G415" s="2778"/>
      <c r="H415" s="1260"/>
      <c r="I415" s="1262"/>
      <c r="J415" s="2778"/>
      <c r="K415" s="1260"/>
      <c r="L415" s="1262"/>
      <c r="M415" s="2778"/>
      <c r="N415" s="95"/>
      <c r="O415" s="2951" t="s">
        <v>702</v>
      </c>
      <c r="P415" s="884">
        <f t="shared" si="444"/>
        <v>0</v>
      </c>
      <c r="Q415" s="1064">
        <f t="shared" si="444"/>
        <v>0</v>
      </c>
      <c r="R415" s="884">
        <f t="shared" si="444"/>
        <v>113.8</v>
      </c>
      <c r="S415" s="1065">
        <f t="shared" si="444"/>
        <v>96.72</v>
      </c>
      <c r="T415" s="884">
        <f t="shared" si="444"/>
        <v>18.850000000000001</v>
      </c>
      <c r="U415" s="1066">
        <f t="shared" si="444"/>
        <v>14.920999999999999</v>
      </c>
      <c r="V415" s="884">
        <f t="shared" si="443"/>
        <v>113.8</v>
      </c>
      <c r="W415" s="924">
        <f t="shared" si="443"/>
        <v>96.72</v>
      </c>
      <c r="X415" s="884">
        <f t="shared" si="443"/>
        <v>132.65</v>
      </c>
      <c r="Y415" s="1065">
        <f t="shared" si="443"/>
        <v>111.64099999999999</v>
      </c>
      <c r="Z415" s="1460">
        <f t="shared" si="431"/>
        <v>132.65</v>
      </c>
      <c r="AA415" s="924">
        <f t="shared" si="432"/>
        <v>111.64099999999999</v>
      </c>
      <c r="AC415" s="2265" t="s">
        <v>446</v>
      </c>
      <c r="AD415" s="903"/>
      <c r="AE415" s="1139"/>
      <c r="AF415" s="905"/>
      <c r="AG415" s="1045"/>
      <c r="AH415" s="906"/>
      <c r="AI415" s="1066"/>
      <c r="AJ415" s="906">
        <f t="shared" si="440"/>
        <v>0</v>
      </c>
      <c r="AK415" s="1049">
        <f t="shared" si="440"/>
        <v>0</v>
      </c>
      <c r="AL415" s="906">
        <f t="shared" si="440"/>
        <v>0</v>
      </c>
      <c r="AM415" s="961">
        <f t="shared" si="440"/>
        <v>0</v>
      </c>
      <c r="AN415" s="1114">
        <f t="shared" si="441"/>
        <v>0</v>
      </c>
      <c r="AO415" s="1125">
        <f t="shared" si="439"/>
        <v>0</v>
      </c>
      <c r="AR415" s="115"/>
      <c r="AW415" s="38"/>
      <c r="AX415" s="7"/>
      <c r="AY415" s="14"/>
      <c r="AZ415" s="11"/>
      <c r="BA415" s="11"/>
      <c r="BB415" s="11"/>
      <c r="BC415" s="1220"/>
      <c r="BD415" s="89"/>
      <c r="BE415" s="89"/>
      <c r="BF415" s="88"/>
      <c r="BG415" s="11"/>
      <c r="BH415" s="11"/>
      <c r="BI415" s="11"/>
      <c r="BJ415" s="11"/>
      <c r="BK415" s="11"/>
      <c r="BL415" s="11"/>
      <c r="BM415" s="11"/>
      <c r="BN415" s="11"/>
    </row>
    <row r="416" spans="2:66" ht="15.75" thickBot="1">
      <c r="B416" s="610"/>
      <c r="C416" s="3444" t="s">
        <v>106</v>
      </c>
      <c r="D416" s="3433"/>
      <c r="E416" s="3487" t="s">
        <v>1007</v>
      </c>
      <c r="F416" s="3423"/>
      <c r="G416" s="1724"/>
      <c r="H416" s="3488" t="s">
        <v>849</v>
      </c>
      <c r="I416" s="1262"/>
      <c r="J416" s="2778"/>
      <c r="K416" s="3489" t="s">
        <v>467</v>
      </c>
      <c r="L416" s="3423"/>
      <c r="M416" s="1724"/>
      <c r="N416" s="95"/>
      <c r="O416" s="917" t="s">
        <v>64</v>
      </c>
      <c r="P416" s="885">
        <f t="shared" ref="P416:U416" si="445">AD439</f>
        <v>113.5</v>
      </c>
      <c r="Q416" s="1067">
        <f t="shared" si="445"/>
        <v>100</v>
      </c>
      <c r="R416" s="885">
        <f t="shared" si="445"/>
        <v>0</v>
      </c>
      <c r="S416" s="961">
        <f t="shared" si="445"/>
        <v>0</v>
      </c>
      <c r="T416" s="885">
        <f t="shared" si="445"/>
        <v>0</v>
      </c>
      <c r="U416" s="1063">
        <f t="shared" si="445"/>
        <v>0</v>
      </c>
      <c r="V416" s="885">
        <f t="shared" ref="V416:Y416" si="446">P416+R416</f>
        <v>113.5</v>
      </c>
      <c r="W416" s="1049">
        <f t="shared" si="446"/>
        <v>100</v>
      </c>
      <c r="X416" s="885">
        <f t="shared" si="446"/>
        <v>0</v>
      </c>
      <c r="Y416" s="961">
        <f t="shared" si="446"/>
        <v>0</v>
      </c>
      <c r="Z416" s="918">
        <f t="shared" ref="Z416:Z444" si="447">P416+R416+T416</f>
        <v>113.5</v>
      </c>
      <c r="AA416" s="919">
        <f t="shared" ref="AA416:AA444" si="448">Q416+S416+U416</f>
        <v>100</v>
      </c>
      <c r="AC416" s="1222" t="s">
        <v>349</v>
      </c>
      <c r="AD416" s="754"/>
      <c r="AE416" s="1140"/>
      <c r="AF416" s="906"/>
      <c r="AG416" s="1048"/>
      <c r="AH416" s="906"/>
      <c r="AI416" s="1066"/>
      <c r="AJ416" s="906">
        <f t="shared" ref="AJ416:AJ417" si="449">AD416+AF416</f>
        <v>0</v>
      </c>
      <c r="AK416" s="1049">
        <f t="shared" ref="AK416:AK417" si="450">AE416+AG416</f>
        <v>0</v>
      </c>
      <c r="AL416" s="906">
        <f t="shared" ref="AL416:AL417" si="451">AF416+AH416</f>
        <v>0</v>
      </c>
      <c r="AM416" s="961">
        <f t="shared" ref="AM416:AM417" si="452">AG416+AI416</f>
        <v>0</v>
      </c>
      <c r="AN416" s="1114">
        <f t="shared" si="441"/>
        <v>0</v>
      </c>
      <c r="AO416" s="1125">
        <f t="shared" si="439"/>
        <v>0</v>
      </c>
      <c r="AR416" s="115"/>
      <c r="AW416" s="11"/>
      <c r="AX416" s="47"/>
      <c r="AY416" s="11"/>
      <c r="AZ416" s="11"/>
      <c r="BA416" s="11"/>
      <c r="BB416" s="11"/>
      <c r="BC416" s="344"/>
      <c r="BD416" s="85"/>
      <c r="BE416" s="344"/>
      <c r="BF416" s="7"/>
      <c r="BG416" s="11"/>
      <c r="BH416" s="11"/>
      <c r="BI416" s="11"/>
      <c r="BJ416" s="11"/>
      <c r="BK416" s="11"/>
      <c r="BL416" s="11"/>
      <c r="BM416" s="11"/>
      <c r="BN416" s="11"/>
    </row>
    <row r="417" spans="2:66" ht="15.75" thickBot="1">
      <c r="B417" s="3620" t="s">
        <v>354</v>
      </c>
      <c r="C417" s="3436" t="s">
        <v>804</v>
      </c>
      <c r="D417" s="3437">
        <v>60</v>
      </c>
      <c r="E417" s="2771" t="s">
        <v>86</v>
      </c>
      <c r="F417" s="167" t="s">
        <v>87</v>
      </c>
      <c r="G417" s="1705" t="s">
        <v>88</v>
      </c>
      <c r="H417" s="2771" t="s">
        <v>86</v>
      </c>
      <c r="I417" s="167" t="s">
        <v>87</v>
      </c>
      <c r="J417" s="2658" t="s">
        <v>88</v>
      </c>
      <c r="K417" s="2771" t="s">
        <v>86</v>
      </c>
      <c r="L417" s="167" t="s">
        <v>87</v>
      </c>
      <c r="M417" s="2658" t="s">
        <v>88</v>
      </c>
      <c r="N417" s="95"/>
      <c r="O417" s="925" t="s">
        <v>90</v>
      </c>
      <c r="P417" s="1214">
        <f t="shared" ref="P417:U417" si="453">AD443</f>
        <v>0</v>
      </c>
      <c r="Q417" s="875">
        <f t="shared" si="453"/>
        <v>0</v>
      </c>
      <c r="R417" s="885">
        <f t="shared" si="453"/>
        <v>0</v>
      </c>
      <c r="S417" s="1049">
        <f t="shared" si="453"/>
        <v>0</v>
      </c>
      <c r="T417" s="885">
        <f t="shared" si="453"/>
        <v>0</v>
      </c>
      <c r="U417" s="1063">
        <f t="shared" si="453"/>
        <v>0</v>
      </c>
      <c r="V417" s="882">
        <f t="shared" ref="V417:V439" si="454">P417+R417</f>
        <v>0</v>
      </c>
      <c r="W417" s="1049">
        <f t="shared" ref="W417:W444" si="455">Q417+S417</f>
        <v>0</v>
      </c>
      <c r="X417" s="882">
        <f t="shared" ref="X417:X442" si="456">R417+T417</f>
        <v>0</v>
      </c>
      <c r="Y417" s="961">
        <f t="shared" ref="Y417:Y444" si="457">S417+U417</f>
        <v>0</v>
      </c>
      <c r="Z417" s="918">
        <f t="shared" si="447"/>
        <v>0</v>
      </c>
      <c r="AA417" s="919">
        <f t="shared" si="448"/>
        <v>0</v>
      </c>
      <c r="AC417" s="935" t="s">
        <v>412</v>
      </c>
      <c r="AD417" s="754"/>
      <c r="AE417" s="1141"/>
      <c r="AF417" s="906"/>
      <c r="AG417" s="1048"/>
      <c r="AH417" s="906"/>
      <c r="AI417" s="1066"/>
      <c r="AJ417" s="906">
        <f t="shared" si="449"/>
        <v>0</v>
      </c>
      <c r="AK417" s="1049">
        <f t="shared" si="450"/>
        <v>0</v>
      </c>
      <c r="AL417" s="906">
        <f t="shared" si="451"/>
        <v>0</v>
      </c>
      <c r="AM417" s="961">
        <f t="shared" si="452"/>
        <v>0</v>
      </c>
      <c r="AN417" s="1114">
        <f t="shared" si="441"/>
        <v>0</v>
      </c>
      <c r="AO417" s="1125">
        <f t="shared" si="439"/>
        <v>0</v>
      </c>
      <c r="AR417" s="217"/>
      <c r="AW417" s="11"/>
      <c r="AX417" s="47"/>
      <c r="AY417" s="11"/>
      <c r="AZ417" s="11"/>
      <c r="BA417" s="11"/>
      <c r="BB417" s="11"/>
      <c r="BC417" s="55"/>
      <c r="BD417" s="54"/>
      <c r="BE417" s="149"/>
      <c r="BF417" s="55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3434" t="s">
        <v>913</v>
      </c>
      <c r="C418" s="3436" t="s">
        <v>1007</v>
      </c>
      <c r="D418" s="3435">
        <v>200</v>
      </c>
      <c r="E418" s="135" t="s">
        <v>523</v>
      </c>
      <c r="F418" s="1560">
        <v>66.75</v>
      </c>
      <c r="G418" s="2762">
        <v>50</v>
      </c>
      <c r="H418" s="2761" t="s">
        <v>850</v>
      </c>
      <c r="I418" s="134">
        <v>69.7</v>
      </c>
      <c r="J418" s="2762">
        <v>59.2</v>
      </c>
      <c r="K418" s="135" t="s">
        <v>468</v>
      </c>
      <c r="L418" s="134">
        <v>46.8</v>
      </c>
      <c r="M418" s="2862">
        <v>37.200000000000003</v>
      </c>
      <c r="N418" s="95"/>
      <c r="O418" s="917" t="s">
        <v>490</v>
      </c>
      <c r="P418" s="882"/>
      <c r="Q418" s="875"/>
      <c r="R418" s="882">
        <f>D420</f>
        <v>200</v>
      </c>
      <c r="S418" s="961">
        <f>D420</f>
        <v>200</v>
      </c>
      <c r="T418" s="882"/>
      <c r="U418" s="1063"/>
      <c r="V418" s="882">
        <f t="shared" si="454"/>
        <v>200</v>
      </c>
      <c r="W418" s="1049">
        <f t="shared" si="455"/>
        <v>200</v>
      </c>
      <c r="X418" s="882">
        <f t="shared" si="456"/>
        <v>200</v>
      </c>
      <c r="Y418" s="961">
        <f t="shared" si="457"/>
        <v>200</v>
      </c>
      <c r="Z418" s="918">
        <f t="shared" si="447"/>
        <v>200</v>
      </c>
      <c r="AA418" s="919">
        <f t="shared" si="448"/>
        <v>200</v>
      </c>
      <c r="AC418" s="936" t="s">
        <v>107</v>
      </c>
      <c r="AD418" s="754"/>
      <c r="AE418" s="1141"/>
      <c r="AF418" s="1243"/>
      <c r="AG418" s="1048"/>
      <c r="AH418" s="906"/>
      <c r="AI418" s="1066"/>
      <c r="AJ418" s="906">
        <f t="shared" ref="AJ418:AJ432" si="458">AD418+AF418</f>
        <v>0</v>
      </c>
      <c r="AK418" s="1049">
        <f t="shared" ref="AK418:AK432" si="459">AE418+AG418</f>
        <v>0</v>
      </c>
      <c r="AL418" s="906">
        <f t="shared" ref="AL418:AL434" si="460">AF418+AH418</f>
        <v>0</v>
      </c>
      <c r="AM418" s="961">
        <f t="shared" ref="AM418:AM432" si="461">AG418+AI418</f>
        <v>0</v>
      </c>
      <c r="AN418" s="1114">
        <f t="shared" si="441"/>
        <v>0</v>
      </c>
      <c r="AO418" s="1125">
        <f t="shared" si="439"/>
        <v>0</v>
      </c>
      <c r="AR418" s="217"/>
      <c r="AW418" s="11"/>
      <c r="AX418" s="47"/>
      <c r="AY418" s="11"/>
      <c r="AZ418" s="11"/>
      <c r="BA418" s="11"/>
      <c r="BB418" s="11"/>
      <c r="BC418" s="55"/>
      <c r="BD418" s="54"/>
      <c r="BE418" s="11"/>
      <c r="BF418" s="55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3438" t="s">
        <v>852</v>
      </c>
      <c r="C419" s="3432" t="s">
        <v>849</v>
      </c>
      <c r="D419" s="2707">
        <v>190</v>
      </c>
      <c r="E419" s="194" t="s">
        <v>914</v>
      </c>
      <c r="F419" s="261">
        <v>34.4</v>
      </c>
      <c r="G419" s="2795">
        <v>24.12</v>
      </c>
      <c r="H419" s="3377" t="s">
        <v>851</v>
      </c>
      <c r="I419" s="679"/>
      <c r="J419" s="2594"/>
      <c r="K419" s="194" t="s">
        <v>131</v>
      </c>
      <c r="L419" s="237">
        <v>12.6</v>
      </c>
      <c r="M419" s="1257">
        <v>10.56</v>
      </c>
      <c r="N419" s="95"/>
      <c r="O419" s="421" t="s">
        <v>303</v>
      </c>
      <c r="P419" s="882">
        <f t="shared" ref="P419:U419" si="462">AD446</f>
        <v>0</v>
      </c>
      <c r="Q419" s="875">
        <f t="shared" si="462"/>
        <v>0</v>
      </c>
      <c r="R419" s="882">
        <f t="shared" si="462"/>
        <v>69.7</v>
      </c>
      <c r="S419" s="961">
        <f>AG446</f>
        <v>59.2</v>
      </c>
      <c r="T419" s="882">
        <f t="shared" si="462"/>
        <v>0</v>
      </c>
      <c r="U419" s="1063">
        <f t="shared" si="462"/>
        <v>0</v>
      </c>
      <c r="V419" s="882">
        <f t="shared" si="454"/>
        <v>69.7</v>
      </c>
      <c r="W419" s="1049">
        <f t="shared" si="455"/>
        <v>59.2</v>
      </c>
      <c r="X419" s="882">
        <f t="shared" si="456"/>
        <v>69.7</v>
      </c>
      <c r="Y419" s="961">
        <f t="shared" si="457"/>
        <v>59.2</v>
      </c>
      <c r="Z419" s="918">
        <f t="shared" si="447"/>
        <v>69.7</v>
      </c>
      <c r="AA419" s="919">
        <f t="shared" si="448"/>
        <v>59.2</v>
      </c>
      <c r="AC419" s="936" t="s">
        <v>77</v>
      </c>
      <c r="AD419" s="754"/>
      <c r="AE419" s="1143"/>
      <c r="AF419" s="1243">
        <f>F421+I421+L419</f>
        <v>46</v>
      </c>
      <c r="AG419" s="1221">
        <f>G421+J421+M419</f>
        <v>38.520000000000003</v>
      </c>
      <c r="AH419" s="906"/>
      <c r="AI419" s="1066"/>
      <c r="AJ419" s="906">
        <f t="shared" si="458"/>
        <v>46</v>
      </c>
      <c r="AK419" s="1049">
        <f t="shared" si="459"/>
        <v>38.520000000000003</v>
      </c>
      <c r="AL419" s="906">
        <f t="shared" si="460"/>
        <v>46</v>
      </c>
      <c r="AM419" s="961">
        <f t="shared" si="461"/>
        <v>38.520000000000003</v>
      </c>
      <c r="AN419" s="1114">
        <f t="shared" si="441"/>
        <v>46</v>
      </c>
      <c r="AO419" s="1125">
        <f t="shared" si="439"/>
        <v>38.520000000000003</v>
      </c>
      <c r="AR419" s="217"/>
      <c r="AW419" s="1210"/>
      <c r="AX419" s="47"/>
      <c r="AY419" s="1209"/>
      <c r="AZ419" s="11"/>
      <c r="BA419" s="11"/>
      <c r="BB419" s="11"/>
      <c r="BC419" s="11"/>
      <c r="BD419" s="11"/>
      <c r="BE419" s="11"/>
      <c r="BF419" s="7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3438" t="s">
        <v>345</v>
      </c>
      <c r="C420" s="3432" t="s">
        <v>237</v>
      </c>
      <c r="D420" s="3441">
        <v>200</v>
      </c>
      <c r="E420" s="2775" t="s">
        <v>915</v>
      </c>
      <c r="F420" s="237"/>
      <c r="G420" s="1257"/>
      <c r="H420" s="194" t="s">
        <v>42</v>
      </c>
      <c r="I420" s="237">
        <v>160</v>
      </c>
      <c r="J420" s="2830">
        <v>120</v>
      </c>
      <c r="K420" s="2775" t="s">
        <v>479</v>
      </c>
      <c r="L420" s="1740"/>
      <c r="M420" s="2763"/>
      <c r="N420" s="95"/>
      <c r="O420" s="917" t="s">
        <v>304</v>
      </c>
      <c r="P420" s="882">
        <f t="shared" ref="P420:U420" si="463">AD450</f>
        <v>0</v>
      </c>
      <c r="Q420" s="1216">
        <f t="shared" si="463"/>
        <v>0</v>
      </c>
      <c r="R420" s="882">
        <f t="shared" si="463"/>
        <v>0</v>
      </c>
      <c r="S420" s="1049">
        <f t="shared" si="463"/>
        <v>0</v>
      </c>
      <c r="T420" s="882">
        <f t="shared" si="463"/>
        <v>0</v>
      </c>
      <c r="U420" s="1068">
        <f t="shared" si="463"/>
        <v>0</v>
      </c>
      <c r="V420" s="882">
        <f t="shared" si="454"/>
        <v>0</v>
      </c>
      <c r="W420" s="1049">
        <f t="shared" si="455"/>
        <v>0</v>
      </c>
      <c r="X420" s="882">
        <f t="shared" si="456"/>
        <v>0</v>
      </c>
      <c r="Y420" s="961">
        <f t="shared" si="457"/>
        <v>0</v>
      </c>
      <c r="Z420" s="918">
        <f t="shared" si="447"/>
        <v>0</v>
      </c>
      <c r="AA420" s="919">
        <f t="shared" si="448"/>
        <v>0</v>
      </c>
      <c r="AC420" s="936" t="s">
        <v>62</v>
      </c>
      <c r="AD420" s="754"/>
      <c r="AE420" s="1143"/>
      <c r="AF420" s="906"/>
      <c r="AG420" s="1048"/>
      <c r="AH420" s="906">
        <f>F437</f>
        <v>18.850000000000001</v>
      </c>
      <c r="AI420" s="1066">
        <f>G437</f>
        <v>14.920999999999999</v>
      </c>
      <c r="AJ420" s="906">
        <f t="shared" si="458"/>
        <v>0</v>
      </c>
      <c r="AK420" s="1049">
        <f t="shared" si="459"/>
        <v>0</v>
      </c>
      <c r="AL420" s="906">
        <f t="shared" si="460"/>
        <v>18.850000000000001</v>
      </c>
      <c r="AM420" s="961">
        <f t="shared" si="461"/>
        <v>14.920999999999999</v>
      </c>
      <c r="AN420" s="1114">
        <f t="shared" si="441"/>
        <v>18.850000000000001</v>
      </c>
      <c r="AO420" s="1125">
        <f t="shared" si="439"/>
        <v>14.920999999999999</v>
      </c>
      <c r="AR420" s="217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3447" t="s">
        <v>8</v>
      </c>
      <c r="C421" s="2560" t="s">
        <v>9</v>
      </c>
      <c r="D421" s="3441">
        <v>60</v>
      </c>
      <c r="E421" s="194" t="s">
        <v>131</v>
      </c>
      <c r="F421" s="237">
        <v>19</v>
      </c>
      <c r="G421" s="1257">
        <v>15.96</v>
      </c>
      <c r="H421" s="194" t="s">
        <v>131</v>
      </c>
      <c r="I421" s="237">
        <v>14.4</v>
      </c>
      <c r="J421" s="2795">
        <v>12</v>
      </c>
      <c r="K421" s="194" t="s">
        <v>367</v>
      </c>
      <c r="L421" s="250">
        <v>13.8</v>
      </c>
      <c r="M421" s="1200">
        <v>13.8</v>
      </c>
      <c r="N421" s="95"/>
      <c r="O421" s="917" t="s">
        <v>914</v>
      </c>
      <c r="P421" s="885"/>
      <c r="Q421" s="1069"/>
      <c r="R421" s="882">
        <f>F419</f>
        <v>34.4</v>
      </c>
      <c r="S421" s="961">
        <f>G419</f>
        <v>24.12</v>
      </c>
      <c r="T421" s="882"/>
      <c r="U421" s="1063"/>
      <c r="V421" s="882">
        <f t="shared" si="454"/>
        <v>34.4</v>
      </c>
      <c r="W421" s="1049">
        <f t="shared" si="455"/>
        <v>24.12</v>
      </c>
      <c r="X421" s="882">
        <f t="shared" si="456"/>
        <v>34.4</v>
      </c>
      <c r="Y421" s="961">
        <f t="shared" si="457"/>
        <v>24.12</v>
      </c>
      <c r="Z421" s="918">
        <f t="shared" si="447"/>
        <v>34.4</v>
      </c>
      <c r="AA421" s="919">
        <f t="shared" si="448"/>
        <v>24.12</v>
      </c>
      <c r="AC421" s="936" t="s">
        <v>67</v>
      </c>
      <c r="AD421" s="754"/>
      <c r="AE421" s="1141"/>
      <c r="AF421" s="906">
        <f>L418</f>
        <v>46.8</v>
      </c>
      <c r="AG421" s="1048">
        <f>M418</f>
        <v>37.200000000000003</v>
      </c>
      <c r="AH421" s="906"/>
      <c r="AI421" s="1066"/>
      <c r="AJ421" s="906">
        <f t="shared" si="458"/>
        <v>46.8</v>
      </c>
      <c r="AK421" s="1049">
        <f t="shared" si="459"/>
        <v>37.200000000000003</v>
      </c>
      <c r="AL421" s="906">
        <f t="shared" si="460"/>
        <v>46.8</v>
      </c>
      <c r="AM421" s="961">
        <f t="shared" si="461"/>
        <v>37.200000000000003</v>
      </c>
      <c r="AN421" s="1114">
        <f t="shared" si="441"/>
        <v>46.8</v>
      </c>
      <c r="AO421" s="1125">
        <f t="shared" si="439"/>
        <v>37.200000000000003</v>
      </c>
      <c r="AR421" s="217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3452" t="s">
        <v>8</v>
      </c>
      <c r="C422" s="2181" t="s">
        <v>305</v>
      </c>
      <c r="D422" s="3441">
        <v>30</v>
      </c>
      <c r="E422" s="194" t="s">
        <v>75</v>
      </c>
      <c r="F422" s="238">
        <v>4</v>
      </c>
      <c r="G422" s="1268">
        <v>4</v>
      </c>
      <c r="H422" s="194" t="s">
        <v>712</v>
      </c>
      <c r="I422" s="237">
        <v>7.2</v>
      </c>
      <c r="J422" s="2795">
        <v>7.2</v>
      </c>
      <c r="K422" s="2775" t="s">
        <v>480</v>
      </c>
      <c r="L422" s="1740"/>
      <c r="M422" s="2763"/>
      <c r="N422" s="95"/>
      <c r="O422" s="917" t="s">
        <v>60</v>
      </c>
      <c r="P422" s="882"/>
      <c r="Q422" s="875"/>
      <c r="R422" s="882"/>
      <c r="S422" s="961"/>
      <c r="T422" s="882"/>
      <c r="U422" s="1063"/>
      <c r="V422" s="882">
        <f t="shared" si="454"/>
        <v>0</v>
      </c>
      <c r="W422" s="1049">
        <f t="shared" si="455"/>
        <v>0</v>
      </c>
      <c r="X422" s="882">
        <f t="shared" si="456"/>
        <v>0</v>
      </c>
      <c r="Y422" s="961">
        <f t="shared" si="457"/>
        <v>0</v>
      </c>
      <c r="Z422" s="918">
        <f t="shared" si="447"/>
        <v>0</v>
      </c>
      <c r="AA422" s="919">
        <f t="shared" si="448"/>
        <v>0</v>
      </c>
      <c r="AC422" s="936" t="s">
        <v>111</v>
      </c>
      <c r="AD422" s="754"/>
      <c r="AE422" s="1144"/>
      <c r="AF422" s="906"/>
      <c r="AG422" s="1048"/>
      <c r="AH422" s="906"/>
      <c r="AI422" s="1066"/>
      <c r="AJ422" s="906">
        <f t="shared" si="458"/>
        <v>0</v>
      </c>
      <c r="AK422" s="1049">
        <f t="shared" si="459"/>
        <v>0</v>
      </c>
      <c r="AL422" s="906">
        <f t="shared" si="460"/>
        <v>0</v>
      </c>
      <c r="AM422" s="961">
        <f t="shared" si="461"/>
        <v>0</v>
      </c>
      <c r="AN422" s="1114">
        <f t="shared" si="441"/>
        <v>0</v>
      </c>
      <c r="AO422" s="1125">
        <f t="shared" si="439"/>
        <v>0</v>
      </c>
      <c r="AR422" s="217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>
      <c r="B423" s="3439"/>
      <c r="C423" s="2590"/>
      <c r="D423" s="3440"/>
      <c r="E423" s="194" t="s">
        <v>348</v>
      </c>
      <c r="F423" s="238">
        <v>0.4</v>
      </c>
      <c r="G423" s="1257">
        <v>0.4</v>
      </c>
      <c r="H423" s="194" t="s">
        <v>75</v>
      </c>
      <c r="I423" s="2390">
        <v>7.2</v>
      </c>
      <c r="J423" s="2795">
        <v>7.2</v>
      </c>
      <c r="K423" s="2576" t="s">
        <v>474</v>
      </c>
      <c r="L423" s="679">
        <v>1.5</v>
      </c>
      <c r="M423" s="1268">
        <v>1.5</v>
      </c>
      <c r="N423" s="95"/>
      <c r="O423" s="917" t="s">
        <v>56</v>
      </c>
      <c r="P423" s="882">
        <f>F409</f>
        <v>100</v>
      </c>
      <c r="Q423" s="1067">
        <f>G409</f>
        <v>100</v>
      </c>
      <c r="R423" s="882"/>
      <c r="S423" s="1072"/>
      <c r="T423" s="1182">
        <f>F435+I437+L436</f>
        <v>218.2</v>
      </c>
      <c r="U423" s="1068">
        <f>G435+J437+M436</f>
        <v>218.2</v>
      </c>
      <c r="V423" s="882">
        <f t="shared" si="454"/>
        <v>100</v>
      </c>
      <c r="W423" s="1049">
        <f t="shared" si="455"/>
        <v>100</v>
      </c>
      <c r="X423" s="882">
        <f t="shared" si="456"/>
        <v>218.2</v>
      </c>
      <c r="Y423" s="961">
        <f t="shared" si="457"/>
        <v>218.2</v>
      </c>
      <c r="Z423" s="918">
        <f t="shared" si="447"/>
        <v>318.2</v>
      </c>
      <c r="AA423" s="919">
        <f t="shared" si="448"/>
        <v>318.2</v>
      </c>
      <c r="AC423" s="1434" t="s">
        <v>420</v>
      </c>
      <c r="AD423" s="754"/>
      <c r="AE423" s="1145"/>
      <c r="AF423" s="1242"/>
      <c r="AG423" s="1048"/>
      <c r="AH423" s="906"/>
      <c r="AI423" s="1066"/>
      <c r="AJ423" s="906">
        <f t="shared" si="458"/>
        <v>0</v>
      </c>
      <c r="AK423" s="1049">
        <f t="shared" si="459"/>
        <v>0</v>
      </c>
      <c r="AL423" s="906">
        <f t="shared" si="460"/>
        <v>0</v>
      </c>
      <c r="AM423" s="961">
        <f t="shared" si="461"/>
        <v>0</v>
      </c>
      <c r="AN423" s="1114">
        <f t="shared" si="441"/>
        <v>0</v>
      </c>
      <c r="AO423" s="1125">
        <f t="shared" si="439"/>
        <v>0</v>
      </c>
      <c r="AR423" s="1485"/>
    </row>
    <row r="424" spans="2:66" ht="15.75" thickBot="1">
      <c r="B424" s="3439"/>
      <c r="C424" s="2590"/>
      <c r="D424" s="3440"/>
      <c r="E424" s="2654" t="s">
        <v>132</v>
      </c>
      <c r="F424" s="2773">
        <v>8.0000000000000002E-3</v>
      </c>
      <c r="G424" s="2774">
        <v>8.0000000000000002E-3</v>
      </c>
      <c r="H424" s="194" t="s">
        <v>348</v>
      </c>
      <c r="I424" s="1727">
        <v>0.5</v>
      </c>
      <c r="J424" s="1257">
        <v>0.5</v>
      </c>
      <c r="K424" s="195" t="s">
        <v>475</v>
      </c>
      <c r="L424" s="679">
        <v>1.5</v>
      </c>
      <c r="M424" s="1268">
        <v>1.5</v>
      </c>
      <c r="N424" s="95"/>
      <c r="O424" s="917" t="s">
        <v>119</v>
      </c>
      <c r="P424" s="882"/>
      <c r="Q424" s="875"/>
      <c r="R424" s="882"/>
      <c r="S424" s="961"/>
      <c r="T424" s="882"/>
      <c r="U424" s="1063"/>
      <c r="V424" s="882">
        <f t="shared" si="454"/>
        <v>0</v>
      </c>
      <c r="W424" s="1049">
        <f t="shared" si="455"/>
        <v>0</v>
      </c>
      <c r="X424" s="882">
        <f t="shared" si="456"/>
        <v>0</v>
      </c>
      <c r="Y424" s="961">
        <f t="shared" si="457"/>
        <v>0</v>
      </c>
      <c r="Z424" s="918">
        <f t="shared" si="447"/>
        <v>0</v>
      </c>
      <c r="AA424" s="926">
        <f t="shared" si="448"/>
        <v>0</v>
      </c>
      <c r="AC424" s="935" t="s">
        <v>83</v>
      </c>
      <c r="AD424" s="904"/>
      <c r="AE424" s="1146"/>
      <c r="AF424" s="907">
        <f>I422+L421</f>
        <v>21</v>
      </c>
      <c r="AG424" s="1050">
        <f>J422+M421</f>
        <v>21</v>
      </c>
      <c r="AH424" s="907"/>
      <c r="AI424" s="1148"/>
      <c r="AJ424" s="907">
        <f t="shared" si="458"/>
        <v>21</v>
      </c>
      <c r="AK424" s="1051">
        <f t="shared" si="459"/>
        <v>21</v>
      </c>
      <c r="AL424" s="907">
        <f t="shared" si="460"/>
        <v>21</v>
      </c>
      <c r="AM424" s="871">
        <f t="shared" si="461"/>
        <v>21</v>
      </c>
      <c r="AN424" s="1433">
        <f t="shared" si="441"/>
        <v>21</v>
      </c>
      <c r="AO424" s="1419">
        <f t="shared" si="439"/>
        <v>21</v>
      </c>
      <c r="AR424" s="210"/>
    </row>
    <row r="425" spans="2:66" ht="15.75" thickBot="1">
      <c r="B425" s="3439"/>
      <c r="C425" s="2590"/>
      <c r="D425" s="3440"/>
      <c r="E425" s="194" t="s">
        <v>347</v>
      </c>
      <c r="F425" s="2814">
        <v>152.19999999999999</v>
      </c>
      <c r="G425" s="3354"/>
      <c r="H425" s="2654" t="s">
        <v>132</v>
      </c>
      <c r="I425" s="2773">
        <v>5.4000000000000003E-3</v>
      </c>
      <c r="J425" s="2774">
        <v>5.4000000000000003E-3</v>
      </c>
      <c r="K425" s="2595" t="s">
        <v>484</v>
      </c>
      <c r="L425" s="238">
        <v>0.72</v>
      </c>
      <c r="M425" s="1268">
        <v>0.72</v>
      </c>
      <c r="N425" s="95"/>
      <c r="O425" s="917" t="s">
        <v>59</v>
      </c>
      <c r="P425" s="882"/>
      <c r="Q425" s="875"/>
      <c r="R425" s="882"/>
      <c r="S425" s="961"/>
      <c r="T425" s="882"/>
      <c r="U425" s="1063"/>
      <c r="V425" s="882">
        <f t="shared" si="454"/>
        <v>0</v>
      </c>
      <c r="W425" s="1049">
        <f t="shared" si="455"/>
        <v>0</v>
      </c>
      <c r="X425" s="882">
        <f t="shared" si="456"/>
        <v>0</v>
      </c>
      <c r="Y425" s="961">
        <f t="shared" si="457"/>
        <v>0</v>
      </c>
      <c r="Z425" s="918">
        <f t="shared" si="447"/>
        <v>0</v>
      </c>
      <c r="AA425" s="926">
        <f t="shared" si="448"/>
        <v>0</v>
      </c>
      <c r="AC425" s="1412" t="s">
        <v>389</v>
      </c>
      <c r="AD425" s="1438">
        <f t="shared" ref="AD425:AH425" si="464">SUM(AD412:AD424)</f>
        <v>0</v>
      </c>
      <c r="AE425" s="1439">
        <f t="shared" si="464"/>
        <v>0</v>
      </c>
      <c r="AF425" s="1440">
        <f t="shared" si="464"/>
        <v>113.8</v>
      </c>
      <c r="AG425" s="1441">
        <f t="shared" si="464"/>
        <v>96.72</v>
      </c>
      <c r="AH425" s="1442">
        <f t="shared" si="464"/>
        <v>18.850000000000001</v>
      </c>
      <c r="AI425" s="1415">
        <f>SUM(AI412:AI424)</f>
        <v>14.920999999999999</v>
      </c>
      <c r="AJ425" s="1431">
        <f t="shared" si="458"/>
        <v>113.8</v>
      </c>
      <c r="AK425" s="2266">
        <f t="shared" si="459"/>
        <v>96.72</v>
      </c>
      <c r="AL425" s="1431">
        <f t="shared" si="460"/>
        <v>132.65</v>
      </c>
      <c r="AM425" s="2267">
        <f t="shared" si="461"/>
        <v>111.64099999999999</v>
      </c>
      <c r="AN425" s="1431">
        <f t="shared" si="441"/>
        <v>132.65</v>
      </c>
      <c r="AO425" s="1126">
        <f t="shared" si="439"/>
        <v>111.64099999999999</v>
      </c>
      <c r="AR425" s="110"/>
    </row>
    <row r="426" spans="2:66">
      <c r="B426" s="3439"/>
      <c r="C426" s="2590"/>
      <c r="D426" s="3440"/>
      <c r="E426" s="249" t="s">
        <v>984</v>
      </c>
      <c r="F426" s="250"/>
      <c r="G426" s="1200">
        <v>140</v>
      </c>
      <c r="H426" s="194" t="s">
        <v>347</v>
      </c>
      <c r="I426" s="2814">
        <v>33</v>
      </c>
      <c r="J426" s="3354"/>
      <c r="K426" s="194" t="s">
        <v>477</v>
      </c>
      <c r="L426" s="238">
        <v>0.15</v>
      </c>
      <c r="M426" s="1257">
        <v>0.15</v>
      </c>
      <c r="N426" s="95"/>
      <c r="O426" s="917" t="s">
        <v>320</v>
      </c>
      <c r="P426" s="882"/>
      <c r="Q426" s="875"/>
      <c r="R426" s="882"/>
      <c r="S426" s="961"/>
      <c r="T426" s="882"/>
      <c r="U426" s="1063"/>
      <c r="V426" s="882">
        <f t="shared" si="454"/>
        <v>0</v>
      </c>
      <c r="W426" s="1049">
        <f t="shared" si="455"/>
        <v>0</v>
      </c>
      <c r="X426" s="882">
        <f t="shared" si="456"/>
        <v>0</v>
      </c>
      <c r="Y426" s="961">
        <f t="shared" si="457"/>
        <v>0</v>
      </c>
      <c r="Z426" s="918">
        <f t="shared" si="447"/>
        <v>0</v>
      </c>
      <c r="AA426" s="926">
        <f t="shared" si="448"/>
        <v>0</v>
      </c>
      <c r="AC426" s="1390" t="s">
        <v>400</v>
      </c>
      <c r="AD426" s="903"/>
      <c r="AE426" s="1435"/>
      <c r="AF426" s="905"/>
      <c r="AG426" s="1045"/>
      <c r="AH426" s="905"/>
      <c r="AI426" s="1436"/>
      <c r="AJ426" s="905">
        <f t="shared" si="458"/>
        <v>0</v>
      </c>
      <c r="AK426" s="1437">
        <f t="shared" si="459"/>
        <v>0</v>
      </c>
      <c r="AL426" s="905">
        <f t="shared" si="460"/>
        <v>0</v>
      </c>
      <c r="AM426" s="1025">
        <f t="shared" si="461"/>
        <v>0</v>
      </c>
      <c r="AN426" s="1114">
        <f t="shared" si="441"/>
        <v>0</v>
      </c>
      <c r="AO426" s="1125">
        <f t="shared" si="439"/>
        <v>0</v>
      </c>
      <c r="AR426" s="217"/>
    </row>
    <row r="427" spans="2:66">
      <c r="B427" s="3439"/>
      <c r="C427" s="2590"/>
      <c r="D427" s="3440"/>
      <c r="E427" s="194" t="s">
        <v>536</v>
      </c>
      <c r="F427" s="238">
        <v>6</v>
      </c>
      <c r="G427" s="1268">
        <v>6</v>
      </c>
      <c r="H427" s="2791" t="s">
        <v>987</v>
      </c>
      <c r="I427" s="1703"/>
      <c r="J427" s="1704"/>
      <c r="K427" s="194" t="s">
        <v>347</v>
      </c>
      <c r="L427" s="237">
        <v>7.05</v>
      </c>
      <c r="M427" s="1257"/>
      <c r="N427" s="95"/>
      <c r="O427" s="917" t="s">
        <v>61</v>
      </c>
      <c r="P427" s="882"/>
      <c r="Q427" s="875"/>
      <c r="R427" s="882"/>
      <c r="S427" s="961"/>
      <c r="T427" s="882"/>
      <c r="U427" s="1063"/>
      <c r="V427" s="882">
        <f t="shared" si="454"/>
        <v>0</v>
      </c>
      <c r="W427" s="1049">
        <f t="shared" si="455"/>
        <v>0</v>
      </c>
      <c r="X427" s="882">
        <f t="shared" si="456"/>
        <v>0</v>
      </c>
      <c r="Y427" s="961">
        <f t="shared" si="457"/>
        <v>0</v>
      </c>
      <c r="Z427" s="918">
        <f t="shared" si="447"/>
        <v>0</v>
      </c>
      <c r="AA427" s="926">
        <f t="shared" si="448"/>
        <v>0</v>
      </c>
      <c r="AC427" s="936" t="s">
        <v>110</v>
      </c>
      <c r="AD427" s="754"/>
      <c r="AE427" s="1141"/>
      <c r="AF427" s="906"/>
      <c r="AG427" s="1048"/>
      <c r="AH427" s="906"/>
      <c r="AI427" s="1066"/>
      <c r="AJ427" s="906">
        <f t="shared" si="458"/>
        <v>0</v>
      </c>
      <c r="AK427" s="1049">
        <f t="shared" si="459"/>
        <v>0</v>
      </c>
      <c r="AL427" s="906">
        <f t="shared" si="460"/>
        <v>0</v>
      </c>
      <c r="AM427" s="961">
        <f t="shared" si="461"/>
        <v>0</v>
      </c>
      <c r="AN427" s="1114">
        <f t="shared" si="441"/>
        <v>0</v>
      </c>
      <c r="AO427" s="1125">
        <f t="shared" si="439"/>
        <v>0</v>
      </c>
      <c r="AR427" s="217"/>
    </row>
    <row r="428" spans="2:66">
      <c r="B428" s="3439"/>
      <c r="C428" s="2590"/>
      <c r="D428" s="3440"/>
      <c r="E428" s="194" t="s">
        <v>478</v>
      </c>
      <c r="F428" s="2863"/>
      <c r="G428" s="1257">
        <v>0.6</v>
      </c>
      <c r="H428" s="3450"/>
      <c r="I428" s="3414"/>
      <c r="J428" s="3440"/>
      <c r="K428" s="2775" t="s">
        <v>481</v>
      </c>
      <c r="L428" s="1740"/>
      <c r="M428" s="2763"/>
      <c r="N428" s="95"/>
      <c r="O428" s="917" t="s">
        <v>75</v>
      </c>
      <c r="P428" s="1150">
        <f>F413</f>
        <v>10</v>
      </c>
      <c r="Q428" s="1067">
        <f>G413</f>
        <v>10</v>
      </c>
      <c r="R428" s="882">
        <f>F422+I423</f>
        <v>11.2</v>
      </c>
      <c r="S428" s="1049">
        <f>G422+J423</f>
        <v>11.2</v>
      </c>
      <c r="T428" s="882">
        <f>F438+I435</f>
        <v>4.57</v>
      </c>
      <c r="U428" s="1068">
        <f>G438+J435</f>
        <v>4.57</v>
      </c>
      <c r="V428" s="882">
        <f t="shared" si="454"/>
        <v>21.2</v>
      </c>
      <c r="W428" s="1049">
        <f t="shared" si="455"/>
        <v>21.2</v>
      </c>
      <c r="X428" s="882">
        <f t="shared" si="456"/>
        <v>15.77</v>
      </c>
      <c r="Y428" s="961">
        <f t="shared" si="457"/>
        <v>15.77</v>
      </c>
      <c r="Z428" s="918">
        <f t="shared" si="447"/>
        <v>25.77</v>
      </c>
      <c r="AA428" s="926">
        <f t="shared" si="448"/>
        <v>25.77</v>
      </c>
      <c r="AC428" s="936" t="s">
        <v>108</v>
      </c>
      <c r="AD428" s="754"/>
      <c r="AE428" s="1144"/>
      <c r="AF428" s="906"/>
      <c r="AG428" s="1048"/>
      <c r="AH428" s="906"/>
      <c r="AI428" s="1066"/>
      <c r="AJ428" s="906">
        <f t="shared" si="458"/>
        <v>0</v>
      </c>
      <c r="AK428" s="1049">
        <f t="shared" si="459"/>
        <v>0</v>
      </c>
      <c r="AL428" s="906">
        <f t="shared" si="460"/>
        <v>0</v>
      </c>
      <c r="AM428" s="961">
        <f t="shared" si="461"/>
        <v>0</v>
      </c>
      <c r="AN428" s="1114">
        <f t="shared" si="441"/>
        <v>0</v>
      </c>
      <c r="AO428" s="1125">
        <f t="shared" si="439"/>
        <v>0</v>
      </c>
      <c r="AR428" s="217"/>
    </row>
    <row r="429" spans="2:66" ht="15.75">
      <c r="B429" s="3439"/>
      <c r="C429" s="2590"/>
      <c r="D429" s="3440"/>
      <c r="E429" s="95"/>
      <c r="F429" s="95"/>
      <c r="G429" s="95"/>
      <c r="H429" s="3680"/>
      <c r="I429" s="3414"/>
      <c r="J429" s="3451"/>
      <c r="K429" s="194" t="s">
        <v>348</v>
      </c>
      <c r="L429" s="238">
        <v>0.15</v>
      </c>
      <c r="M429" s="1257">
        <v>0.15</v>
      </c>
      <c r="N429" s="95"/>
      <c r="O429" s="917" t="s">
        <v>79</v>
      </c>
      <c r="P429" s="882"/>
      <c r="Q429" s="875"/>
      <c r="R429" s="882">
        <f>L423+L424</f>
        <v>3</v>
      </c>
      <c r="S429" s="1049">
        <f>M423+M424</f>
        <v>3</v>
      </c>
      <c r="T429" s="882"/>
      <c r="U429" s="1063"/>
      <c r="V429" s="882">
        <f t="shared" si="454"/>
        <v>3</v>
      </c>
      <c r="W429" s="1049">
        <f t="shared" si="455"/>
        <v>3</v>
      </c>
      <c r="X429" s="882">
        <f t="shared" si="456"/>
        <v>3</v>
      </c>
      <c r="Y429" s="961">
        <f t="shared" si="457"/>
        <v>3</v>
      </c>
      <c r="Z429" s="918">
        <f t="shared" si="447"/>
        <v>3</v>
      </c>
      <c r="AA429" s="926">
        <f t="shared" si="448"/>
        <v>3</v>
      </c>
      <c r="AC429" s="936" t="s">
        <v>309</v>
      </c>
      <c r="AD429" s="754"/>
      <c r="AE429" s="1145"/>
      <c r="AF429" s="906"/>
      <c r="AG429" s="1048"/>
      <c r="AH429" s="906"/>
      <c r="AI429" s="1066"/>
      <c r="AJ429" s="906">
        <f t="shared" si="458"/>
        <v>0</v>
      </c>
      <c r="AK429" s="1049">
        <f t="shared" si="459"/>
        <v>0</v>
      </c>
      <c r="AL429" s="906">
        <f t="shared" si="460"/>
        <v>0</v>
      </c>
      <c r="AM429" s="961">
        <f t="shared" si="461"/>
        <v>0</v>
      </c>
      <c r="AN429" s="1114">
        <f t="shared" si="441"/>
        <v>0</v>
      </c>
      <c r="AO429" s="1125">
        <f t="shared" si="439"/>
        <v>0</v>
      </c>
      <c r="AR429" s="217"/>
    </row>
    <row r="430" spans="2:66" ht="15.75" thickBot="1">
      <c r="B430" s="1272" t="s">
        <v>281</v>
      </c>
      <c r="C430" s="1262"/>
      <c r="D430" s="3603">
        <f>SUM(D417:D429)</f>
        <v>740</v>
      </c>
      <c r="E430" s="95"/>
      <c r="F430" s="95"/>
      <c r="G430" s="95"/>
      <c r="H430" s="1260"/>
      <c r="I430" s="1262"/>
      <c r="J430" s="2778"/>
      <c r="K430" s="1260"/>
      <c r="L430" s="1262"/>
      <c r="M430" s="2778"/>
      <c r="N430" s="95"/>
      <c r="O430" s="617" t="s">
        <v>123</v>
      </c>
      <c r="P430" s="1245"/>
      <c r="Q430" s="1067"/>
      <c r="R430" s="1245"/>
      <c r="S430" s="1244"/>
      <c r="T430" s="3738">
        <v>4.4999999999999998E-2</v>
      </c>
      <c r="U430" s="1060">
        <f>G440</f>
        <v>1.8</v>
      </c>
      <c r="V430" s="882">
        <f t="shared" si="454"/>
        <v>0</v>
      </c>
      <c r="W430" s="1049">
        <f t="shared" si="455"/>
        <v>0</v>
      </c>
      <c r="X430" s="882">
        <f t="shared" si="456"/>
        <v>4.4999999999999998E-2</v>
      </c>
      <c r="Y430" s="961">
        <f t="shared" si="457"/>
        <v>1.8</v>
      </c>
      <c r="Z430" s="918">
        <f t="shared" si="447"/>
        <v>4.4999999999999998E-2</v>
      </c>
      <c r="AA430" s="926">
        <f t="shared" si="448"/>
        <v>1.8</v>
      </c>
      <c r="AC430" s="935"/>
      <c r="AD430" s="754"/>
      <c r="AE430" s="1142"/>
      <c r="AF430" s="906"/>
      <c r="AG430" s="1048"/>
      <c r="AH430" s="906"/>
      <c r="AI430" s="1066"/>
      <c r="AJ430" s="906">
        <f t="shared" si="458"/>
        <v>0</v>
      </c>
      <c r="AK430" s="1049">
        <f t="shared" si="459"/>
        <v>0</v>
      </c>
      <c r="AL430" s="906">
        <f t="shared" si="460"/>
        <v>0</v>
      </c>
      <c r="AM430" s="961">
        <f t="shared" si="461"/>
        <v>0</v>
      </c>
      <c r="AN430" s="1433">
        <f t="shared" si="441"/>
        <v>0</v>
      </c>
      <c r="AO430" s="1419">
        <f t="shared" si="439"/>
        <v>0</v>
      </c>
      <c r="AR430" s="115"/>
    </row>
    <row r="431" spans="2:66" ht="15.75" thickBot="1">
      <c r="B431" s="1747"/>
      <c r="C431" s="3444" t="s">
        <v>196</v>
      </c>
      <c r="D431" s="1748"/>
      <c r="E431" s="3043" t="s">
        <v>661</v>
      </c>
      <c r="F431" s="1240"/>
      <c r="G431" s="1240"/>
      <c r="H431" s="3061"/>
      <c r="I431" s="3062"/>
      <c r="J431" s="2778"/>
      <c r="K431" s="3392" t="s">
        <v>455</v>
      </c>
      <c r="L431" s="3403"/>
      <c r="M431" s="3393"/>
      <c r="N431" s="95"/>
      <c r="O431" s="917" t="s">
        <v>47</v>
      </c>
      <c r="P431" s="885">
        <f>F410+L410</f>
        <v>12.3</v>
      </c>
      <c r="Q431" s="1067">
        <f>G410+M410</f>
        <v>12.3</v>
      </c>
      <c r="R431" s="882">
        <f>L425</f>
        <v>0.72</v>
      </c>
      <c r="S431" s="1049">
        <f>M425</f>
        <v>0.72</v>
      </c>
      <c r="T431" s="882">
        <f>I441+L435</f>
        <v>5.6</v>
      </c>
      <c r="U431" s="1060">
        <f>J441+M435</f>
        <v>5.6</v>
      </c>
      <c r="V431" s="882">
        <f t="shared" si="454"/>
        <v>13.020000000000001</v>
      </c>
      <c r="W431" s="1049">
        <f t="shared" si="455"/>
        <v>13.020000000000001</v>
      </c>
      <c r="X431" s="882">
        <f t="shared" si="456"/>
        <v>6.3199999999999994</v>
      </c>
      <c r="Y431" s="961">
        <f t="shared" si="457"/>
        <v>6.3199999999999994</v>
      </c>
      <c r="Z431" s="918">
        <f t="shared" si="447"/>
        <v>18.62</v>
      </c>
      <c r="AA431" s="926">
        <f t="shared" si="448"/>
        <v>18.62</v>
      </c>
      <c r="AC431" s="1412" t="s">
        <v>390</v>
      </c>
      <c r="AD431" s="2268">
        <f t="shared" ref="AD431:AH431" si="465">SUM(AD426:AD430)</f>
        <v>0</v>
      </c>
      <c r="AE431" s="1415">
        <f>SUM(AE426:AE430)</f>
        <v>0</v>
      </c>
      <c r="AF431" s="1438">
        <f t="shared" si="465"/>
        <v>0</v>
      </c>
      <c r="AG431" s="1415">
        <f t="shared" si="465"/>
        <v>0</v>
      </c>
      <c r="AH431" s="1438">
        <f t="shared" si="465"/>
        <v>0</v>
      </c>
      <c r="AI431" s="1415">
        <f>SUM(AI426:AI430)</f>
        <v>0</v>
      </c>
      <c r="AJ431" s="1431">
        <f t="shared" si="458"/>
        <v>0</v>
      </c>
      <c r="AK431" s="2266">
        <f t="shared" si="459"/>
        <v>0</v>
      </c>
      <c r="AL431" s="1431">
        <f t="shared" si="460"/>
        <v>0</v>
      </c>
      <c r="AM431" s="2267">
        <f t="shared" si="461"/>
        <v>0</v>
      </c>
      <c r="AN431" s="2298">
        <f t="shared" si="441"/>
        <v>0</v>
      </c>
      <c r="AO431" s="1126">
        <f t="shared" si="439"/>
        <v>0</v>
      </c>
      <c r="AR431" s="210"/>
    </row>
    <row r="432" spans="2:66" ht="15.75" thickBot="1">
      <c r="B432" s="2371" t="s">
        <v>351</v>
      </c>
      <c r="C432" s="3436" t="s">
        <v>455</v>
      </c>
      <c r="D432" s="3435">
        <v>180</v>
      </c>
      <c r="E432" s="2842" t="s">
        <v>86</v>
      </c>
      <c r="F432" s="2660" t="s">
        <v>87</v>
      </c>
      <c r="G432" s="2838" t="s">
        <v>88</v>
      </c>
      <c r="H432" s="2771" t="s">
        <v>86</v>
      </c>
      <c r="I432" s="167" t="s">
        <v>87</v>
      </c>
      <c r="J432" s="2658" t="s">
        <v>88</v>
      </c>
      <c r="K432" s="2407" t="s">
        <v>563</v>
      </c>
      <c r="L432" s="2810"/>
      <c r="M432" s="2811"/>
      <c r="N432" s="95"/>
      <c r="O432" s="917" t="s">
        <v>903</v>
      </c>
      <c r="P432" s="882">
        <f>I407</f>
        <v>25</v>
      </c>
      <c r="Q432" s="1216">
        <f>J407</f>
        <v>25</v>
      </c>
      <c r="R432" s="882"/>
      <c r="S432" s="961"/>
      <c r="T432" s="882"/>
      <c r="U432" s="1063"/>
      <c r="V432" s="882">
        <f t="shared" si="454"/>
        <v>25</v>
      </c>
      <c r="W432" s="1049">
        <f t="shared" si="455"/>
        <v>25</v>
      </c>
      <c r="X432" s="882">
        <f t="shared" si="456"/>
        <v>0</v>
      </c>
      <c r="Y432" s="961">
        <f t="shared" si="457"/>
        <v>0</v>
      </c>
      <c r="Z432" s="918">
        <f t="shared" si="447"/>
        <v>25</v>
      </c>
      <c r="AA432" s="926">
        <f t="shared" si="448"/>
        <v>25</v>
      </c>
      <c r="AC432" s="2271" t="s">
        <v>391</v>
      </c>
      <c r="AD432" s="2272">
        <f>AD431+AD425</f>
        <v>0</v>
      </c>
      <c r="AE432" s="2272">
        <f t="shared" ref="AE432:AH432" si="466">AE431+AE425</f>
        <v>0</v>
      </c>
      <c r="AF432" s="2312">
        <f t="shared" si="466"/>
        <v>113.8</v>
      </c>
      <c r="AG432" s="2340">
        <f>AG431+AG425</f>
        <v>96.72</v>
      </c>
      <c r="AH432" s="2272">
        <f t="shared" si="466"/>
        <v>18.850000000000001</v>
      </c>
      <c r="AI432" s="2272">
        <f>AI431+AI425</f>
        <v>14.920999999999999</v>
      </c>
      <c r="AJ432" s="2313">
        <f t="shared" si="458"/>
        <v>113.8</v>
      </c>
      <c r="AK432" s="2277">
        <f t="shared" si="459"/>
        <v>96.72</v>
      </c>
      <c r="AL432" s="2313">
        <f t="shared" si="460"/>
        <v>132.65</v>
      </c>
      <c r="AM432" s="2314">
        <f t="shared" si="461"/>
        <v>111.64099999999999</v>
      </c>
      <c r="AN432" s="2315">
        <f t="shared" si="441"/>
        <v>132.65</v>
      </c>
      <c r="AO432" s="2279">
        <f t="shared" si="439"/>
        <v>111.64099999999999</v>
      </c>
      <c r="AR432" s="130"/>
    </row>
    <row r="433" spans="1:49" ht="15.75" thickBot="1">
      <c r="B433" s="561"/>
      <c r="C433" s="3442" t="s">
        <v>563</v>
      </c>
      <c r="D433" s="1715"/>
      <c r="E433" s="135" t="s">
        <v>630</v>
      </c>
      <c r="F433" s="2611">
        <v>21.14</v>
      </c>
      <c r="G433" s="2843">
        <v>21.14</v>
      </c>
      <c r="H433" s="2844" t="s">
        <v>624</v>
      </c>
      <c r="I433" s="2845">
        <v>0.16</v>
      </c>
      <c r="J433" s="2846">
        <v>0.16</v>
      </c>
      <c r="K433" s="2144" t="s">
        <v>86</v>
      </c>
      <c r="L433" s="677" t="s">
        <v>87</v>
      </c>
      <c r="M433" s="1265" t="s">
        <v>88</v>
      </c>
      <c r="N433" s="95"/>
      <c r="O433" s="917" t="s">
        <v>317</v>
      </c>
      <c r="P433" s="882">
        <f>L407</f>
        <v>0.85</v>
      </c>
      <c r="Q433" s="875">
        <f>M407</f>
        <v>0.85</v>
      </c>
      <c r="R433" s="882"/>
      <c r="S433" s="961"/>
      <c r="T433" s="882"/>
      <c r="U433" s="1063"/>
      <c r="V433" s="882">
        <f t="shared" si="454"/>
        <v>0.85</v>
      </c>
      <c r="W433" s="1049">
        <f t="shared" si="455"/>
        <v>0.85</v>
      </c>
      <c r="X433" s="882">
        <f t="shared" si="456"/>
        <v>0</v>
      </c>
      <c r="Y433" s="961">
        <f t="shared" si="457"/>
        <v>0</v>
      </c>
      <c r="Z433" s="918">
        <f t="shared" si="447"/>
        <v>0.85</v>
      </c>
      <c r="AA433" s="926">
        <f t="shared" si="448"/>
        <v>0.85</v>
      </c>
      <c r="AC433" s="2290" t="s">
        <v>761</v>
      </c>
      <c r="AD433" s="2184"/>
      <c r="AE433" s="2291"/>
      <c r="AF433" s="2292"/>
      <c r="AG433" s="2303"/>
      <c r="AH433" s="2304">
        <f>I438</f>
        <v>6</v>
      </c>
      <c r="AI433" s="2305">
        <f>J438</f>
        <v>6</v>
      </c>
      <c r="AJ433" s="2306">
        <f>AD433+AF433</f>
        <v>0</v>
      </c>
      <c r="AK433" s="989">
        <f>AE433+AG433</f>
        <v>0</v>
      </c>
      <c r="AL433" s="2295">
        <f t="shared" si="460"/>
        <v>6</v>
      </c>
      <c r="AM433" s="990">
        <f>AG433+AI433</f>
        <v>6</v>
      </c>
      <c r="AN433" s="2307">
        <f t="shared" si="441"/>
        <v>6</v>
      </c>
      <c r="AO433" s="2308">
        <f t="shared" si="439"/>
        <v>6</v>
      </c>
      <c r="AR433" s="102"/>
    </row>
    <row r="434" spans="1:49">
      <c r="B434" s="1624" t="s">
        <v>634</v>
      </c>
      <c r="C434" s="2580" t="s">
        <v>628</v>
      </c>
      <c r="D434" s="3016">
        <v>90</v>
      </c>
      <c r="E434" s="2576" t="s">
        <v>74</v>
      </c>
      <c r="F434" s="250">
        <v>45.253999999999998</v>
      </c>
      <c r="G434" s="2577"/>
      <c r="H434" s="2847" t="s">
        <v>633</v>
      </c>
      <c r="I434" s="1740"/>
      <c r="J434" s="2848"/>
      <c r="K434" s="2408" t="s">
        <v>455</v>
      </c>
      <c r="L434" s="1560">
        <v>2</v>
      </c>
      <c r="M434" s="2762">
        <v>2</v>
      </c>
      <c r="N434" s="95"/>
      <c r="O434" s="917" t="s">
        <v>118</v>
      </c>
      <c r="P434" s="882"/>
      <c r="Q434" s="875"/>
      <c r="R434" s="882"/>
      <c r="S434" s="961"/>
      <c r="T434" s="882">
        <f>I440</f>
        <v>1</v>
      </c>
      <c r="U434" s="1063">
        <f>J440</f>
        <v>1</v>
      </c>
      <c r="V434" s="882">
        <f t="shared" si="454"/>
        <v>0</v>
      </c>
      <c r="W434" s="1049">
        <f t="shared" si="455"/>
        <v>0</v>
      </c>
      <c r="X434" s="882">
        <f t="shared" si="456"/>
        <v>1</v>
      </c>
      <c r="Y434" s="961">
        <f t="shared" si="457"/>
        <v>1</v>
      </c>
      <c r="Z434" s="918">
        <f t="shared" si="447"/>
        <v>1</v>
      </c>
      <c r="AA434" s="926">
        <f t="shared" si="448"/>
        <v>1</v>
      </c>
      <c r="AC434" s="1385" t="s">
        <v>292</v>
      </c>
      <c r="AD434" s="1386"/>
      <c r="AE434" s="2285"/>
      <c r="AF434" s="903"/>
      <c r="AG434" s="2300"/>
      <c r="AH434" s="903"/>
      <c r="AI434" s="2301"/>
      <c r="AJ434" s="2302">
        <f>AD434+AF434</f>
        <v>0</v>
      </c>
      <c r="AK434" s="2287">
        <f t="shared" ref="AK434" si="467">AE434+AG434</f>
        <v>0</v>
      </c>
      <c r="AL434" s="905">
        <f t="shared" si="460"/>
        <v>0</v>
      </c>
      <c r="AM434" s="2288">
        <f t="shared" ref="AM434" si="468">AG434+AI434</f>
        <v>0</v>
      </c>
      <c r="AN434" s="2289">
        <f t="shared" si="441"/>
        <v>0</v>
      </c>
      <c r="AO434" s="945">
        <f t="shared" si="439"/>
        <v>0</v>
      </c>
      <c r="AR434" s="104"/>
    </row>
    <row r="435" spans="1:49" ht="13.5" customHeight="1">
      <c r="B435" s="1279" t="s">
        <v>414</v>
      </c>
      <c r="C435" s="2581" t="s">
        <v>1019</v>
      </c>
      <c r="D435" s="3655">
        <v>20</v>
      </c>
      <c r="E435" s="194" t="s">
        <v>73</v>
      </c>
      <c r="F435" s="237">
        <v>24.6</v>
      </c>
      <c r="G435" s="1239">
        <v>24.6</v>
      </c>
      <c r="H435" s="772" t="s">
        <v>75</v>
      </c>
      <c r="I435" s="2850">
        <v>3</v>
      </c>
      <c r="J435" s="2851">
        <v>3</v>
      </c>
      <c r="K435" s="2852" t="s">
        <v>352</v>
      </c>
      <c r="L435" s="237">
        <v>4</v>
      </c>
      <c r="M435" s="1257">
        <v>4</v>
      </c>
      <c r="N435" s="95"/>
      <c r="O435" s="917" t="s">
        <v>117</v>
      </c>
      <c r="P435" s="882"/>
      <c r="Q435" s="875"/>
      <c r="R435" s="882"/>
      <c r="S435" s="961"/>
      <c r="T435" s="882">
        <f>L434</f>
        <v>2</v>
      </c>
      <c r="U435" s="1063">
        <f>M434</f>
        <v>2</v>
      </c>
      <c r="V435" s="882">
        <f t="shared" si="454"/>
        <v>0</v>
      </c>
      <c r="W435" s="1049">
        <f t="shared" si="455"/>
        <v>0</v>
      </c>
      <c r="X435" s="882">
        <f t="shared" si="456"/>
        <v>2</v>
      </c>
      <c r="Y435" s="961">
        <f t="shared" si="457"/>
        <v>2</v>
      </c>
      <c r="Z435" s="918">
        <f t="shared" si="447"/>
        <v>2</v>
      </c>
      <c r="AA435" s="926">
        <f t="shared" si="448"/>
        <v>2</v>
      </c>
      <c r="AC435" s="962" t="s">
        <v>293</v>
      </c>
      <c r="AD435" s="963">
        <f>I411</f>
        <v>113.5</v>
      </c>
      <c r="AE435" s="964">
        <f>J411</f>
        <v>100</v>
      </c>
      <c r="AF435" s="754"/>
      <c r="AG435" s="965"/>
      <c r="AH435" s="906"/>
      <c r="AI435" s="966"/>
      <c r="AJ435" s="906">
        <f t="shared" ref="AJ435:AM438" si="469">AD435+AF435</f>
        <v>113.5</v>
      </c>
      <c r="AK435" s="967">
        <f t="shared" si="469"/>
        <v>100</v>
      </c>
      <c r="AL435" s="906">
        <f t="shared" si="469"/>
        <v>0</v>
      </c>
      <c r="AM435" s="968">
        <f t="shared" si="469"/>
        <v>0</v>
      </c>
      <c r="AN435" s="939">
        <f t="shared" ref="AN435:AN450" si="470">AD435+AF435+AH435</f>
        <v>113.5</v>
      </c>
      <c r="AO435" s="940">
        <f t="shared" ref="AO435:AO450" si="471">AE435+AG435+AI435</f>
        <v>100</v>
      </c>
      <c r="AR435" s="108"/>
    </row>
    <row r="436" spans="1:49" ht="12.75" customHeight="1">
      <c r="A436" s="95"/>
      <c r="B436" s="3438" t="s">
        <v>8</v>
      </c>
      <c r="C436" s="3432" t="s">
        <v>305</v>
      </c>
      <c r="D436" s="2707">
        <v>20</v>
      </c>
      <c r="E436" s="2775" t="s">
        <v>631</v>
      </c>
      <c r="F436" s="3414"/>
      <c r="G436" s="3414"/>
      <c r="H436" s="2823" t="s">
        <v>829</v>
      </c>
      <c r="I436" s="1703"/>
      <c r="J436" s="1703"/>
      <c r="K436" s="2667" t="s">
        <v>73</v>
      </c>
      <c r="L436" s="2933">
        <v>190</v>
      </c>
      <c r="M436" s="2903">
        <v>190</v>
      </c>
      <c r="N436" s="95"/>
      <c r="O436" s="917" t="s">
        <v>70</v>
      </c>
      <c r="P436" s="882"/>
      <c r="Q436" s="875"/>
      <c r="R436" s="882"/>
      <c r="S436" s="961"/>
      <c r="T436" s="882"/>
      <c r="U436" s="1063"/>
      <c r="V436" s="882">
        <f t="shared" si="454"/>
        <v>0</v>
      </c>
      <c r="W436" s="1049">
        <f t="shared" si="455"/>
        <v>0</v>
      </c>
      <c r="X436" s="882">
        <f t="shared" si="456"/>
        <v>0</v>
      </c>
      <c r="Y436" s="961">
        <f t="shared" si="457"/>
        <v>0</v>
      </c>
      <c r="Z436" s="918">
        <f t="shared" si="447"/>
        <v>0</v>
      </c>
      <c r="AA436" s="926">
        <f t="shared" si="448"/>
        <v>0</v>
      </c>
      <c r="AC436" s="969" t="s">
        <v>294</v>
      </c>
      <c r="AD436" s="1218"/>
      <c r="AE436" s="971"/>
      <c r="AF436" s="754"/>
      <c r="AG436" s="972"/>
      <c r="AH436" s="973"/>
      <c r="AI436" s="974"/>
      <c r="AJ436" s="906">
        <f t="shared" si="469"/>
        <v>0</v>
      </c>
      <c r="AK436" s="967">
        <f t="shared" si="469"/>
        <v>0</v>
      </c>
      <c r="AL436" s="906">
        <f t="shared" si="469"/>
        <v>0</v>
      </c>
      <c r="AM436" s="968">
        <f t="shared" si="469"/>
        <v>0</v>
      </c>
      <c r="AN436" s="918">
        <f t="shared" si="470"/>
        <v>0</v>
      </c>
      <c r="AO436" s="940">
        <f t="shared" si="471"/>
        <v>0</v>
      </c>
      <c r="AR436" s="108"/>
    </row>
    <row r="437" spans="1:49" ht="12.75" customHeight="1">
      <c r="A437" s="95"/>
      <c r="B437" s="3439"/>
      <c r="C437" s="1258"/>
      <c r="D437" s="3414"/>
      <c r="E437" s="2654" t="s">
        <v>62</v>
      </c>
      <c r="F437" s="2773">
        <v>18.850000000000001</v>
      </c>
      <c r="G437" s="2776">
        <v>14.920999999999999</v>
      </c>
      <c r="H437" s="3432" t="s">
        <v>73</v>
      </c>
      <c r="I437" s="237">
        <v>3.6</v>
      </c>
      <c r="J437" s="1239">
        <v>3.6</v>
      </c>
      <c r="K437" s="194" t="s">
        <v>347</v>
      </c>
      <c r="L437" s="237">
        <v>8</v>
      </c>
      <c r="M437" s="239">
        <v>8</v>
      </c>
      <c r="N437" s="95"/>
      <c r="O437" s="421" t="s">
        <v>318</v>
      </c>
      <c r="P437" s="882">
        <f>F411</f>
        <v>0.28499999999999998</v>
      </c>
      <c r="Q437" s="875">
        <f>G411</f>
        <v>0.28499999999999998</v>
      </c>
      <c r="R437" s="882">
        <f>F423+I424+L429</f>
        <v>1.05</v>
      </c>
      <c r="S437" s="1049">
        <f>G423+J424+M429</f>
        <v>1.05</v>
      </c>
      <c r="T437" s="885">
        <f>I433</f>
        <v>0.16</v>
      </c>
      <c r="U437" s="1063">
        <f>J433</f>
        <v>0.16</v>
      </c>
      <c r="V437" s="882">
        <f t="shared" si="454"/>
        <v>1.335</v>
      </c>
      <c r="W437" s="1049">
        <f t="shared" si="455"/>
        <v>1.335</v>
      </c>
      <c r="X437" s="882">
        <f t="shared" si="456"/>
        <v>1.21</v>
      </c>
      <c r="Y437" s="961">
        <f t="shared" si="457"/>
        <v>1.21</v>
      </c>
      <c r="Z437" s="918">
        <f t="shared" si="447"/>
        <v>1.4949999999999999</v>
      </c>
      <c r="AA437" s="926">
        <f t="shared" si="448"/>
        <v>1.4949999999999999</v>
      </c>
      <c r="AC437" s="975" t="s">
        <v>295</v>
      </c>
      <c r="AD437" s="1218"/>
      <c r="AE437" s="971"/>
      <c r="AF437" s="754"/>
      <c r="AG437" s="972"/>
      <c r="AH437" s="906"/>
      <c r="AI437" s="974"/>
      <c r="AJ437" s="906">
        <f t="shared" si="469"/>
        <v>0</v>
      </c>
      <c r="AK437" s="967">
        <f t="shared" si="469"/>
        <v>0</v>
      </c>
      <c r="AL437" s="906">
        <f t="shared" si="469"/>
        <v>0</v>
      </c>
      <c r="AM437" s="968">
        <f t="shared" si="469"/>
        <v>0</v>
      </c>
      <c r="AN437" s="918">
        <f t="shared" si="470"/>
        <v>0</v>
      </c>
      <c r="AO437" s="940">
        <f t="shared" si="471"/>
        <v>0</v>
      </c>
      <c r="AR437" s="108"/>
    </row>
    <row r="438" spans="1:49" ht="13.5" customHeight="1" thickBot="1">
      <c r="A438" s="95"/>
      <c r="B438" s="3439"/>
      <c r="C438" s="1258"/>
      <c r="D438" s="3414"/>
      <c r="E438" s="194" t="s">
        <v>75</v>
      </c>
      <c r="F438" s="261">
        <v>1.57</v>
      </c>
      <c r="G438" s="2853">
        <v>1.57</v>
      </c>
      <c r="H438" s="3432" t="s">
        <v>842</v>
      </c>
      <c r="I438" s="238">
        <v>6</v>
      </c>
      <c r="J438" s="1239">
        <v>6</v>
      </c>
      <c r="K438" s="3439"/>
      <c r="L438" s="3414"/>
      <c r="M438" s="3440"/>
      <c r="N438" s="95"/>
      <c r="O438" s="917" t="s">
        <v>319</v>
      </c>
      <c r="P438" s="882"/>
      <c r="Q438" s="875"/>
      <c r="R438" s="882"/>
      <c r="S438" s="961"/>
      <c r="T438" s="882"/>
      <c r="U438" s="1063"/>
      <c r="V438" s="882">
        <f t="shared" si="454"/>
        <v>0</v>
      </c>
      <c r="W438" s="1049">
        <f t="shared" si="455"/>
        <v>0</v>
      </c>
      <c r="X438" s="882">
        <f t="shared" si="456"/>
        <v>0</v>
      </c>
      <c r="Y438" s="961">
        <f t="shared" si="457"/>
        <v>0</v>
      </c>
      <c r="Z438" s="918">
        <f t="shared" si="447"/>
        <v>0</v>
      </c>
      <c r="AA438" s="926">
        <f t="shared" si="448"/>
        <v>0</v>
      </c>
      <c r="AC438" s="976" t="s">
        <v>296</v>
      </c>
      <c r="AD438" s="977"/>
      <c r="AE438" s="978"/>
      <c r="AF438" s="904"/>
      <c r="AG438" s="979"/>
      <c r="AH438" s="907"/>
      <c r="AI438" s="980"/>
      <c r="AJ438" s="907">
        <f>AD438+AF438</f>
        <v>0</v>
      </c>
      <c r="AK438" s="967">
        <f t="shared" si="469"/>
        <v>0</v>
      </c>
      <c r="AL438" s="907">
        <f t="shared" ref="AL438:AL450" si="472">AF438+AH438</f>
        <v>0</v>
      </c>
      <c r="AM438" s="968">
        <f t="shared" si="469"/>
        <v>0</v>
      </c>
      <c r="AN438" s="927">
        <f t="shared" si="470"/>
        <v>0</v>
      </c>
      <c r="AO438" s="941">
        <f t="shared" si="471"/>
        <v>0</v>
      </c>
      <c r="AR438" s="110"/>
    </row>
    <row r="439" spans="1:49" ht="15.75" thickBot="1">
      <c r="A439" s="95"/>
      <c r="B439" s="3439"/>
      <c r="C439" s="1258"/>
      <c r="D439" s="3414"/>
      <c r="E439" s="2775" t="s">
        <v>632</v>
      </c>
      <c r="F439" s="3414"/>
      <c r="G439" s="3414"/>
      <c r="H439" s="3432" t="s">
        <v>347</v>
      </c>
      <c r="I439" s="237">
        <v>10</v>
      </c>
      <c r="J439" s="1239">
        <v>10</v>
      </c>
      <c r="K439" s="3072"/>
      <c r="L439" s="3423"/>
      <c r="M439" s="1724"/>
      <c r="N439" s="95"/>
      <c r="O439" s="891" t="s">
        <v>134</v>
      </c>
      <c r="P439" s="1217">
        <f t="shared" ref="P439:U439" si="473">P440+P441+P442+P443</f>
        <v>0</v>
      </c>
      <c r="Q439" s="1183">
        <f t="shared" si="473"/>
        <v>0</v>
      </c>
      <c r="R439" s="886">
        <f t="shared" si="473"/>
        <v>0.76339999999999997</v>
      </c>
      <c r="S439" s="1074">
        <f t="shared" si="473"/>
        <v>0.76339999999999997</v>
      </c>
      <c r="T439" s="896">
        <f t="shared" si="473"/>
        <v>0</v>
      </c>
      <c r="U439" s="1075">
        <f t="shared" si="473"/>
        <v>0</v>
      </c>
      <c r="V439" s="882">
        <f t="shared" si="454"/>
        <v>0.76339999999999997</v>
      </c>
      <c r="W439" s="1049">
        <f t="shared" si="455"/>
        <v>0.76339999999999997</v>
      </c>
      <c r="X439" s="882">
        <f t="shared" si="456"/>
        <v>0.76339999999999997</v>
      </c>
      <c r="Y439" s="961">
        <f t="shared" si="457"/>
        <v>0.76339999999999997</v>
      </c>
      <c r="Z439" s="918">
        <f t="shared" si="447"/>
        <v>0.76339999999999997</v>
      </c>
      <c r="AA439" s="926">
        <f t="shared" si="448"/>
        <v>0.76339999999999997</v>
      </c>
      <c r="AC439" s="982" t="s">
        <v>297</v>
      </c>
      <c r="AD439" s="983">
        <f t="shared" ref="AD439:AH439" si="474">SUM(AD434:AD438)</f>
        <v>113.5</v>
      </c>
      <c r="AE439" s="984">
        <f t="shared" si="474"/>
        <v>100</v>
      </c>
      <c r="AF439" s="985">
        <f t="shared" si="474"/>
        <v>0</v>
      </c>
      <c r="AG439" s="986">
        <f t="shared" si="474"/>
        <v>0</v>
      </c>
      <c r="AH439" s="987">
        <f t="shared" si="474"/>
        <v>0</v>
      </c>
      <c r="AI439" s="988">
        <f>SUM(AI434:AI438)</f>
        <v>0</v>
      </c>
      <c r="AJ439" s="987">
        <f>AD439+AF439</f>
        <v>113.5</v>
      </c>
      <c r="AK439" s="989">
        <f>AE439+AG439</f>
        <v>100</v>
      </c>
      <c r="AL439" s="987">
        <f t="shared" si="472"/>
        <v>0</v>
      </c>
      <c r="AM439" s="990">
        <f>AG439+AI439</f>
        <v>0</v>
      </c>
      <c r="AN439" s="937">
        <f t="shared" si="470"/>
        <v>113.5</v>
      </c>
      <c r="AO439" s="2308">
        <f t="shared" si="471"/>
        <v>100</v>
      </c>
      <c r="AR439" s="202"/>
    </row>
    <row r="440" spans="1:49">
      <c r="A440" s="95"/>
      <c r="B440" s="3439"/>
      <c r="C440" s="1258"/>
      <c r="D440" s="3414"/>
      <c r="E440" s="194" t="s">
        <v>133</v>
      </c>
      <c r="F440" s="2854" t="s">
        <v>629</v>
      </c>
      <c r="G440" s="1254">
        <v>1.8</v>
      </c>
      <c r="H440" s="1271" t="s">
        <v>646</v>
      </c>
      <c r="I440" s="238">
        <v>1</v>
      </c>
      <c r="J440" s="1239">
        <v>1</v>
      </c>
      <c r="K440" s="2659"/>
      <c r="L440" s="202"/>
      <c r="M440" s="2838"/>
      <c r="N440" s="95"/>
      <c r="O440" s="892" t="s">
        <v>132</v>
      </c>
      <c r="P440" s="887"/>
      <c r="Q440" s="1076"/>
      <c r="R440" s="887">
        <f>F424+I425</f>
        <v>1.34E-2</v>
      </c>
      <c r="S440" s="1077">
        <f>G424+J425</f>
        <v>1.34E-2</v>
      </c>
      <c r="T440" s="897"/>
      <c r="U440" s="1076"/>
      <c r="V440" s="901">
        <f>P440+R440</f>
        <v>1.34E-2</v>
      </c>
      <c r="W440" s="1077">
        <f t="shared" si="455"/>
        <v>1.34E-2</v>
      </c>
      <c r="X440" s="883">
        <f t="shared" si="456"/>
        <v>1.34E-2</v>
      </c>
      <c r="Y440" s="1077">
        <f t="shared" si="457"/>
        <v>1.34E-2</v>
      </c>
      <c r="Z440" s="918">
        <f t="shared" si="447"/>
        <v>1.34E-2</v>
      </c>
      <c r="AA440" s="926">
        <f t="shared" si="448"/>
        <v>1.34E-2</v>
      </c>
      <c r="AC440" s="1108" t="s">
        <v>306</v>
      </c>
      <c r="AD440" s="1005"/>
      <c r="AE440" s="1098"/>
      <c r="AF440" s="1007"/>
      <c r="AG440" s="1101"/>
      <c r="AH440" s="1005"/>
      <c r="AI440" s="1098"/>
      <c r="AJ440" s="906">
        <f t="shared" ref="AJ440" si="475">AD440+AF440</f>
        <v>0</v>
      </c>
      <c r="AK440" s="1104">
        <f t="shared" ref="AK440" si="476">AE440+AG440</f>
        <v>0</v>
      </c>
      <c r="AL440" s="906">
        <f t="shared" si="472"/>
        <v>0</v>
      </c>
      <c r="AM440" s="1061">
        <f t="shared" ref="AM440" si="477">AG440+AI440</f>
        <v>0</v>
      </c>
      <c r="AN440" s="938">
        <f t="shared" si="470"/>
        <v>0</v>
      </c>
      <c r="AO440" s="945">
        <f t="shared" si="471"/>
        <v>0</v>
      </c>
      <c r="AR440" s="1793"/>
      <c r="AV440" s="11"/>
      <c r="AW440" s="11"/>
    </row>
    <row r="441" spans="1:49" ht="15.75" thickBot="1">
      <c r="A441" s="95"/>
      <c r="B441" s="1272" t="s">
        <v>282</v>
      </c>
      <c r="C441" s="3443"/>
      <c r="D441" s="3653">
        <f>SUM(D432:D436)</f>
        <v>310</v>
      </c>
      <c r="E441" s="1726" t="s">
        <v>365</v>
      </c>
      <c r="F441" s="2825">
        <v>2.7</v>
      </c>
      <c r="G441" s="2826">
        <v>2.7</v>
      </c>
      <c r="H441" s="1333" t="s">
        <v>47</v>
      </c>
      <c r="I441" s="2825">
        <v>1.6</v>
      </c>
      <c r="J441" s="2826">
        <v>1.6</v>
      </c>
      <c r="K441" s="3374"/>
      <c r="L441" s="3019"/>
      <c r="M441" s="3020"/>
      <c r="O441" s="893" t="s">
        <v>287</v>
      </c>
      <c r="P441" s="888"/>
      <c r="Q441" s="1078"/>
      <c r="R441" s="888">
        <f>G428</f>
        <v>0.6</v>
      </c>
      <c r="S441" s="1079">
        <f>G428</f>
        <v>0.6</v>
      </c>
      <c r="T441" s="898"/>
      <c r="U441" s="1078"/>
      <c r="V441" s="901">
        <f>P441+R441</f>
        <v>0.6</v>
      </c>
      <c r="W441" s="1077">
        <f t="shared" si="455"/>
        <v>0.6</v>
      </c>
      <c r="X441" s="883">
        <f t="shared" si="456"/>
        <v>0.6</v>
      </c>
      <c r="Y441" s="1077">
        <f t="shared" si="457"/>
        <v>0.6</v>
      </c>
      <c r="Z441" s="918">
        <f t="shared" si="447"/>
        <v>0.6</v>
      </c>
      <c r="AA441" s="926">
        <f t="shared" si="448"/>
        <v>0.6</v>
      </c>
      <c r="AC441" s="1094" t="s">
        <v>419</v>
      </c>
      <c r="AD441" s="1009"/>
      <c r="AE441" s="1099"/>
      <c r="AF441" s="1011"/>
      <c r="AG441" s="1102"/>
      <c r="AH441" s="1009"/>
      <c r="AI441" s="1099"/>
      <c r="AJ441" s="906">
        <f t="shared" ref="AJ441:AK443" si="478">AD441+AF441</f>
        <v>0</v>
      </c>
      <c r="AK441" s="1104">
        <f t="shared" si="478"/>
        <v>0</v>
      </c>
      <c r="AL441" s="906">
        <f t="shared" si="472"/>
        <v>0</v>
      </c>
      <c r="AM441" s="1061">
        <f t="shared" ref="AM441:AM446" si="479">AG441+AI441</f>
        <v>0</v>
      </c>
      <c r="AN441" s="918">
        <f t="shared" si="470"/>
        <v>0</v>
      </c>
      <c r="AO441" s="940">
        <f t="shared" si="471"/>
        <v>0</v>
      </c>
      <c r="AR441" s="108"/>
      <c r="AV441" s="11"/>
      <c r="AW441" s="11"/>
    </row>
    <row r="442" spans="1:49" ht="15.75" thickBot="1">
      <c r="A442" s="95"/>
      <c r="B442" s="2137"/>
      <c r="C442" s="95"/>
      <c r="D442" s="568"/>
      <c r="E442" s="95"/>
      <c r="F442" s="95"/>
      <c r="G442" s="95"/>
      <c r="H442" s="3424"/>
      <c r="I442" s="202"/>
      <c r="J442" s="203"/>
      <c r="K442" s="3414"/>
      <c r="L442" s="95"/>
      <c r="M442" s="95"/>
      <c r="O442" s="894" t="s">
        <v>116</v>
      </c>
      <c r="P442" s="889"/>
      <c r="Q442" s="1080"/>
      <c r="R442" s="889">
        <f>L426</f>
        <v>0.15</v>
      </c>
      <c r="S442" s="1081">
        <f>M426</f>
        <v>0.15</v>
      </c>
      <c r="T442" s="899"/>
      <c r="U442" s="1080"/>
      <c r="V442" s="901">
        <f>P442+R442</f>
        <v>0.15</v>
      </c>
      <c r="W442" s="1077">
        <f t="shared" si="455"/>
        <v>0.15</v>
      </c>
      <c r="X442" s="883">
        <f t="shared" si="456"/>
        <v>0.15</v>
      </c>
      <c r="Y442" s="1077">
        <f t="shared" si="457"/>
        <v>0.15</v>
      </c>
      <c r="Z442" s="927">
        <f t="shared" si="447"/>
        <v>0.15</v>
      </c>
      <c r="AA442" s="928">
        <f t="shared" si="448"/>
        <v>0.15</v>
      </c>
      <c r="AC442" s="1095" t="s">
        <v>341</v>
      </c>
      <c r="AD442" s="1015"/>
      <c r="AE442" s="1100"/>
      <c r="AF442" s="1017"/>
      <c r="AG442" s="1103"/>
      <c r="AH442" s="1015"/>
      <c r="AI442" s="1100"/>
      <c r="AJ442" s="907">
        <f t="shared" si="478"/>
        <v>0</v>
      </c>
      <c r="AK442" s="1105">
        <f t="shared" si="478"/>
        <v>0</v>
      </c>
      <c r="AL442" s="907">
        <f t="shared" si="472"/>
        <v>0</v>
      </c>
      <c r="AM442" s="1107">
        <f t="shared" si="479"/>
        <v>0</v>
      </c>
      <c r="AN442" s="927">
        <f t="shared" si="470"/>
        <v>0</v>
      </c>
      <c r="AO442" s="941">
        <f t="shared" si="471"/>
        <v>0</v>
      </c>
      <c r="AR442" s="108"/>
      <c r="AV442" s="11"/>
      <c r="AW442" s="11"/>
    </row>
    <row r="443" spans="1:49" ht="15.75" thickBot="1">
      <c r="B443" s="95"/>
      <c r="C443" s="1571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O443" s="894" t="s">
        <v>417</v>
      </c>
      <c r="P443" s="889"/>
      <c r="Q443" s="1080"/>
      <c r="R443" s="889"/>
      <c r="S443" s="1081"/>
      <c r="T443" s="899"/>
      <c r="U443" s="1080"/>
      <c r="V443" s="901">
        <f>P443+R443</f>
        <v>0</v>
      </c>
      <c r="W443" s="1077">
        <f t="shared" si="455"/>
        <v>0</v>
      </c>
      <c r="X443" s="883">
        <f>R443+T443</f>
        <v>0</v>
      </c>
      <c r="Y443" s="1077">
        <f t="shared" si="457"/>
        <v>0</v>
      </c>
      <c r="Z443" s="927">
        <f t="shared" si="447"/>
        <v>0</v>
      </c>
      <c r="AA443" s="928">
        <f t="shared" si="448"/>
        <v>0</v>
      </c>
      <c r="AC443" s="1096" t="s">
        <v>308</v>
      </c>
      <c r="AD443" s="1111">
        <f t="shared" ref="AD443:AI443" si="480">SUM(AD440:AD442)</f>
        <v>0</v>
      </c>
      <c r="AE443" s="1044">
        <f t="shared" si="480"/>
        <v>0</v>
      </c>
      <c r="AF443" s="1097">
        <f t="shared" si="480"/>
        <v>0</v>
      </c>
      <c r="AG443" s="1042">
        <f t="shared" si="480"/>
        <v>0</v>
      </c>
      <c r="AH443" s="1111">
        <f t="shared" si="480"/>
        <v>0</v>
      </c>
      <c r="AI443" s="1044">
        <f t="shared" si="480"/>
        <v>0</v>
      </c>
      <c r="AJ443" s="958">
        <f t="shared" si="478"/>
        <v>0</v>
      </c>
      <c r="AK443" s="1043">
        <f t="shared" si="478"/>
        <v>0</v>
      </c>
      <c r="AL443" s="958">
        <f t="shared" si="472"/>
        <v>0</v>
      </c>
      <c r="AM443" s="1044">
        <f t="shared" si="479"/>
        <v>0</v>
      </c>
      <c r="AN443" s="958">
        <f t="shared" si="470"/>
        <v>0</v>
      </c>
      <c r="AO443" s="959">
        <f t="shared" si="471"/>
        <v>0</v>
      </c>
      <c r="AR443" s="202"/>
      <c r="AU443" s="615"/>
      <c r="AV443" s="11"/>
      <c r="AW443" s="11"/>
    </row>
    <row r="444" spans="1:49" ht="15.75" thickBot="1">
      <c r="B444" s="2137"/>
      <c r="C444" s="95"/>
      <c r="D444" s="2081"/>
      <c r="E444" s="95"/>
      <c r="F444" s="95"/>
      <c r="G444" s="95"/>
      <c r="H444" s="95"/>
      <c r="I444" s="95"/>
      <c r="J444" s="95"/>
      <c r="K444" s="95"/>
      <c r="L444" s="95"/>
      <c r="M444" s="95"/>
      <c r="O444" s="425" t="s">
        <v>85</v>
      </c>
      <c r="P444" s="890"/>
      <c r="Q444" s="1231"/>
      <c r="R444" s="890"/>
      <c r="S444" s="1083"/>
      <c r="T444" s="900">
        <f>F441</f>
        <v>2.7</v>
      </c>
      <c r="U444" s="1084">
        <f>G441</f>
        <v>2.7</v>
      </c>
      <c r="V444" s="902">
        <f>P444+R444</f>
        <v>0</v>
      </c>
      <c r="W444" s="1085">
        <f t="shared" si="455"/>
        <v>0</v>
      </c>
      <c r="X444" s="902">
        <f>R444+T444</f>
        <v>2.7</v>
      </c>
      <c r="Y444" s="1085">
        <f t="shared" si="457"/>
        <v>2.7</v>
      </c>
      <c r="Z444" s="929">
        <f t="shared" si="447"/>
        <v>2.7</v>
      </c>
      <c r="AA444" s="930">
        <f t="shared" si="448"/>
        <v>2.7</v>
      </c>
      <c r="AC444" s="944" t="s">
        <v>301</v>
      </c>
      <c r="AD444" s="991"/>
      <c r="AE444" s="992"/>
      <c r="AF444" s="905"/>
      <c r="AG444" s="993"/>
      <c r="AH444" s="991"/>
      <c r="AI444" s="992"/>
      <c r="AJ444" s="907">
        <f t="shared" ref="AJ444:AK446" si="481">AD444+AF444</f>
        <v>0</v>
      </c>
      <c r="AK444" s="994">
        <f t="shared" si="481"/>
        <v>0</v>
      </c>
      <c r="AL444" s="905">
        <f t="shared" si="472"/>
        <v>0</v>
      </c>
      <c r="AM444" s="995">
        <f t="shared" si="479"/>
        <v>0</v>
      </c>
      <c r="AN444" s="938">
        <f t="shared" si="470"/>
        <v>0</v>
      </c>
      <c r="AO444" s="945">
        <f t="shared" si="471"/>
        <v>0</v>
      </c>
      <c r="AR444" s="108"/>
      <c r="AU444" s="615"/>
      <c r="AV444" s="11"/>
      <c r="AW444" s="11"/>
    </row>
    <row r="445" spans="1:49" ht="15.75" thickBot="1">
      <c r="B445" s="3681"/>
      <c r="C445" s="95"/>
      <c r="D445" s="568"/>
      <c r="E445" s="95"/>
      <c r="F445" s="95"/>
      <c r="G445" s="95"/>
      <c r="H445" s="95"/>
      <c r="I445" s="95"/>
      <c r="J445" s="95"/>
      <c r="K445" s="477"/>
      <c r="L445" s="3413"/>
      <c r="M445" s="3417"/>
      <c r="AC445" s="946" t="s">
        <v>302</v>
      </c>
      <c r="AD445" s="977"/>
      <c r="AE445" s="996"/>
      <c r="AF445" s="907">
        <f>I418</f>
        <v>69.7</v>
      </c>
      <c r="AG445" s="997">
        <f>J418</f>
        <v>59.2</v>
      </c>
      <c r="AH445" s="977"/>
      <c r="AI445" s="996"/>
      <c r="AJ445" s="907">
        <f t="shared" si="481"/>
        <v>69.7</v>
      </c>
      <c r="AK445" s="998">
        <f t="shared" si="481"/>
        <v>59.2</v>
      </c>
      <c r="AL445" s="907">
        <f t="shared" si="472"/>
        <v>69.7</v>
      </c>
      <c r="AM445" s="999">
        <f t="shared" si="479"/>
        <v>59.2</v>
      </c>
      <c r="AN445" s="927">
        <f t="shared" si="470"/>
        <v>69.7</v>
      </c>
      <c r="AO445" s="941">
        <f t="shared" si="471"/>
        <v>59.2</v>
      </c>
      <c r="AR445" s="108"/>
      <c r="AU445" s="615"/>
      <c r="AV445" s="11"/>
      <c r="AW445" s="11"/>
    </row>
    <row r="446" spans="1:49" ht="15.75" thickBot="1">
      <c r="B446" s="95"/>
      <c r="C446" s="1571"/>
      <c r="D446" s="95"/>
      <c r="E446" s="95"/>
      <c r="F446" s="95"/>
      <c r="G446" s="95"/>
      <c r="H446" s="95"/>
      <c r="I446" s="95"/>
      <c r="J446" s="95"/>
      <c r="K446" s="3414"/>
      <c r="L446" s="3414"/>
      <c r="M446" s="3414"/>
      <c r="O446" s="3397"/>
      <c r="P446" s="3396"/>
      <c r="Q446" s="3401"/>
      <c r="R446" s="3398"/>
      <c r="S446" s="3396"/>
      <c r="T446" s="3402"/>
      <c r="U446" s="133"/>
      <c r="V446" s="11"/>
      <c r="AC446" s="947" t="s">
        <v>298</v>
      </c>
      <c r="AD446" s="1000">
        <f t="shared" ref="AD446:AI446" si="482">SUM(AD444:AD445)</f>
        <v>0</v>
      </c>
      <c r="AE446" s="1001">
        <f t="shared" si="482"/>
        <v>0</v>
      </c>
      <c r="AF446" s="1002">
        <f>SUM(AF444:AF445)</f>
        <v>69.7</v>
      </c>
      <c r="AG446" s="949">
        <f t="shared" si="482"/>
        <v>59.2</v>
      </c>
      <c r="AH446" s="1000">
        <f t="shared" si="482"/>
        <v>0</v>
      </c>
      <c r="AI446" s="1001">
        <f t="shared" si="482"/>
        <v>0</v>
      </c>
      <c r="AJ446" s="948">
        <f t="shared" si="481"/>
        <v>69.7</v>
      </c>
      <c r="AK446" s="1003">
        <f t="shared" si="481"/>
        <v>59.2</v>
      </c>
      <c r="AL446" s="948">
        <f t="shared" si="472"/>
        <v>69.7</v>
      </c>
      <c r="AM446" s="1004">
        <f t="shared" si="479"/>
        <v>59.2</v>
      </c>
      <c r="AN446" s="948">
        <f t="shared" si="470"/>
        <v>69.7</v>
      </c>
      <c r="AO446" s="949">
        <f t="shared" si="471"/>
        <v>59.2</v>
      </c>
      <c r="AR446" s="202"/>
      <c r="AU446" s="110"/>
      <c r="AV446" s="11"/>
      <c r="AW446" s="11"/>
    </row>
    <row r="447" spans="1:49">
      <c r="B447" s="95"/>
      <c r="C447" s="1571"/>
      <c r="D447" s="95"/>
      <c r="E447" s="95"/>
      <c r="F447" s="95"/>
      <c r="G447" s="95"/>
      <c r="H447" s="95"/>
      <c r="I447" s="95"/>
      <c r="J447" s="95"/>
      <c r="K447" s="3414"/>
      <c r="L447" s="3414"/>
      <c r="M447" s="3414"/>
      <c r="O447" s="3397"/>
      <c r="P447" s="3396"/>
      <c r="Q447" s="3401"/>
      <c r="R447" s="3397"/>
      <c r="S447" s="3399"/>
      <c r="T447" s="3401"/>
      <c r="U447" s="3400"/>
      <c r="V447" s="11"/>
      <c r="W447" s="872"/>
      <c r="Y447" s="872"/>
      <c r="AC447" s="950" t="s">
        <v>207</v>
      </c>
      <c r="AD447" s="1005"/>
      <c r="AE447" s="1006"/>
      <c r="AF447" s="1007"/>
      <c r="AG447" s="1008"/>
      <c r="AH447" s="1005"/>
      <c r="AI447" s="1006"/>
      <c r="AJ447" s="906">
        <f t="shared" ref="AJ447" si="483">AD447+AF447</f>
        <v>0</v>
      </c>
      <c r="AK447" s="1013">
        <f t="shared" ref="AK447" si="484">AE447+AG447</f>
        <v>0</v>
      </c>
      <c r="AL447" s="906">
        <f t="shared" si="472"/>
        <v>0</v>
      </c>
      <c r="AM447" s="1014">
        <f>AG447+AI447</f>
        <v>0</v>
      </c>
      <c r="AN447" s="938">
        <f t="shared" si="470"/>
        <v>0</v>
      </c>
      <c r="AO447" s="945">
        <f t="shared" si="471"/>
        <v>0</v>
      </c>
      <c r="AR447" s="102"/>
      <c r="AU447" s="110"/>
      <c r="AV447" s="11"/>
      <c r="AW447" s="11"/>
    </row>
    <row r="448" spans="1:49">
      <c r="B448" s="95"/>
      <c r="C448" s="1571"/>
      <c r="D448" s="95"/>
      <c r="E448" s="95"/>
      <c r="F448" s="95"/>
      <c r="G448" s="95"/>
      <c r="H448" s="95"/>
      <c r="I448" s="95"/>
      <c r="J448" s="95"/>
      <c r="K448" s="3414"/>
      <c r="L448" s="3414"/>
      <c r="M448" s="3414"/>
      <c r="O448" s="1749"/>
      <c r="P448" s="3400"/>
      <c r="Q448" s="3400"/>
      <c r="R448" s="3397"/>
      <c r="S448" s="3399"/>
      <c r="T448" s="3401"/>
      <c r="U448" s="870"/>
      <c r="V448" s="11"/>
      <c r="W448" s="872"/>
      <c r="Y448" s="872"/>
      <c r="AC448" s="951" t="s">
        <v>89</v>
      </c>
      <c r="AD448" s="1009"/>
      <c r="AE448" s="1010"/>
      <c r="AF448" s="1011"/>
      <c r="AG448" s="1012"/>
      <c r="AH448" s="1009"/>
      <c r="AI448" s="1010"/>
      <c r="AJ448" s="906">
        <f t="shared" ref="AJ448:AK450" si="485">AD448+AF448</f>
        <v>0</v>
      </c>
      <c r="AK448" s="1013">
        <f t="shared" si="485"/>
        <v>0</v>
      </c>
      <c r="AL448" s="906">
        <f t="shared" si="472"/>
        <v>0</v>
      </c>
      <c r="AM448" s="1014">
        <f>AG448+AI448</f>
        <v>0</v>
      </c>
      <c r="AN448" s="918">
        <f t="shared" si="470"/>
        <v>0</v>
      </c>
      <c r="AO448" s="940">
        <f t="shared" si="471"/>
        <v>0</v>
      </c>
      <c r="AR448" s="108"/>
      <c r="AU448" s="110"/>
      <c r="AV448" s="11"/>
      <c r="AW448" s="11"/>
    </row>
    <row r="449" spans="2:56" ht="15.75" thickBot="1">
      <c r="B449" s="95"/>
      <c r="C449" s="95"/>
      <c r="D449" s="568"/>
      <c r="E449" s="1093"/>
      <c r="F449" s="95"/>
      <c r="G449" s="95"/>
      <c r="H449" s="1093"/>
      <c r="I449" s="95"/>
      <c r="J449" s="95"/>
      <c r="K449" s="3414"/>
      <c r="L449" s="3414"/>
      <c r="M449" s="3414"/>
      <c r="O449" s="3478"/>
      <c r="P449" s="264"/>
      <c r="Q449" s="3401"/>
      <c r="R449" s="3397"/>
      <c r="S449" s="3396"/>
      <c r="T449" s="3401"/>
      <c r="U449" s="3394"/>
      <c r="V449" s="11"/>
      <c r="W449" s="280"/>
      <c r="Y449" s="280"/>
      <c r="AC449" s="952" t="s">
        <v>208</v>
      </c>
      <c r="AD449" s="1015"/>
      <c r="AE449" s="1016"/>
      <c r="AF449" s="1017"/>
      <c r="AG449" s="1018"/>
      <c r="AH449" s="1015"/>
      <c r="AI449" s="1016"/>
      <c r="AJ449" s="907">
        <f t="shared" si="485"/>
        <v>0</v>
      </c>
      <c r="AK449" s="1019">
        <f t="shared" si="485"/>
        <v>0</v>
      </c>
      <c r="AL449" s="907">
        <f t="shared" si="472"/>
        <v>0</v>
      </c>
      <c r="AM449" s="1020">
        <f>AG449+AI449</f>
        <v>0</v>
      </c>
      <c r="AN449" s="927">
        <f t="shared" si="470"/>
        <v>0</v>
      </c>
      <c r="AO449" s="941">
        <f t="shared" si="471"/>
        <v>0</v>
      </c>
      <c r="AR449" s="108"/>
      <c r="AU449" s="110"/>
      <c r="AV449" s="11"/>
      <c r="AW449" s="11"/>
    </row>
    <row r="450" spans="2:56" ht="15.75" thickBot="1">
      <c r="B450" s="568"/>
      <c r="C450" s="95"/>
      <c r="D450" s="95"/>
      <c r="E450" s="3411"/>
      <c r="F450" s="1710"/>
      <c r="G450" s="3417"/>
      <c r="H450" s="95"/>
      <c r="I450" s="95"/>
      <c r="J450" s="95"/>
      <c r="K450" s="3592"/>
      <c r="L450" s="3414"/>
      <c r="M450" s="3414"/>
      <c r="O450" s="1749"/>
      <c r="P450" s="218"/>
      <c r="Q450" s="3400"/>
      <c r="R450" s="1749"/>
      <c r="S450" s="3400"/>
      <c r="T450" s="3400"/>
      <c r="U450" s="3402"/>
      <c r="V450" s="11"/>
      <c r="W450" s="868"/>
      <c r="Y450" s="868"/>
      <c r="AC450" s="1109" t="s">
        <v>299</v>
      </c>
      <c r="AD450" s="1110">
        <f t="shared" ref="AD450:AI450" si="486">SUM(AD447:AD449)</f>
        <v>0</v>
      </c>
      <c r="AE450" s="988">
        <f t="shared" si="486"/>
        <v>0</v>
      </c>
      <c r="AF450" s="1110">
        <f t="shared" si="486"/>
        <v>0</v>
      </c>
      <c r="AG450" s="988">
        <f t="shared" si="486"/>
        <v>0</v>
      </c>
      <c r="AH450" s="1110">
        <f t="shared" si="486"/>
        <v>0</v>
      </c>
      <c r="AI450" s="988">
        <f t="shared" si="486"/>
        <v>0</v>
      </c>
      <c r="AJ450" s="987">
        <f t="shared" si="485"/>
        <v>0</v>
      </c>
      <c r="AK450" s="989">
        <f t="shared" si="485"/>
        <v>0</v>
      </c>
      <c r="AL450" s="987">
        <f t="shared" si="472"/>
        <v>0</v>
      </c>
      <c r="AM450" s="990">
        <f>AG450+AI450</f>
        <v>0</v>
      </c>
      <c r="AN450" s="953">
        <f t="shared" si="470"/>
        <v>0</v>
      </c>
      <c r="AO450" s="954">
        <f t="shared" si="471"/>
        <v>0</v>
      </c>
      <c r="AR450" s="202"/>
      <c r="AU450" s="110"/>
      <c r="AV450" s="11"/>
      <c r="AW450" s="11"/>
    </row>
    <row r="451" spans="2:56">
      <c r="B451" s="3414"/>
      <c r="C451" s="3411"/>
      <c r="D451" s="3414"/>
      <c r="E451" s="2827"/>
      <c r="F451" s="117"/>
      <c r="G451" s="3420"/>
      <c r="H451" s="3414"/>
      <c r="I451" s="95"/>
      <c r="J451" s="95"/>
      <c r="K451" s="2621"/>
      <c r="L451" s="3414"/>
      <c r="M451" s="218"/>
      <c r="N451" s="203"/>
      <c r="O451" s="3398"/>
      <c r="P451" s="275"/>
      <c r="Q451" s="2192"/>
      <c r="R451" s="3397"/>
      <c r="S451" s="3399"/>
      <c r="T451" s="3401"/>
      <c r="U451" s="3394"/>
      <c r="AC451" s="1687" t="str">
        <f>O452</f>
        <v xml:space="preserve">               10 - ТИДНЕВКА</v>
      </c>
      <c r="AF451" s="2760" t="str">
        <f>R452</f>
        <v xml:space="preserve">      Сезон:    ЗИМА  -  ВЕСНА  2025 -____г.г.</v>
      </c>
      <c r="AN451" s="110"/>
      <c r="AO451" s="11"/>
      <c r="AR451" s="142"/>
    </row>
    <row r="452" spans="2:56">
      <c r="B452" s="95"/>
      <c r="C452" s="1687" t="str">
        <f>C2</f>
        <v xml:space="preserve">               10 - ТИДНЕВНАЯ  М Е Н Ю  -  Р А С К Л А Д К А    ДЛЯ ПИТАНИЯ ДЕТЕЙ  ШКОЛЬНЫХ </v>
      </c>
      <c r="D452" s="95"/>
      <c r="E452" s="117"/>
      <c r="F452" s="3414"/>
      <c r="G452" s="3414"/>
      <c r="H452" s="117"/>
      <c r="I452" s="3414"/>
      <c r="J452" s="95"/>
      <c r="K452" s="95"/>
      <c r="L452" s="1688"/>
      <c r="M452" s="95"/>
      <c r="N452" s="110"/>
      <c r="O452" s="1687" t="str">
        <f>O6</f>
        <v xml:space="preserve">               10 - ТИДНЕВКА</v>
      </c>
      <c r="R452" s="2760" t="str">
        <f>I454</f>
        <v xml:space="preserve">      Сезон:    ЗИМА  -  ВЕСНА  2025 -____г.г.</v>
      </c>
      <c r="Z452" s="931"/>
      <c r="AA452" s="295"/>
      <c r="AC452" t="s">
        <v>283</v>
      </c>
      <c r="AR452" s="110"/>
      <c r="AV452" s="54"/>
      <c r="AW452" s="605"/>
    </row>
    <row r="453" spans="2:56" ht="16.5" thickBot="1">
      <c r="B453" s="95"/>
      <c r="C453" s="1571"/>
      <c r="D453" s="1572" t="str">
        <f>D3</f>
        <v xml:space="preserve"> З А В Т Р А К О В   -   О Б Е Д О В  -  П О Л Д Н И К О В</v>
      </c>
      <c r="E453" s="95"/>
      <c r="F453" s="95"/>
      <c r="G453" s="95"/>
      <c r="H453" s="95"/>
      <c r="I453" s="95"/>
      <c r="J453" s="95"/>
      <c r="K453" s="95"/>
      <c r="L453" s="1746" t="str">
        <f>L3</f>
        <v>СанПиН  2.3 /2.4. 3590 - 20</v>
      </c>
      <c r="M453" s="95"/>
      <c r="N453" s="95"/>
      <c r="O453" t="s">
        <v>283</v>
      </c>
      <c r="Z453" s="931"/>
      <c r="AA453" s="1052"/>
      <c r="AC453" s="103" t="str">
        <f>O454</f>
        <v xml:space="preserve">  9- й день</v>
      </c>
      <c r="AD453" s="2" t="str">
        <f>P454</f>
        <v xml:space="preserve">   Возрастная категория:      с   7  до 11 лет                   </v>
      </c>
      <c r="AI453" s="137" t="str">
        <f>U454</f>
        <v>2 - я   неделя</v>
      </c>
      <c r="AK453" s="306"/>
      <c r="AL453" s="68"/>
      <c r="AR453" s="110"/>
      <c r="AV453" s="331"/>
      <c r="AW453" s="331"/>
    </row>
    <row r="454" spans="2:56" ht="15.75" thickBot="1">
      <c r="B454" s="1688" t="str">
        <f>B4</f>
        <v xml:space="preserve">   Возрастная категория:      с   7  до 11 лет                   </v>
      </c>
      <c r="C454" s="1688"/>
      <c r="D454" s="1692"/>
      <c r="E454" s="95"/>
      <c r="F454" s="1693" t="str">
        <f>F291</f>
        <v>2 - я   неделя</v>
      </c>
      <c r="G454" s="95"/>
      <c r="H454" s="95"/>
      <c r="I454" s="2759" t="str">
        <f>I4</f>
        <v xml:space="preserve">      Сезон:    ЗИМА  -  ВЕСНА  2025 -____г.г.</v>
      </c>
      <c r="J454" s="2248"/>
      <c r="K454" s="1694"/>
      <c r="L454" s="95"/>
      <c r="M454" s="95"/>
      <c r="N454" s="95"/>
      <c r="O454" s="103" t="str">
        <f>B457</f>
        <v xml:space="preserve">  9- й день</v>
      </c>
      <c r="P454" s="2" t="str">
        <f>B454</f>
        <v xml:space="preserve">   Возрастная категория:      с   7  до 11 лет                   </v>
      </c>
      <c r="U454" s="137" t="str">
        <f>F454</f>
        <v>2 - я   неделя</v>
      </c>
      <c r="W454" s="306"/>
      <c r="X454" s="68"/>
      <c r="Y454" s="1054"/>
      <c r="Z454" s="1053"/>
      <c r="AA454" s="82"/>
      <c r="AC454" s="862" t="s">
        <v>235</v>
      </c>
      <c r="AD454" s="863" t="s">
        <v>284</v>
      </c>
      <c r="AE454" s="864"/>
      <c r="AF454" s="863" t="s">
        <v>285</v>
      </c>
      <c r="AG454" s="864"/>
      <c r="AH454" s="863" t="s">
        <v>286</v>
      </c>
      <c r="AI454" s="864"/>
      <c r="AJ454" s="863" t="s">
        <v>288</v>
      </c>
      <c r="AK454" s="864"/>
      <c r="AL454" s="909" t="s">
        <v>289</v>
      </c>
      <c r="AM454" s="864"/>
      <c r="AN454" s="932" t="s">
        <v>290</v>
      </c>
      <c r="AO454" s="933"/>
      <c r="AR454" s="1791"/>
      <c r="AV454" s="331"/>
      <c r="AW454" s="331"/>
    </row>
    <row r="455" spans="2:56" ht="15.75" thickBot="1">
      <c r="B455" s="1695" t="s">
        <v>1</v>
      </c>
      <c r="C455" s="1696" t="s">
        <v>2</v>
      </c>
      <c r="D455" s="1753" t="s">
        <v>3</v>
      </c>
      <c r="E455" s="3446" t="s">
        <v>57</v>
      </c>
      <c r="F455" s="116"/>
      <c r="G455" s="116"/>
      <c r="H455" s="116"/>
      <c r="I455" s="116"/>
      <c r="J455" s="116"/>
      <c r="K455" s="116"/>
      <c r="L455" s="116"/>
      <c r="M455" s="3433"/>
      <c r="N455" s="95"/>
      <c r="AC455" s="1112" t="s">
        <v>311</v>
      </c>
      <c r="AD455" s="865" t="s">
        <v>87</v>
      </c>
      <c r="AE455" s="867" t="s">
        <v>88</v>
      </c>
      <c r="AF455" s="910" t="s">
        <v>87</v>
      </c>
      <c r="AG455" s="911" t="s">
        <v>88</v>
      </c>
      <c r="AH455" s="910" t="s">
        <v>87</v>
      </c>
      <c r="AI455" s="911" t="s">
        <v>88</v>
      </c>
      <c r="AJ455" s="865" t="s">
        <v>87</v>
      </c>
      <c r="AK455" s="866" t="s">
        <v>88</v>
      </c>
      <c r="AL455" s="912" t="s">
        <v>87</v>
      </c>
      <c r="AM455" s="866" t="s">
        <v>88</v>
      </c>
      <c r="AN455" s="1115" t="s">
        <v>87</v>
      </c>
      <c r="AO455" s="1116" t="s">
        <v>88</v>
      </c>
      <c r="AQ455" s="3404"/>
      <c r="AR455" s="3414"/>
      <c r="AS455" s="3404"/>
      <c r="AT455" s="3404"/>
      <c r="AU455" s="3404"/>
      <c r="AV455" s="14"/>
      <c r="AW455" s="14"/>
      <c r="AX455" s="3404"/>
      <c r="AY455" s="3404"/>
      <c r="AZ455" s="3404"/>
      <c r="BA455" s="3404"/>
      <c r="BB455" s="3404"/>
      <c r="BC455" s="3404"/>
      <c r="BD455" s="3404"/>
    </row>
    <row r="456" spans="2:56" ht="16.5" thickBot="1">
      <c r="B456" s="1699" t="s">
        <v>4</v>
      </c>
      <c r="C456" s="1754"/>
      <c r="D456" s="1700" t="s">
        <v>58</v>
      </c>
      <c r="E456" s="2375" t="s">
        <v>871</v>
      </c>
      <c r="F456" s="2912"/>
      <c r="G456" s="2658"/>
      <c r="H456" s="95"/>
      <c r="I456" s="95"/>
      <c r="J456" s="95"/>
      <c r="K456" s="3414"/>
      <c r="L456" s="3414"/>
      <c r="M456" s="3440"/>
      <c r="N456" s="95"/>
      <c r="O456" s="1127" t="s">
        <v>314</v>
      </c>
      <c r="P456" s="193"/>
      <c r="Q456" s="193"/>
      <c r="R456" s="193"/>
      <c r="S456" s="193"/>
      <c r="T456" s="193"/>
      <c r="U456" s="193"/>
      <c r="V456" s="193"/>
      <c r="W456" s="193"/>
      <c r="X456" s="193"/>
      <c r="Y456" s="860"/>
      <c r="AC456" s="955" t="s">
        <v>63</v>
      </c>
      <c r="AD456" s="991"/>
      <c r="AE456" s="1021"/>
      <c r="AF456" s="991"/>
      <c r="AG456" s="1022"/>
      <c r="AH456" s="991"/>
      <c r="AI456" s="1023"/>
      <c r="AJ456" s="905">
        <f t="shared" ref="AJ456:AJ465" si="487">AD456+AF456</f>
        <v>0</v>
      </c>
      <c r="AK456" s="1024">
        <f t="shared" ref="AK456:AK465" si="488">AE456+AG456</f>
        <v>0</v>
      </c>
      <c r="AL456" s="905">
        <f t="shared" ref="AL456:AL465" si="489">AF456+AH456</f>
        <v>0</v>
      </c>
      <c r="AM456" s="1025">
        <f t="shared" ref="AM456:AM465" si="490">AG456+AI456</f>
        <v>0</v>
      </c>
      <c r="AN456" s="938">
        <f t="shared" ref="AN456:AN487" si="491">AD456+AF456+AH456</f>
        <v>0</v>
      </c>
      <c r="AO456" s="945">
        <f t="shared" ref="AO456:AO487" si="492">AE456+AG456+AI456</f>
        <v>0</v>
      </c>
      <c r="AQ456" s="764"/>
      <c r="AR456" s="3414"/>
      <c r="AS456" s="3395"/>
      <c r="AT456" s="209"/>
      <c r="AU456" s="202"/>
      <c r="AV456" s="203"/>
      <c r="AW456" s="3424"/>
      <c r="AX456" s="202"/>
      <c r="AY456" s="203"/>
      <c r="AZ456" s="209"/>
      <c r="BA456" s="3414"/>
      <c r="BB456" s="3414"/>
      <c r="BC456" s="3404"/>
      <c r="BD456" s="3404"/>
    </row>
    <row r="457" spans="2:56" ht="16.5" thickBot="1">
      <c r="B457" s="2397" t="s">
        <v>501</v>
      </c>
      <c r="C457" s="116"/>
      <c r="D457" s="1621"/>
      <c r="E457" s="1228" t="s">
        <v>86</v>
      </c>
      <c r="F457" s="167" t="s">
        <v>87</v>
      </c>
      <c r="G457" s="2658" t="s">
        <v>88</v>
      </c>
      <c r="H457" s="2673" t="s">
        <v>884</v>
      </c>
      <c r="I457" s="3682"/>
      <c r="J457" s="1705"/>
      <c r="K457" s="2898"/>
      <c r="L457" s="1240"/>
      <c r="M457" s="1241"/>
      <c r="N457" s="95"/>
      <c r="O457" s="682"/>
      <c r="P457" s="17" t="s">
        <v>315</v>
      </c>
      <c r="Q457" s="17"/>
      <c r="R457" s="17"/>
      <c r="S457" s="17"/>
      <c r="T457" s="17"/>
      <c r="U457" s="17"/>
      <c r="V457" s="17"/>
      <c r="W457" s="17"/>
      <c r="X457" s="17"/>
      <c r="Y457" s="861"/>
      <c r="AC457" s="955" t="s">
        <v>408</v>
      </c>
      <c r="AD457" s="1203"/>
      <c r="AE457" s="1086"/>
      <c r="AF457" s="970"/>
      <c r="AG457" s="1027"/>
      <c r="AH457" s="970"/>
      <c r="AI457" s="1028"/>
      <c r="AJ457" s="906">
        <f t="shared" si="487"/>
        <v>0</v>
      </c>
      <c r="AK457" s="1029">
        <f t="shared" si="488"/>
        <v>0</v>
      </c>
      <c r="AL457" s="906">
        <f t="shared" si="489"/>
        <v>0</v>
      </c>
      <c r="AM457" s="961">
        <f t="shared" si="490"/>
        <v>0</v>
      </c>
      <c r="AN457" s="918">
        <f t="shared" si="491"/>
        <v>0</v>
      </c>
      <c r="AO457" s="940">
        <f t="shared" si="492"/>
        <v>0</v>
      </c>
      <c r="AQ457" s="3404"/>
      <c r="AR457" s="3422"/>
      <c r="AS457" s="3404"/>
      <c r="AT457" s="3424"/>
      <c r="AU457" s="202"/>
      <c r="AV457" s="203"/>
      <c r="AW457" s="3424"/>
      <c r="AX457" s="202"/>
      <c r="AY457" s="203"/>
      <c r="AZ457" s="3424"/>
      <c r="BA457" s="202"/>
      <c r="BB457" s="203"/>
      <c r="BC457" s="3404"/>
      <c r="BD457" s="3404"/>
    </row>
    <row r="458" spans="2:56" ht="15.75" thickBot="1">
      <c r="B458" s="3446"/>
      <c r="C458" s="3444" t="s">
        <v>129</v>
      </c>
      <c r="D458" s="3433"/>
      <c r="E458" s="2610" t="s">
        <v>76</v>
      </c>
      <c r="F458" s="2611">
        <v>60.109000000000002</v>
      </c>
      <c r="G458" s="3457">
        <v>51.97</v>
      </c>
      <c r="H458" s="1228" t="s">
        <v>86</v>
      </c>
      <c r="I458" s="167" t="s">
        <v>87</v>
      </c>
      <c r="J458" s="2658" t="s">
        <v>88</v>
      </c>
      <c r="K458" s="1228" t="s">
        <v>86</v>
      </c>
      <c r="L458" s="167" t="s">
        <v>87</v>
      </c>
      <c r="M458" s="2658" t="s">
        <v>88</v>
      </c>
      <c r="N458" s="95"/>
      <c r="O458" s="352"/>
      <c r="R458" s="2612"/>
      <c r="Z458" s="1794" t="s">
        <v>991</v>
      </c>
      <c r="AA458" s="3730"/>
      <c r="AC458" s="955" t="s">
        <v>65</v>
      </c>
      <c r="AD458" s="1030"/>
      <c r="AE458" s="1086"/>
      <c r="AF458" s="1030"/>
      <c r="AG458" s="1236"/>
      <c r="AH458" s="1030"/>
      <c r="AI458" s="1033"/>
      <c r="AJ458" s="906">
        <f t="shared" si="487"/>
        <v>0</v>
      </c>
      <c r="AK458" s="1029">
        <f t="shared" si="488"/>
        <v>0</v>
      </c>
      <c r="AL458" s="906">
        <f t="shared" si="489"/>
        <v>0</v>
      </c>
      <c r="AM458" s="961">
        <f t="shared" si="490"/>
        <v>0</v>
      </c>
      <c r="AN458" s="918">
        <f t="shared" si="491"/>
        <v>0</v>
      </c>
      <c r="AO458" s="940">
        <f t="shared" si="492"/>
        <v>0</v>
      </c>
      <c r="AQ458" s="14"/>
      <c r="AR458" s="3411"/>
      <c r="AS458" s="99"/>
      <c r="AT458" s="3411"/>
      <c r="AU458" s="3410"/>
      <c r="AV458" s="3419"/>
      <c r="AW458" s="3411"/>
      <c r="AX458" s="3410"/>
      <c r="AY458" s="3402"/>
      <c r="AZ458" s="3411"/>
      <c r="BA458" s="3410"/>
      <c r="BB458" s="3419"/>
      <c r="BC458" s="3404"/>
      <c r="BD458" s="3404"/>
    </row>
    <row r="459" spans="2:56" ht="15.75" thickBot="1">
      <c r="B459" s="3434" t="s">
        <v>730</v>
      </c>
      <c r="C459" s="3436" t="s">
        <v>871</v>
      </c>
      <c r="D459" s="3437">
        <v>90</v>
      </c>
      <c r="E459" s="194" t="s">
        <v>872</v>
      </c>
      <c r="F459" s="237">
        <v>11.786</v>
      </c>
      <c r="G459" s="1558">
        <v>10.5</v>
      </c>
      <c r="H459" s="135" t="s">
        <v>516</v>
      </c>
      <c r="I459" s="134">
        <v>229.28</v>
      </c>
      <c r="J459" s="2899">
        <v>183.36</v>
      </c>
      <c r="K459" s="1255" t="s">
        <v>339</v>
      </c>
      <c r="L459" s="134">
        <v>1.92</v>
      </c>
      <c r="M459" s="1199">
        <v>1.92</v>
      </c>
      <c r="N459" s="95"/>
      <c r="O459" s="862" t="s">
        <v>235</v>
      </c>
      <c r="P459" s="863" t="s">
        <v>284</v>
      </c>
      <c r="Q459" s="864"/>
      <c r="R459" s="863" t="s">
        <v>285</v>
      </c>
      <c r="S459" s="864"/>
      <c r="T459" s="863" t="s">
        <v>286</v>
      </c>
      <c r="U459" s="864"/>
      <c r="V459" s="863" t="s">
        <v>992</v>
      </c>
      <c r="W459" s="864"/>
      <c r="X459" s="909" t="s">
        <v>289</v>
      </c>
      <c r="Y459" s="864"/>
      <c r="Z459" s="3728" t="s">
        <v>990</v>
      </c>
      <c r="AA459" s="3729"/>
      <c r="AC459" s="955" t="s">
        <v>66</v>
      </c>
      <c r="AD459" s="970"/>
      <c r="AE459" s="1031"/>
      <c r="AF459" s="970"/>
      <c r="AG459" s="1032"/>
      <c r="AH459" s="970"/>
      <c r="AI459" s="1033"/>
      <c r="AJ459" s="906">
        <f t="shared" si="487"/>
        <v>0</v>
      </c>
      <c r="AK459" s="1029">
        <f t="shared" si="488"/>
        <v>0</v>
      </c>
      <c r="AL459" s="906">
        <f t="shared" si="489"/>
        <v>0</v>
      </c>
      <c r="AM459" s="961">
        <f t="shared" si="490"/>
        <v>0</v>
      </c>
      <c r="AN459" s="918">
        <f t="shared" si="491"/>
        <v>0</v>
      </c>
      <c r="AO459" s="940">
        <f t="shared" si="492"/>
        <v>0</v>
      </c>
      <c r="AQ459" s="62"/>
      <c r="AR459" s="3411"/>
      <c r="AS459" s="15"/>
      <c r="AT459" s="2193"/>
      <c r="AU459" s="3410"/>
      <c r="AV459" s="3402"/>
      <c r="AW459" s="3411"/>
      <c r="AX459" s="284"/>
      <c r="AY459" s="3701"/>
      <c r="AZ459" s="3411"/>
      <c r="BA459" s="3410"/>
      <c r="BB459" s="3419"/>
      <c r="BC459" s="3404"/>
      <c r="BD459" s="3404"/>
    </row>
    <row r="460" spans="2:56" ht="15.75" thickBot="1">
      <c r="B460" s="3622" t="s">
        <v>729</v>
      </c>
      <c r="C460" s="3436" t="s">
        <v>883</v>
      </c>
      <c r="D460" s="3435">
        <v>160</v>
      </c>
      <c r="E460" s="194" t="s">
        <v>131</v>
      </c>
      <c r="F460" s="237">
        <v>17.82</v>
      </c>
      <c r="G460" s="1558">
        <v>15.03</v>
      </c>
      <c r="H460" s="195" t="s">
        <v>517</v>
      </c>
      <c r="I460" s="3706">
        <v>9.6000000000000002E-2</v>
      </c>
      <c r="J460" s="1256">
        <v>9.6000000000000002E-2</v>
      </c>
      <c r="K460" s="3432" t="s">
        <v>484</v>
      </c>
      <c r="L460" s="238">
        <v>4.8</v>
      </c>
      <c r="M460" s="1268">
        <v>4.8</v>
      </c>
      <c r="N460" s="95"/>
      <c r="O460" s="690"/>
      <c r="P460" s="865" t="s">
        <v>87</v>
      </c>
      <c r="Q460" s="866" t="s">
        <v>88</v>
      </c>
      <c r="R460" s="865" t="s">
        <v>87</v>
      </c>
      <c r="S460" s="866" t="s">
        <v>88</v>
      </c>
      <c r="T460" s="865" t="s">
        <v>87</v>
      </c>
      <c r="U460" s="866" t="s">
        <v>88</v>
      </c>
      <c r="V460" s="865" t="s">
        <v>87</v>
      </c>
      <c r="W460" s="866" t="s">
        <v>88</v>
      </c>
      <c r="X460" s="865" t="s">
        <v>87</v>
      </c>
      <c r="Y460" s="867" t="s">
        <v>88</v>
      </c>
      <c r="Z460" s="1115" t="s">
        <v>87</v>
      </c>
      <c r="AA460" s="1116" t="s">
        <v>88</v>
      </c>
      <c r="AC460" s="955" t="s">
        <v>68</v>
      </c>
      <c r="AD460" s="970"/>
      <c r="AE460" s="1026"/>
      <c r="AF460" s="970"/>
      <c r="AG460" s="1027"/>
      <c r="AH460" s="970"/>
      <c r="AI460" s="1028"/>
      <c r="AJ460" s="906">
        <f t="shared" si="487"/>
        <v>0</v>
      </c>
      <c r="AK460" s="1029">
        <f t="shared" si="488"/>
        <v>0</v>
      </c>
      <c r="AL460" s="906">
        <f t="shared" si="489"/>
        <v>0</v>
      </c>
      <c r="AM460" s="961">
        <f t="shared" si="490"/>
        <v>0</v>
      </c>
      <c r="AN460" s="918">
        <f t="shared" si="491"/>
        <v>0</v>
      </c>
      <c r="AO460" s="940">
        <f t="shared" si="492"/>
        <v>0</v>
      </c>
      <c r="AQ460" s="2377"/>
      <c r="AR460" s="3411"/>
      <c r="AS460" s="99"/>
      <c r="AT460" s="3411"/>
      <c r="AU460" s="3410"/>
      <c r="AV460" s="3402"/>
      <c r="AW460" s="3411"/>
      <c r="AX460" s="3413"/>
      <c r="AY460" s="3417"/>
      <c r="AZ460" s="1749"/>
      <c r="BA460" s="3414"/>
      <c r="BB460" s="3414"/>
      <c r="BC460" s="3404"/>
      <c r="BD460" s="3404"/>
    </row>
    <row r="461" spans="2:56" ht="15.75" thickBot="1">
      <c r="B461" s="3447" t="s">
        <v>275</v>
      </c>
      <c r="C461" s="3436" t="s">
        <v>502</v>
      </c>
      <c r="D461" s="3437">
        <v>200</v>
      </c>
      <c r="E461" s="194" t="s">
        <v>9</v>
      </c>
      <c r="F461" s="237">
        <v>17</v>
      </c>
      <c r="G461" s="2853">
        <v>17</v>
      </c>
      <c r="H461" s="194" t="s">
        <v>504</v>
      </c>
      <c r="I461" s="2913">
        <v>4.7</v>
      </c>
      <c r="J461" s="3683"/>
      <c r="K461" s="3684" t="s">
        <v>506</v>
      </c>
      <c r="L461" s="679">
        <v>0.5</v>
      </c>
      <c r="M461" s="2594">
        <v>0.5</v>
      </c>
      <c r="N461" s="95"/>
      <c r="O461" s="1128" t="s">
        <v>115</v>
      </c>
      <c r="P461" s="895">
        <f>D464</f>
        <v>30</v>
      </c>
      <c r="Q461" s="1056">
        <f>D464</f>
        <v>30</v>
      </c>
      <c r="R461" s="895">
        <f>D477</f>
        <v>30</v>
      </c>
      <c r="S461" s="1047">
        <f>D477</f>
        <v>30</v>
      </c>
      <c r="T461" s="895">
        <f>D493</f>
        <v>20</v>
      </c>
      <c r="U461" s="1056">
        <f>D493</f>
        <v>20</v>
      </c>
      <c r="V461" s="895">
        <f>P461+R461</f>
        <v>60</v>
      </c>
      <c r="W461" s="1046">
        <f>Q461+S461</f>
        <v>60</v>
      </c>
      <c r="X461" s="895">
        <f>R461+T461</f>
        <v>50</v>
      </c>
      <c r="Y461" s="1047">
        <f>S461+U461</f>
        <v>50</v>
      </c>
      <c r="Z461" s="915">
        <f t="shared" ref="Z461:Z469" si="493">P461+R461+T461</f>
        <v>80</v>
      </c>
      <c r="AA461" s="916">
        <f t="shared" ref="AA461:AA469" si="494">Q461+S461+U461</f>
        <v>80</v>
      </c>
      <c r="AC461" s="955" t="s">
        <v>69</v>
      </c>
      <c r="AD461" s="970"/>
      <c r="AE461" s="1034"/>
      <c r="AF461" s="970"/>
      <c r="AG461" s="1027"/>
      <c r="AH461" s="970"/>
      <c r="AI461" s="1028"/>
      <c r="AJ461" s="906">
        <f t="shared" si="487"/>
        <v>0</v>
      </c>
      <c r="AK461" s="1029">
        <f t="shared" si="488"/>
        <v>0</v>
      </c>
      <c r="AL461" s="906">
        <f t="shared" si="489"/>
        <v>0</v>
      </c>
      <c r="AM461" s="961">
        <f t="shared" si="490"/>
        <v>0</v>
      </c>
      <c r="AN461" s="918">
        <f t="shared" si="491"/>
        <v>0</v>
      </c>
      <c r="AO461" s="940">
        <f t="shared" si="492"/>
        <v>0</v>
      </c>
      <c r="AQ461" s="92"/>
      <c r="AR461" s="3411"/>
      <c r="AS461" s="3404"/>
      <c r="AT461" s="3411"/>
      <c r="AU461" s="3410"/>
      <c r="AV461" s="3402"/>
      <c r="AW461" s="3010"/>
      <c r="AX461" s="3413"/>
      <c r="AY461" s="3417"/>
      <c r="AZ461" s="3411"/>
      <c r="BA461" s="3410"/>
      <c r="BB461" s="3419"/>
      <c r="BC461" s="3404"/>
      <c r="BD461" s="3404"/>
    </row>
    <row r="462" spans="2:56">
      <c r="B462" s="1279"/>
      <c r="C462" s="3442" t="s">
        <v>503</v>
      </c>
      <c r="D462" s="1715"/>
      <c r="E462" s="3411" t="s">
        <v>74</v>
      </c>
      <c r="F462" s="237">
        <v>7.67</v>
      </c>
      <c r="G462" s="2853">
        <v>7.67</v>
      </c>
      <c r="H462" s="2152" t="s">
        <v>964</v>
      </c>
      <c r="I462" s="3581"/>
      <c r="J462" s="3685"/>
      <c r="K462" s="2607" t="s">
        <v>502</v>
      </c>
      <c r="L462" s="3075"/>
      <c r="M462" s="2784"/>
      <c r="N462" s="95"/>
      <c r="O462" s="917" t="s">
        <v>114</v>
      </c>
      <c r="P462" s="882">
        <f>D463+F461</f>
        <v>53</v>
      </c>
      <c r="Q462" s="1057">
        <f>D463+G461</f>
        <v>53</v>
      </c>
      <c r="R462" s="882">
        <f>D476</f>
        <v>40</v>
      </c>
      <c r="S462" s="1058">
        <f>D476</f>
        <v>40</v>
      </c>
      <c r="T462" s="882">
        <f>F492</f>
        <v>10.4</v>
      </c>
      <c r="U462" s="1057">
        <f>G492</f>
        <v>10.4</v>
      </c>
      <c r="V462" s="882">
        <f t="shared" ref="V462:V466" si="495">P462+R462</f>
        <v>93</v>
      </c>
      <c r="W462" s="1049">
        <f t="shared" ref="W462:W466" si="496">Q462+S462</f>
        <v>93</v>
      </c>
      <c r="X462" s="882">
        <f t="shared" ref="X462:X466" si="497">R462+T462</f>
        <v>50.4</v>
      </c>
      <c r="Y462" s="961">
        <f t="shared" ref="Y462:Y466" si="498">S462+U462</f>
        <v>50.4</v>
      </c>
      <c r="Z462" s="918">
        <f t="shared" si="493"/>
        <v>103.4</v>
      </c>
      <c r="AA462" s="919">
        <f t="shared" si="494"/>
        <v>103.4</v>
      </c>
      <c r="AC462" s="956" t="s">
        <v>313</v>
      </c>
      <c r="AD462" s="1203"/>
      <c r="AE462" s="1086"/>
      <c r="AF462" s="1203">
        <f>I472</f>
        <v>45.5</v>
      </c>
      <c r="AG462" s="1236">
        <f>J472</f>
        <v>45.5</v>
      </c>
      <c r="AH462" s="970"/>
      <c r="AI462" s="1028"/>
      <c r="AJ462" s="906">
        <f t="shared" si="487"/>
        <v>45.5</v>
      </c>
      <c r="AK462" s="1029">
        <f t="shared" si="488"/>
        <v>45.5</v>
      </c>
      <c r="AL462" s="906">
        <f t="shared" si="489"/>
        <v>45.5</v>
      </c>
      <c r="AM462" s="961">
        <f t="shared" si="490"/>
        <v>45.5</v>
      </c>
      <c r="AN462" s="918">
        <f t="shared" si="491"/>
        <v>45.5</v>
      </c>
      <c r="AO462" s="940">
        <f t="shared" si="492"/>
        <v>45.5</v>
      </c>
      <c r="AQ462" s="2377"/>
      <c r="AR462" s="3411"/>
      <c r="AS462" s="99"/>
      <c r="AT462" s="3411"/>
      <c r="AU462" s="3410"/>
      <c r="AV462" s="3402"/>
      <c r="AW462" s="477"/>
      <c r="AX462" s="3413"/>
      <c r="AY462" s="3417"/>
      <c r="AZ462" s="1749"/>
      <c r="BA462" s="3414"/>
      <c r="BB462" s="3414"/>
      <c r="BC462" s="3404"/>
      <c r="BD462" s="3404"/>
    </row>
    <row r="463" spans="2:56" ht="15.75" thickBot="1">
      <c r="B463" s="3447" t="s">
        <v>8</v>
      </c>
      <c r="C463" s="3432" t="s">
        <v>9</v>
      </c>
      <c r="D463" s="258">
        <v>36</v>
      </c>
      <c r="E463" s="194" t="s">
        <v>73</v>
      </c>
      <c r="F463" s="3571">
        <v>15</v>
      </c>
      <c r="G463" s="3572">
        <v>15</v>
      </c>
      <c r="H463" s="194" t="s">
        <v>75</v>
      </c>
      <c r="I463" s="237">
        <v>5.6</v>
      </c>
      <c r="J463" s="1256">
        <v>5.6</v>
      </c>
      <c r="K463" s="2407" t="s">
        <v>503</v>
      </c>
      <c r="L463" s="3463"/>
      <c r="M463" s="3464"/>
      <c r="N463" s="95"/>
      <c r="O463" s="917" t="s">
        <v>72</v>
      </c>
      <c r="P463" s="882">
        <f>L459</f>
        <v>1.92</v>
      </c>
      <c r="Q463" s="1152">
        <f>M459</f>
        <v>1.92</v>
      </c>
      <c r="R463" s="1150">
        <f>L470</f>
        <v>29.32</v>
      </c>
      <c r="S463" s="1049">
        <f>M470</f>
        <v>29.32</v>
      </c>
      <c r="T463" s="882">
        <f>I496</f>
        <v>1.5</v>
      </c>
      <c r="U463" s="1068">
        <f>J496</f>
        <v>1.5</v>
      </c>
      <c r="V463" s="882">
        <f t="shared" si="495"/>
        <v>31.240000000000002</v>
      </c>
      <c r="W463" s="1049">
        <f t="shared" si="496"/>
        <v>31.240000000000002</v>
      </c>
      <c r="X463" s="882">
        <f t="shared" si="497"/>
        <v>30.82</v>
      </c>
      <c r="Y463" s="961">
        <f t="shared" si="498"/>
        <v>30.82</v>
      </c>
      <c r="Z463" s="918">
        <f t="shared" si="493"/>
        <v>32.74</v>
      </c>
      <c r="AA463" s="919">
        <f t="shared" si="494"/>
        <v>32.74</v>
      </c>
      <c r="AC463" s="1113" t="s">
        <v>312</v>
      </c>
      <c r="AD463" s="977"/>
      <c r="AE463" s="1035"/>
      <c r="AF463" s="977"/>
      <c r="AG463" s="1036"/>
      <c r="AH463" s="977"/>
      <c r="AI463" s="1037"/>
      <c r="AJ463" s="907">
        <f t="shared" si="487"/>
        <v>0</v>
      </c>
      <c r="AK463" s="1038">
        <f t="shared" si="488"/>
        <v>0</v>
      </c>
      <c r="AL463" s="907">
        <f t="shared" si="489"/>
        <v>0</v>
      </c>
      <c r="AM463" s="871">
        <f t="shared" si="490"/>
        <v>0</v>
      </c>
      <c r="AN463" s="927">
        <f t="shared" si="491"/>
        <v>0</v>
      </c>
      <c r="AO463" s="941">
        <f t="shared" si="492"/>
        <v>0</v>
      </c>
      <c r="AQ463" s="2377"/>
      <c r="AR463" s="3411"/>
      <c r="AS463" s="15"/>
      <c r="AT463" s="3411"/>
      <c r="AU463" s="3410"/>
      <c r="AV463" s="3402"/>
      <c r="AW463" s="3411"/>
      <c r="AX463" s="3700"/>
      <c r="AY463" s="3402"/>
      <c r="AZ463" s="3412"/>
      <c r="BA463" s="275"/>
      <c r="BB463" s="2192"/>
      <c r="BC463" s="3404"/>
      <c r="BD463" s="3404"/>
    </row>
    <row r="464" spans="2:56" ht="15.75" thickBot="1">
      <c r="B464" s="3452" t="s">
        <v>8</v>
      </c>
      <c r="C464" s="3432" t="s">
        <v>305</v>
      </c>
      <c r="D464" s="3441">
        <v>30</v>
      </c>
      <c r="E464" s="3037" t="s">
        <v>506</v>
      </c>
      <c r="F464" s="679">
        <v>0.6</v>
      </c>
      <c r="G464" s="2577">
        <v>0.6</v>
      </c>
      <c r="H464" s="249" t="s">
        <v>507</v>
      </c>
      <c r="I464" s="250">
        <v>9.6</v>
      </c>
      <c r="J464" s="2914">
        <v>9.6</v>
      </c>
      <c r="K464" s="1228" t="s">
        <v>86</v>
      </c>
      <c r="L464" s="167" t="s">
        <v>87</v>
      </c>
      <c r="M464" s="2658" t="s">
        <v>88</v>
      </c>
      <c r="N464" s="95"/>
      <c r="O464" s="920" t="s">
        <v>291</v>
      </c>
      <c r="P464" s="883">
        <f t="shared" ref="P464:U464" si="499">AD464</f>
        <v>0</v>
      </c>
      <c r="Q464" s="1087">
        <f t="shared" si="499"/>
        <v>0</v>
      </c>
      <c r="R464" s="883">
        <f t="shared" si="499"/>
        <v>45.5</v>
      </c>
      <c r="S464" s="1061">
        <f t="shared" si="499"/>
        <v>45.5</v>
      </c>
      <c r="T464" s="883">
        <f t="shared" si="499"/>
        <v>0</v>
      </c>
      <c r="U464" s="1062">
        <f t="shared" si="499"/>
        <v>0</v>
      </c>
      <c r="V464" s="883">
        <f t="shared" si="495"/>
        <v>45.5</v>
      </c>
      <c r="W464" s="922">
        <f t="shared" si="496"/>
        <v>45.5</v>
      </c>
      <c r="X464" s="883">
        <f t="shared" si="497"/>
        <v>45.5</v>
      </c>
      <c r="Y464" s="1061">
        <f t="shared" si="498"/>
        <v>45.5</v>
      </c>
      <c r="Z464" s="921">
        <f t="shared" si="493"/>
        <v>45.5</v>
      </c>
      <c r="AA464" s="922">
        <f t="shared" si="494"/>
        <v>45.5</v>
      </c>
      <c r="AC464" s="957" t="s">
        <v>300</v>
      </c>
      <c r="AD464" s="1039">
        <f t="shared" ref="AD464:AH464" si="500">SUM(AD456:AD463)</f>
        <v>0</v>
      </c>
      <c r="AE464" s="1040">
        <f t="shared" si="500"/>
        <v>0</v>
      </c>
      <c r="AF464" s="1041">
        <f t="shared" si="500"/>
        <v>45.5</v>
      </c>
      <c r="AG464" s="959">
        <f t="shared" si="500"/>
        <v>45.5</v>
      </c>
      <c r="AH464" s="1039">
        <f t="shared" si="500"/>
        <v>0</v>
      </c>
      <c r="AI464" s="1042">
        <f>SUM(AI456:AI463)</f>
        <v>0</v>
      </c>
      <c r="AJ464" s="958">
        <f t="shared" si="487"/>
        <v>45.5</v>
      </c>
      <c r="AK464" s="1043">
        <f t="shared" si="488"/>
        <v>45.5</v>
      </c>
      <c r="AL464" s="958">
        <f t="shared" si="489"/>
        <v>45.5</v>
      </c>
      <c r="AM464" s="1044">
        <f t="shared" si="490"/>
        <v>45.5</v>
      </c>
      <c r="AN464" s="958">
        <f t="shared" si="491"/>
        <v>45.5</v>
      </c>
      <c r="AO464" s="959">
        <f t="shared" si="492"/>
        <v>45.5</v>
      </c>
      <c r="AQ464" s="3404"/>
      <c r="AR464" s="3415"/>
      <c r="AS464" s="3404"/>
      <c r="AT464" s="3411"/>
      <c r="AU464" s="3410"/>
      <c r="AV464" s="3402"/>
      <c r="AW464" s="3411"/>
      <c r="AX464" s="3414"/>
      <c r="AY464" s="3419"/>
      <c r="AZ464" s="3412"/>
      <c r="BA464" s="3410"/>
      <c r="BB464" s="3402"/>
      <c r="BC464" s="3404"/>
      <c r="BD464" s="3404"/>
    </row>
    <row r="465" spans="1:56">
      <c r="B465" s="3439"/>
      <c r="C465" s="2583"/>
      <c r="D465" s="3440"/>
      <c r="E465" s="194" t="s">
        <v>478</v>
      </c>
      <c r="F465" s="261">
        <v>0.45</v>
      </c>
      <c r="G465" s="1558">
        <v>0.45</v>
      </c>
      <c r="H465" s="194" t="s">
        <v>453</v>
      </c>
      <c r="I465" s="261">
        <v>4</v>
      </c>
      <c r="J465" s="2795">
        <v>3.2</v>
      </c>
      <c r="K465" s="135" t="s">
        <v>505</v>
      </c>
      <c r="L465" s="134">
        <v>26.8</v>
      </c>
      <c r="M465" s="2862">
        <v>25</v>
      </c>
      <c r="N465" s="95"/>
      <c r="O465" s="917" t="s">
        <v>91</v>
      </c>
      <c r="P465" s="882"/>
      <c r="Q465" s="875"/>
      <c r="R465" s="1150"/>
      <c r="S465" s="1072"/>
      <c r="T465" s="882">
        <f>F495</f>
        <v>15</v>
      </c>
      <c r="U465" s="1063">
        <f>G495</f>
        <v>15</v>
      </c>
      <c r="V465" s="882">
        <f t="shared" si="495"/>
        <v>0</v>
      </c>
      <c r="W465" s="1049">
        <f t="shared" si="496"/>
        <v>0</v>
      </c>
      <c r="X465" s="882">
        <f t="shared" si="497"/>
        <v>15</v>
      </c>
      <c r="Y465" s="961">
        <f t="shared" si="498"/>
        <v>15</v>
      </c>
      <c r="Z465" s="918">
        <f t="shared" si="493"/>
        <v>15</v>
      </c>
      <c r="AA465" s="919">
        <f t="shared" si="494"/>
        <v>15</v>
      </c>
      <c r="AC465" s="1390" t="s">
        <v>388</v>
      </c>
      <c r="AD465" s="903"/>
      <c r="AE465" s="1120"/>
      <c r="AF465" s="905"/>
      <c r="AG465" s="1045"/>
      <c r="AH465" s="908"/>
      <c r="AI465" s="1117"/>
      <c r="AJ465" s="908">
        <f t="shared" si="487"/>
        <v>0</v>
      </c>
      <c r="AK465" s="1046">
        <f t="shared" si="488"/>
        <v>0</v>
      </c>
      <c r="AL465" s="908">
        <f t="shared" si="489"/>
        <v>0</v>
      </c>
      <c r="AM465" s="1047">
        <f t="shared" si="490"/>
        <v>0</v>
      </c>
      <c r="AN465" s="1114">
        <f t="shared" si="491"/>
        <v>0</v>
      </c>
      <c r="AO465" s="1125">
        <f t="shared" si="492"/>
        <v>0</v>
      </c>
      <c r="AQ465" s="3404"/>
      <c r="AR465" s="2630"/>
      <c r="AS465" s="3404"/>
      <c r="AT465" s="3411"/>
      <c r="AU465" s="3410"/>
      <c r="AV465" s="3402"/>
      <c r="AW465" s="2193"/>
      <c r="AX465" s="202"/>
      <c r="AY465" s="203"/>
      <c r="AZ465" s="3411"/>
      <c r="BA465" s="3413"/>
      <c r="BB465" s="3419"/>
      <c r="BC465" s="3404"/>
      <c r="BD465" s="3404"/>
    </row>
    <row r="466" spans="1:56">
      <c r="B466" s="3439"/>
      <c r="C466" s="2583"/>
      <c r="D466" s="3440"/>
      <c r="E466" s="2895" t="s">
        <v>873</v>
      </c>
      <c r="F466" s="1703"/>
      <c r="G466" s="1703"/>
      <c r="H466" s="194" t="s">
        <v>77</v>
      </c>
      <c r="I466" s="237">
        <v>7.68</v>
      </c>
      <c r="J466" s="1256">
        <v>6.4</v>
      </c>
      <c r="K466" s="249" t="s">
        <v>47</v>
      </c>
      <c r="L466" s="250">
        <v>7</v>
      </c>
      <c r="M466" s="255">
        <v>7</v>
      </c>
      <c r="N466" s="95"/>
      <c r="O466" s="421" t="s">
        <v>42</v>
      </c>
      <c r="P466" s="882"/>
      <c r="Q466" s="875"/>
      <c r="R466" s="1150">
        <f>F471</f>
        <v>45.866999999999997</v>
      </c>
      <c r="S466" s="1072">
        <f>G471</f>
        <v>34.4</v>
      </c>
      <c r="T466" s="882"/>
      <c r="U466" s="1063"/>
      <c r="V466" s="882">
        <f t="shared" si="495"/>
        <v>45.866999999999997</v>
      </c>
      <c r="W466" s="1049">
        <f t="shared" si="496"/>
        <v>34.4</v>
      </c>
      <c r="X466" s="882">
        <f t="shared" si="497"/>
        <v>45.866999999999997</v>
      </c>
      <c r="Y466" s="961">
        <f t="shared" si="498"/>
        <v>34.4</v>
      </c>
      <c r="Z466" s="918">
        <f t="shared" si="493"/>
        <v>45.866999999999997</v>
      </c>
      <c r="AA466" s="919">
        <f t="shared" si="494"/>
        <v>34.4</v>
      </c>
      <c r="AC466" s="935" t="s">
        <v>310</v>
      </c>
      <c r="AD466" s="853"/>
      <c r="AE466" s="2189"/>
      <c r="AF466" s="906"/>
      <c r="AG466" s="1048"/>
      <c r="AH466" s="906"/>
      <c r="AI466" s="1118"/>
      <c r="AJ466" s="906">
        <f t="shared" ref="AJ466:AM469" si="501">AD466+AF466</f>
        <v>0</v>
      </c>
      <c r="AK466" s="1049">
        <f t="shared" si="501"/>
        <v>0</v>
      </c>
      <c r="AL466" s="906">
        <f t="shared" si="501"/>
        <v>0</v>
      </c>
      <c r="AM466" s="961">
        <f t="shared" si="501"/>
        <v>0</v>
      </c>
      <c r="AN466" s="1114">
        <f t="shared" si="491"/>
        <v>0</v>
      </c>
      <c r="AO466" s="1125">
        <f t="shared" si="492"/>
        <v>0</v>
      </c>
      <c r="AQ466" s="3404"/>
      <c r="AR466" s="2630"/>
      <c r="AS466" s="3404"/>
      <c r="AT466" s="188"/>
      <c r="AU466" s="3423"/>
      <c r="AV466" s="3424"/>
      <c r="AW466" s="3414"/>
      <c r="AX466" s="3414"/>
      <c r="AY466" s="3414"/>
      <c r="AZ466" s="3411"/>
      <c r="BA466" s="3413"/>
      <c r="BB466" s="3419"/>
      <c r="BC466" s="3404"/>
      <c r="BD466" s="3404"/>
    </row>
    <row r="467" spans="1:56" ht="15.75" thickBot="1">
      <c r="B467" s="1272" t="s">
        <v>280</v>
      </c>
      <c r="C467" s="3443"/>
      <c r="D467" s="3633">
        <f>SUM(D459:D464)</f>
        <v>516</v>
      </c>
      <c r="E467" s="2783" t="s">
        <v>474</v>
      </c>
      <c r="F467" s="3351">
        <v>0.9</v>
      </c>
      <c r="G467" s="3465">
        <v>0.9</v>
      </c>
      <c r="H467" s="1726" t="s">
        <v>132</v>
      </c>
      <c r="I467" s="2798">
        <v>1.6E-2</v>
      </c>
      <c r="J467" s="2364">
        <v>1.6E-2</v>
      </c>
      <c r="K467" s="1274" t="s">
        <v>74</v>
      </c>
      <c r="L467" s="1263">
        <v>190</v>
      </c>
      <c r="M467" s="2818">
        <v>190</v>
      </c>
      <c r="N467" s="95"/>
      <c r="O467" s="2949" t="s">
        <v>394</v>
      </c>
      <c r="P467" s="884">
        <f t="shared" ref="P467:U467" si="502">AD479</f>
        <v>258.77999999999997</v>
      </c>
      <c r="Q467" s="1064">
        <f t="shared" si="502"/>
        <v>207.99</v>
      </c>
      <c r="R467" s="1458">
        <f t="shared" si="502"/>
        <v>169.2175</v>
      </c>
      <c r="S467" s="1459">
        <f t="shared" si="502"/>
        <v>148.14400000000001</v>
      </c>
      <c r="T467" s="884">
        <f t="shared" si="502"/>
        <v>0</v>
      </c>
      <c r="U467" s="1066">
        <f t="shared" si="502"/>
        <v>0</v>
      </c>
      <c r="V467" s="1458">
        <f t="shared" ref="V467:Y469" si="503">P467+R467</f>
        <v>427.99749999999995</v>
      </c>
      <c r="W467" s="924">
        <f t="shared" si="503"/>
        <v>356.13400000000001</v>
      </c>
      <c r="X467" s="1458">
        <f t="shared" si="503"/>
        <v>169.2175</v>
      </c>
      <c r="Y467" s="1459">
        <f t="shared" si="503"/>
        <v>148.14400000000001</v>
      </c>
      <c r="Z467" s="1460">
        <f t="shared" si="493"/>
        <v>427.99749999999995</v>
      </c>
      <c r="AA467" s="924">
        <f t="shared" si="494"/>
        <v>356.13400000000001</v>
      </c>
      <c r="AC467" s="934" t="s">
        <v>221</v>
      </c>
      <c r="AD467" s="754"/>
      <c r="AE467" s="1121"/>
      <c r="AF467" s="906"/>
      <c r="AG467" s="1048"/>
      <c r="AH467" s="906"/>
      <c r="AI467" s="1118"/>
      <c r="AJ467" s="906">
        <f t="shared" si="501"/>
        <v>0</v>
      </c>
      <c r="AK467" s="1049">
        <f t="shared" si="501"/>
        <v>0</v>
      </c>
      <c r="AL467" s="906">
        <f t="shared" si="501"/>
        <v>0</v>
      </c>
      <c r="AM467" s="961">
        <f t="shared" si="501"/>
        <v>0</v>
      </c>
      <c r="AN467" s="1114">
        <f t="shared" si="491"/>
        <v>0</v>
      </c>
      <c r="AO467" s="1125">
        <f t="shared" si="492"/>
        <v>0</v>
      </c>
      <c r="AQ467" s="3404"/>
      <c r="AR467" s="2630"/>
      <c r="AS467" s="3404"/>
      <c r="AT467" s="3424"/>
      <c r="AU467" s="202"/>
      <c r="AV467" s="203"/>
      <c r="AW467" s="3424"/>
      <c r="AX467" s="202"/>
      <c r="AY467" s="203"/>
      <c r="AZ467" s="3411"/>
      <c r="BA467" s="3410"/>
      <c r="BB467" s="3419"/>
      <c r="BC467" s="3404"/>
      <c r="BD467" s="3404"/>
    </row>
    <row r="468" spans="1:56" ht="15.75" thickBot="1">
      <c r="B468" s="610"/>
      <c r="C468" s="3444" t="s">
        <v>106</v>
      </c>
      <c r="D468" s="3433"/>
      <c r="E468" s="1719" t="s">
        <v>418</v>
      </c>
      <c r="F468" s="116"/>
      <c r="G468" s="3433"/>
      <c r="H468" s="2835" t="s">
        <v>360</v>
      </c>
      <c r="I468" s="1240"/>
      <c r="J468" s="1240"/>
      <c r="K468" s="3928" t="s">
        <v>1000</v>
      </c>
      <c r="L468" s="45"/>
      <c r="M468" s="57"/>
      <c r="N468" s="95"/>
      <c r="O468" s="2950" t="s">
        <v>395</v>
      </c>
      <c r="P468" s="884">
        <f t="shared" ref="P468:U469" si="504">AD485</f>
        <v>9.6</v>
      </c>
      <c r="Q468" s="1064">
        <f t="shared" si="504"/>
        <v>9.6</v>
      </c>
      <c r="R468" s="884">
        <f t="shared" si="504"/>
        <v>8.2859999999999996</v>
      </c>
      <c r="S468" s="1065">
        <f t="shared" si="504"/>
        <v>8.2859999999999996</v>
      </c>
      <c r="T468" s="884">
        <f t="shared" si="504"/>
        <v>2</v>
      </c>
      <c r="U468" s="1066">
        <f t="shared" si="504"/>
        <v>2</v>
      </c>
      <c r="V468" s="884">
        <f t="shared" si="503"/>
        <v>17.885999999999999</v>
      </c>
      <c r="W468" s="924">
        <f t="shared" si="503"/>
        <v>17.885999999999999</v>
      </c>
      <c r="X468" s="884">
        <f t="shared" si="503"/>
        <v>10.286</v>
      </c>
      <c r="Y468" s="1065">
        <f t="shared" si="503"/>
        <v>10.286</v>
      </c>
      <c r="Z468" s="1460">
        <f t="shared" si="493"/>
        <v>19.885999999999999</v>
      </c>
      <c r="AA468" s="924">
        <f t="shared" si="494"/>
        <v>19.885999999999999</v>
      </c>
      <c r="AC468" s="936" t="s">
        <v>340</v>
      </c>
      <c r="AD468" s="754"/>
      <c r="AE468" s="1142"/>
      <c r="AF468" s="906">
        <f>G488</f>
        <v>60</v>
      </c>
      <c r="AG468" s="1048">
        <f>G488</f>
        <v>60</v>
      </c>
      <c r="AH468" s="907"/>
      <c r="AI468" s="1119"/>
      <c r="AJ468" s="907">
        <f t="shared" si="501"/>
        <v>60</v>
      </c>
      <c r="AK468" s="1051">
        <f t="shared" si="501"/>
        <v>60</v>
      </c>
      <c r="AL468" s="907">
        <f t="shared" si="501"/>
        <v>60</v>
      </c>
      <c r="AM468" s="871">
        <f t="shared" si="501"/>
        <v>60</v>
      </c>
      <c r="AN468" s="1114">
        <f t="shared" si="491"/>
        <v>60</v>
      </c>
      <c r="AO468" s="1125">
        <f t="shared" si="492"/>
        <v>60</v>
      </c>
      <c r="AQ468" s="3404"/>
      <c r="AR468" s="2630"/>
      <c r="AS468" s="3404"/>
      <c r="AT468" s="3411"/>
      <c r="AU468" s="3410"/>
      <c r="AV468" s="3419"/>
      <c r="AW468" s="3411"/>
      <c r="AX468" s="3410"/>
      <c r="AY468" s="3419"/>
      <c r="AZ468" s="1749"/>
      <c r="BA468" s="3414"/>
      <c r="BB468" s="3414"/>
      <c r="BC468" s="3404"/>
      <c r="BD468" s="3404"/>
    </row>
    <row r="469" spans="1:56" ht="15.75" thickBot="1">
      <c r="A469" s="86"/>
      <c r="B469" s="3085" t="s">
        <v>715</v>
      </c>
      <c r="C469" s="2561" t="s">
        <v>825</v>
      </c>
      <c r="D469" s="1625">
        <v>60</v>
      </c>
      <c r="E469" s="1198" t="s">
        <v>86</v>
      </c>
      <c r="F469" s="167" t="s">
        <v>87</v>
      </c>
      <c r="G469" s="2658" t="s">
        <v>88</v>
      </c>
      <c r="H469" s="1198" t="s">
        <v>86</v>
      </c>
      <c r="I469" s="167" t="s">
        <v>87</v>
      </c>
      <c r="J469" s="1705" t="s">
        <v>88</v>
      </c>
      <c r="K469" s="3908" t="s">
        <v>86</v>
      </c>
      <c r="L469" s="3909" t="s">
        <v>87</v>
      </c>
      <c r="M469" s="3910" t="s">
        <v>88</v>
      </c>
      <c r="N469" s="95"/>
      <c r="O469" s="2951" t="s">
        <v>702</v>
      </c>
      <c r="P469" s="884">
        <f t="shared" si="504"/>
        <v>268.38</v>
      </c>
      <c r="Q469" s="1064">
        <f t="shared" si="504"/>
        <v>217.59</v>
      </c>
      <c r="R469" s="884">
        <f t="shared" si="504"/>
        <v>177.5035</v>
      </c>
      <c r="S469" s="1065">
        <f t="shared" si="504"/>
        <v>156.43</v>
      </c>
      <c r="T469" s="884">
        <f t="shared" si="504"/>
        <v>2</v>
      </c>
      <c r="U469" s="1066">
        <f t="shared" si="504"/>
        <v>2</v>
      </c>
      <c r="V469" s="884">
        <f t="shared" si="503"/>
        <v>445.88350000000003</v>
      </c>
      <c r="W469" s="924">
        <f t="shared" si="503"/>
        <v>374.02</v>
      </c>
      <c r="X469" s="884">
        <f t="shared" si="503"/>
        <v>179.5035</v>
      </c>
      <c r="Y469" s="1065">
        <f t="shared" si="503"/>
        <v>158.43</v>
      </c>
      <c r="Z469" s="1460">
        <f t="shared" si="493"/>
        <v>447.88350000000003</v>
      </c>
      <c r="AA469" s="924">
        <f t="shared" si="494"/>
        <v>376.02</v>
      </c>
      <c r="AC469" s="2265" t="s">
        <v>446</v>
      </c>
      <c r="AD469" s="903"/>
      <c r="AE469" s="1378"/>
      <c r="AF469" s="905"/>
      <c r="AG469" s="1045"/>
      <c r="AH469" s="906"/>
      <c r="AI469" s="1118"/>
      <c r="AJ469" s="906">
        <f t="shared" si="501"/>
        <v>0</v>
      </c>
      <c r="AK469" s="1049">
        <f t="shared" si="501"/>
        <v>0</v>
      </c>
      <c r="AL469" s="906">
        <f t="shared" si="501"/>
        <v>0</v>
      </c>
      <c r="AM469" s="961">
        <f t="shared" si="501"/>
        <v>0</v>
      </c>
      <c r="AN469" s="1114">
        <f t="shared" si="491"/>
        <v>0</v>
      </c>
      <c r="AO469" s="1125">
        <f t="shared" si="492"/>
        <v>0</v>
      </c>
      <c r="AQ469" s="1210"/>
      <c r="AR469" s="3415"/>
      <c r="AS469" s="1209"/>
      <c r="AT469" s="3411"/>
      <c r="AU469" s="3410"/>
      <c r="AV469" s="3402"/>
      <c r="AW469" s="3414"/>
      <c r="AX469" s="3414"/>
      <c r="AY469" s="3414"/>
      <c r="AZ469" s="3411"/>
      <c r="BA469" s="3413"/>
      <c r="BB469" s="3419"/>
      <c r="BC469" s="3404"/>
      <c r="BD469" s="3404"/>
    </row>
    <row r="470" spans="1:56">
      <c r="A470" s="65"/>
      <c r="B470" s="3439"/>
      <c r="C470" s="3442" t="s">
        <v>714</v>
      </c>
      <c r="D470" s="3440"/>
      <c r="E470" s="2610" t="s">
        <v>67</v>
      </c>
      <c r="F470" s="2921">
        <v>64</v>
      </c>
      <c r="G470" s="2922">
        <v>51.2</v>
      </c>
      <c r="H470" s="135" t="s">
        <v>438</v>
      </c>
      <c r="I470" s="1560">
        <v>81.385000000000005</v>
      </c>
      <c r="J470" s="1744">
        <v>72</v>
      </c>
      <c r="K470" s="3911" t="s">
        <v>776</v>
      </c>
      <c r="L470" s="3912">
        <v>29.32</v>
      </c>
      <c r="M470" s="3913">
        <v>29.32</v>
      </c>
      <c r="N470" s="95"/>
      <c r="O470" s="917" t="s">
        <v>64</v>
      </c>
      <c r="P470" s="1182">
        <f t="shared" ref="P470:U470" si="505">AD493</f>
        <v>0</v>
      </c>
      <c r="Q470" s="1216">
        <f t="shared" si="505"/>
        <v>0</v>
      </c>
      <c r="R470" s="885">
        <f t="shared" si="505"/>
        <v>113.5</v>
      </c>
      <c r="S470" s="961">
        <f t="shared" si="505"/>
        <v>100</v>
      </c>
      <c r="T470" s="885">
        <f t="shared" si="505"/>
        <v>0</v>
      </c>
      <c r="U470" s="1063">
        <f t="shared" si="505"/>
        <v>0</v>
      </c>
      <c r="V470" s="885">
        <f t="shared" ref="V470:Y470" si="506">P470+R470</f>
        <v>113.5</v>
      </c>
      <c r="W470" s="1049">
        <f t="shared" si="506"/>
        <v>100</v>
      </c>
      <c r="X470" s="885">
        <f t="shared" si="506"/>
        <v>113.5</v>
      </c>
      <c r="Y470" s="961">
        <f t="shared" si="506"/>
        <v>100</v>
      </c>
      <c r="Z470" s="939">
        <f t="shared" ref="Z470:Z498" si="507">P470+R470+T470</f>
        <v>113.5</v>
      </c>
      <c r="AA470" s="919">
        <f t="shared" ref="AA470:AA498" si="508">Q470+S470+U470</f>
        <v>100</v>
      </c>
      <c r="AC470" s="1222" t="s">
        <v>349</v>
      </c>
      <c r="AD470" s="754"/>
      <c r="AE470" s="1377"/>
      <c r="AF470" s="906"/>
      <c r="AG470" s="1048"/>
      <c r="AH470" s="906"/>
      <c r="AI470" s="1118"/>
      <c r="AJ470" s="906">
        <f t="shared" ref="AJ470:AJ471" si="509">AD470+AF470</f>
        <v>0</v>
      </c>
      <c r="AK470" s="1049">
        <f t="shared" ref="AK470:AK471" si="510">AE470+AG470</f>
        <v>0</v>
      </c>
      <c r="AL470" s="906">
        <f t="shared" ref="AL470:AL471" si="511">AF470+AH470</f>
        <v>0</v>
      </c>
      <c r="AM470" s="961">
        <f t="shared" ref="AM470:AM471" si="512">AG470+AI470</f>
        <v>0</v>
      </c>
      <c r="AN470" s="1114">
        <f t="shared" si="491"/>
        <v>0</v>
      </c>
      <c r="AO470" s="1125">
        <f t="shared" si="492"/>
        <v>0</v>
      </c>
      <c r="AQ470" s="3404"/>
      <c r="AR470" s="3412"/>
      <c r="AS470" s="3404"/>
      <c r="AT470" s="3404"/>
      <c r="AU470" s="3404"/>
      <c r="AV470" s="3404"/>
      <c r="AW470" s="3404"/>
      <c r="AX470" s="3404"/>
      <c r="AY470" s="3404"/>
      <c r="AZ470" s="3404"/>
      <c r="BA470" s="3404"/>
      <c r="BB470" s="3404"/>
      <c r="BC470" s="3404"/>
      <c r="BD470" s="3404"/>
    </row>
    <row r="471" spans="1:56">
      <c r="A471" s="65"/>
      <c r="B471" s="3686" t="s">
        <v>571</v>
      </c>
      <c r="C471" s="3057" t="s">
        <v>418</v>
      </c>
      <c r="D471" s="3663">
        <v>200</v>
      </c>
      <c r="E471" s="194" t="s">
        <v>42</v>
      </c>
      <c r="F471" s="261">
        <v>45.866999999999997</v>
      </c>
      <c r="G471" s="2795">
        <v>34.4</v>
      </c>
      <c r="H471" s="3080" t="s">
        <v>906</v>
      </c>
      <c r="I471" s="2608"/>
      <c r="J471" s="2792"/>
      <c r="K471" s="3914" t="s">
        <v>124</v>
      </c>
      <c r="L471" s="3878">
        <v>0.5</v>
      </c>
      <c r="M471" s="3877">
        <v>0.5</v>
      </c>
      <c r="N471" s="95"/>
      <c r="O471" s="925" t="s">
        <v>90</v>
      </c>
      <c r="P471" s="885">
        <f t="shared" ref="P471:R471" si="513">AD497</f>
        <v>26.8</v>
      </c>
      <c r="Q471" s="875">
        <f>AE497</f>
        <v>25</v>
      </c>
      <c r="R471" s="885">
        <f t="shared" si="513"/>
        <v>3</v>
      </c>
      <c r="S471" s="1049">
        <f>AG497</f>
        <v>3</v>
      </c>
      <c r="T471" s="885">
        <f>AH497</f>
        <v>15</v>
      </c>
      <c r="U471" s="1063">
        <f>AI497</f>
        <v>15</v>
      </c>
      <c r="V471" s="882">
        <f t="shared" ref="V471:V493" si="514">P471+R471</f>
        <v>29.8</v>
      </c>
      <c r="W471" s="1049">
        <f t="shared" ref="W471:W498" si="515">Q471+S471</f>
        <v>28</v>
      </c>
      <c r="X471" s="882">
        <f t="shared" ref="X471:X496" si="516">R471+T471</f>
        <v>18</v>
      </c>
      <c r="Y471" s="961">
        <f t="shared" ref="Y471:Y498" si="517">S471+U471</f>
        <v>18</v>
      </c>
      <c r="Z471" s="918">
        <f t="shared" si="507"/>
        <v>44.8</v>
      </c>
      <c r="AA471" s="919">
        <f t="shared" si="508"/>
        <v>43</v>
      </c>
      <c r="AC471" s="935" t="s">
        <v>412</v>
      </c>
      <c r="AD471" s="754"/>
      <c r="AE471" s="1141"/>
      <c r="AF471" s="906"/>
      <c r="AG471" s="1048"/>
      <c r="AH471" s="906"/>
      <c r="AI471" s="1118"/>
      <c r="AJ471" s="906">
        <f t="shared" si="509"/>
        <v>0</v>
      </c>
      <c r="AK471" s="1049">
        <f t="shared" si="510"/>
        <v>0</v>
      </c>
      <c r="AL471" s="906">
        <f t="shared" si="511"/>
        <v>0</v>
      </c>
      <c r="AM471" s="961">
        <f t="shared" si="512"/>
        <v>0</v>
      </c>
      <c r="AN471" s="1114">
        <f t="shared" si="491"/>
        <v>0</v>
      </c>
      <c r="AO471" s="1125">
        <f t="shared" si="492"/>
        <v>0</v>
      </c>
      <c r="AQ471" s="3404"/>
      <c r="AR471" s="115"/>
      <c r="AS471" s="3404"/>
      <c r="AT471" s="3404"/>
      <c r="AU471" s="3404"/>
      <c r="AV471" s="3404"/>
      <c r="AW471" s="3404"/>
      <c r="AX471" s="3404"/>
      <c r="AY471" s="3404"/>
      <c r="AZ471" s="3404"/>
      <c r="BA471" s="3404"/>
      <c r="BB471" s="3404"/>
      <c r="BC471" s="3404"/>
      <c r="BD471" s="3404"/>
    </row>
    <row r="472" spans="1:56">
      <c r="A472" s="65"/>
      <c r="B472" s="1701" t="s">
        <v>359</v>
      </c>
      <c r="C472" s="1193" t="s">
        <v>360</v>
      </c>
      <c r="D472" s="3435">
        <v>180</v>
      </c>
      <c r="E472" s="194" t="s">
        <v>131</v>
      </c>
      <c r="F472" s="261">
        <v>10.8</v>
      </c>
      <c r="G472" s="2795">
        <v>8.6300000000000008</v>
      </c>
      <c r="H472" s="195" t="s">
        <v>361</v>
      </c>
      <c r="I472" s="2849">
        <v>45.5</v>
      </c>
      <c r="J472" s="3086">
        <v>45.5</v>
      </c>
      <c r="K472" s="3914" t="s">
        <v>484</v>
      </c>
      <c r="L472" s="3878">
        <v>1.2</v>
      </c>
      <c r="M472" s="3877">
        <v>1.2</v>
      </c>
      <c r="N472" s="95"/>
      <c r="O472" s="917" t="s">
        <v>113</v>
      </c>
      <c r="P472" s="882"/>
      <c r="Q472" s="875"/>
      <c r="R472" s="882"/>
      <c r="S472" s="961"/>
      <c r="T472" s="882"/>
      <c r="U472" s="1063"/>
      <c r="V472" s="882">
        <f t="shared" si="514"/>
        <v>0</v>
      </c>
      <c r="W472" s="1049">
        <f t="shared" si="515"/>
        <v>0</v>
      </c>
      <c r="X472" s="882">
        <f t="shared" si="516"/>
        <v>0</v>
      </c>
      <c r="Y472" s="961">
        <f t="shared" si="517"/>
        <v>0</v>
      </c>
      <c r="Z472" s="918">
        <f t="shared" si="507"/>
        <v>0</v>
      </c>
      <c r="AA472" s="919">
        <f t="shared" si="508"/>
        <v>0</v>
      </c>
      <c r="AC472" s="936" t="s">
        <v>107</v>
      </c>
      <c r="AD472" s="754">
        <f>I459</f>
        <v>229.28</v>
      </c>
      <c r="AE472" s="1141">
        <f>J459</f>
        <v>183.36</v>
      </c>
      <c r="AF472" s="906"/>
      <c r="AG472" s="1048"/>
      <c r="AH472" s="906"/>
      <c r="AI472" s="1118"/>
      <c r="AJ472" s="906">
        <f t="shared" ref="AJ472:AJ487" si="518">AD472+AF472</f>
        <v>229.28</v>
      </c>
      <c r="AK472" s="1049">
        <f t="shared" ref="AK472:AK487" si="519">AE472+AG472</f>
        <v>183.36</v>
      </c>
      <c r="AL472" s="906">
        <f t="shared" ref="AL472:AL487" si="520">AF472+AH472</f>
        <v>0</v>
      </c>
      <c r="AM472" s="961">
        <f t="shared" ref="AM472:AM487" si="521">AG472+AI472</f>
        <v>0</v>
      </c>
      <c r="AN472" s="1114">
        <f t="shared" si="491"/>
        <v>229.28</v>
      </c>
      <c r="AO472" s="1125">
        <f t="shared" si="492"/>
        <v>183.36</v>
      </c>
      <c r="AQ472" s="3404"/>
      <c r="AR472" s="217"/>
      <c r="AS472" s="3404"/>
      <c r="AT472" s="3404"/>
      <c r="AU472" s="3404"/>
      <c r="AV472" s="3404"/>
      <c r="AW472" s="3404"/>
      <c r="AX472" s="3404"/>
      <c r="AY472" s="3404"/>
      <c r="AZ472" s="3404"/>
      <c r="BA472" s="3404"/>
      <c r="BB472" s="3404"/>
      <c r="BC472" s="3404"/>
      <c r="BD472" s="3404"/>
    </row>
    <row r="473" spans="1:56">
      <c r="A473" s="65"/>
      <c r="B473" s="3647" t="s">
        <v>424</v>
      </c>
      <c r="C473" s="3432" t="s">
        <v>585</v>
      </c>
      <c r="D473" s="3441">
        <v>190</v>
      </c>
      <c r="E473" s="2656" t="s">
        <v>572</v>
      </c>
      <c r="F473" s="3414"/>
      <c r="G473" s="3440"/>
      <c r="H473" s="194" t="s">
        <v>347</v>
      </c>
      <c r="I473" s="237"/>
      <c r="J473" s="1254">
        <v>95.61</v>
      </c>
      <c r="K473" s="3915" t="s">
        <v>777</v>
      </c>
      <c r="L473" s="3878">
        <v>45.53</v>
      </c>
      <c r="M473" s="3877">
        <v>45.53</v>
      </c>
      <c r="N473" s="95"/>
      <c r="O473" s="421" t="s">
        <v>303</v>
      </c>
      <c r="P473" s="882">
        <f t="shared" ref="P473:U473" si="522">AD500</f>
        <v>60.109000000000002</v>
      </c>
      <c r="Q473" s="875">
        <f>AE500</f>
        <v>51.97</v>
      </c>
      <c r="R473" s="882">
        <f t="shared" si="522"/>
        <v>0</v>
      </c>
      <c r="S473" s="961">
        <f t="shared" si="522"/>
        <v>0</v>
      </c>
      <c r="T473" s="882">
        <f t="shared" si="522"/>
        <v>50.354999999999997</v>
      </c>
      <c r="U473" s="1063">
        <f t="shared" si="522"/>
        <v>42.8</v>
      </c>
      <c r="V473" s="882">
        <f t="shared" si="514"/>
        <v>60.109000000000002</v>
      </c>
      <c r="W473" s="1049">
        <f t="shared" si="515"/>
        <v>51.97</v>
      </c>
      <c r="X473" s="882">
        <f t="shared" si="516"/>
        <v>50.354999999999997</v>
      </c>
      <c r="Y473" s="961">
        <f t="shared" si="517"/>
        <v>42.8</v>
      </c>
      <c r="Z473" s="918">
        <f t="shared" si="507"/>
        <v>110.464</v>
      </c>
      <c r="AA473" s="919">
        <f t="shared" si="508"/>
        <v>94.77</v>
      </c>
      <c r="AC473" s="936" t="s">
        <v>77</v>
      </c>
      <c r="AD473" s="754">
        <f>I466+F460</f>
        <v>25.5</v>
      </c>
      <c r="AE473" s="1143">
        <f>J466+G460</f>
        <v>21.43</v>
      </c>
      <c r="AF473" s="906">
        <f>F472+I475</f>
        <v>21.200000000000003</v>
      </c>
      <c r="AG473" s="1048">
        <f>G472+J475</f>
        <v>17.73</v>
      </c>
      <c r="AH473" s="906"/>
      <c r="AI473" s="1118"/>
      <c r="AJ473" s="906">
        <f t="shared" si="518"/>
        <v>46.7</v>
      </c>
      <c r="AK473" s="1049">
        <f t="shared" si="519"/>
        <v>39.159999999999997</v>
      </c>
      <c r="AL473" s="906">
        <f t="shared" si="520"/>
        <v>21.200000000000003</v>
      </c>
      <c r="AM473" s="961">
        <f t="shared" si="521"/>
        <v>17.73</v>
      </c>
      <c r="AN473" s="1114">
        <f t="shared" si="491"/>
        <v>46.7</v>
      </c>
      <c r="AO473" s="1125">
        <f t="shared" si="492"/>
        <v>39.159999999999997</v>
      </c>
      <c r="AQ473" s="3404"/>
      <c r="AR473" s="217"/>
      <c r="AS473" s="3404"/>
      <c r="AT473" s="3404"/>
      <c r="AU473" s="3404"/>
      <c r="AV473" s="3404"/>
      <c r="AW473" s="3404"/>
      <c r="AX473" s="3404"/>
      <c r="AY473" s="3404"/>
      <c r="AZ473" s="3404"/>
      <c r="BA473" s="3404"/>
      <c r="BB473" s="3404"/>
      <c r="BC473" s="3404"/>
      <c r="BD473" s="3404"/>
    </row>
    <row r="474" spans="1:56">
      <c r="A474" s="65"/>
      <c r="B474" s="3925" t="s">
        <v>847</v>
      </c>
      <c r="C474" s="2585" t="s">
        <v>1003</v>
      </c>
      <c r="D474" s="270">
        <v>60</v>
      </c>
      <c r="E474" s="194" t="s">
        <v>62</v>
      </c>
      <c r="F474" s="261">
        <v>10</v>
      </c>
      <c r="G474" s="2795">
        <v>8</v>
      </c>
      <c r="H474" s="194" t="s">
        <v>441</v>
      </c>
      <c r="I474" s="238">
        <v>14.0175</v>
      </c>
      <c r="J474" s="1239">
        <v>11.214</v>
      </c>
      <c r="K474" s="3916" t="s">
        <v>74</v>
      </c>
      <c r="L474" s="3878">
        <v>1.67</v>
      </c>
      <c r="M474" s="3877"/>
      <c r="N474" s="95"/>
      <c r="O474" s="917" t="s">
        <v>304</v>
      </c>
      <c r="P474" s="882">
        <f t="shared" ref="P474:U474" si="523">AD504</f>
        <v>11.786</v>
      </c>
      <c r="Q474" s="1067">
        <f t="shared" si="523"/>
        <v>10.5</v>
      </c>
      <c r="R474" s="882">
        <f>AF504</f>
        <v>81.385000000000005</v>
      </c>
      <c r="S474" s="1049">
        <f t="shared" si="523"/>
        <v>72</v>
      </c>
      <c r="T474" s="882">
        <f t="shared" si="523"/>
        <v>0</v>
      </c>
      <c r="U474" s="1068">
        <f t="shared" si="523"/>
        <v>0</v>
      </c>
      <c r="V474" s="882">
        <f t="shared" si="514"/>
        <v>93.171000000000006</v>
      </c>
      <c r="W474" s="1049">
        <f t="shared" si="515"/>
        <v>82.5</v>
      </c>
      <c r="X474" s="882">
        <f t="shared" si="516"/>
        <v>81.385000000000005</v>
      </c>
      <c r="Y474" s="961">
        <f t="shared" si="517"/>
        <v>72</v>
      </c>
      <c r="Z474" s="918">
        <f t="shared" si="507"/>
        <v>93.171000000000006</v>
      </c>
      <c r="AA474" s="919">
        <f t="shared" si="508"/>
        <v>82.5</v>
      </c>
      <c r="AC474" s="936" t="s">
        <v>62</v>
      </c>
      <c r="AD474" s="754">
        <f>I465</f>
        <v>4</v>
      </c>
      <c r="AE474" s="1143">
        <f>J465</f>
        <v>3.2</v>
      </c>
      <c r="AF474" s="906">
        <f>F474+I474</f>
        <v>24.017499999999998</v>
      </c>
      <c r="AG474" s="1048">
        <f>G474+J474</f>
        <v>19.213999999999999</v>
      </c>
      <c r="AH474" s="906"/>
      <c r="AI474" s="1118"/>
      <c r="AJ474" s="906">
        <f t="shared" si="518"/>
        <v>28.017499999999998</v>
      </c>
      <c r="AK474" s="1049">
        <f t="shared" si="519"/>
        <v>22.413999999999998</v>
      </c>
      <c r="AL474" s="906">
        <f t="shared" si="520"/>
        <v>24.017499999999998</v>
      </c>
      <c r="AM474" s="961">
        <f t="shared" si="521"/>
        <v>19.213999999999999</v>
      </c>
      <c r="AN474" s="1114">
        <f t="shared" si="491"/>
        <v>28.017499999999998</v>
      </c>
      <c r="AO474" s="1125">
        <f t="shared" si="492"/>
        <v>22.413999999999998</v>
      </c>
      <c r="AQ474" s="3404"/>
      <c r="AR474" s="217"/>
      <c r="AS474" s="3404"/>
      <c r="AT474" s="3404"/>
      <c r="AU474" s="3404"/>
      <c r="AV474" s="3404"/>
      <c r="AW474" s="3404"/>
      <c r="AX474" s="3404"/>
      <c r="AY474" s="3404"/>
      <c r="AZ474" s="3404"/>
      <c r="BA474" s="3404"/>
      <c r="BB474" s="3404"/>
      <c r="BC474" s="3404"/>
      <c r="BD474" s="3404"/>
    </row>
    <row r="475" spans="1:56">
      <c r="A475" s="65"/>
      <c r="B475" s="3926" t="s">
        <v>458</v>
      </c>
      <c r="C475" s="3927" t="s">
        <v>1004</v>
      </c>
      <c r="D475" s="2350">
        <v>10</v>
      </c>
      <c r="E475" s="2656" t="s">
        <v>532</v>
      </c>
      <c r="F475" s="3414"/>
      <c r="G475" s="3440"/>
      <c r="H475" s="194" t="s">
        <v>131</v>
      </c>
      <c r="I475" s="238">
        <v>10.4</v>
      </c>
      <c r="J475" s="1239">
        <v>9.1</v>
      </c>
      <c r="K475" s="3916" t="s">
        <v>916</v>
      </c>
      <c r="L475" s="3878">
        <v>0.9</v>
      </c>
      <c r="M475" s="3877">
        <v>0.9</v>
      </c>
      <c r="N475" s="95"/>
      <c r="O475" s="917" t="s">
        <v>104</v>
      </c>
      <c r="P475" s="882"/>
      <c r="Q475" s="875"/>
      <c r="R475" s="882"/>
      <c r="S475" s="961"/>
      <c r="T475" s="882"/>
      <c r="U475" s="1063"/>
      <c r="V475" s="882">
        <f t="shared" si="514"/>
        <v>0</v>
      </c>
      <c r="W475" s="1049">
        <f t="shared" si="515"/>
        <v>0</v>
      </c>
      <c r="X475" s="882">
        <f t="shared" si="516"/>
        <v>0</v>
      </c>
      <c r="Y475" s="961">
        <f t="shared" si="517"/>
        <v>0</v>
      </c>
      <c r="Z475" s="918">
        <f t="shared" si="507"/>
        <v>0</v>
      </c>
      <c r="AA475" s="919">
        <f t="shared" si="508"/>
        <v>0</v>
      </c>
      <c r="AC475" s="936" t="s">
        <v>67</v>
      </c>
      <c r="AD475" s="754"/>
      <c r="AE475" s="1121"/>
      <c r="AF475" s="906">
        <f>F470</f>
        <v>64</v>
      </c>
      <c r="AG475" s="1048">
        <f>G470</f>
        <v>51.2</v>
      </c>
      <c r="AH475" s="906"/>
      <c r="AI475" s="1118"/>
      <c r="AJ475" s="906">
        <f t="shared" si="518"/>
        <v>64</v>
      </c>
      <c r="AK475" s="1049">
        <f t="shared" si="519"/>
        <v>51.2</v>
      </c>
      <c r="AL475" s="906">
        <f t="shared" si="520"/>
        <v>64</v>
      </c>
      <c r="AM475" s="961">
        <f t="shared" si="521"/>
        <v>51.2</v>
      </c>
      <c r="AN475" s="1114">
        <f t="shared" si="491"/>
        <v>64</v>
      </c>
      <c r="AO475" s="1125">
        <f t="shared" si="492"/>
        <v>51.2</v>
      </c>
      <c r="AQ475" s="3404"/>
      <c r="AR475" s="217"/>
      <c r="AS475" s="3404"/>
      <c r="AT475" s="3404"/>
      <c r="AU475" s="3404"/>
      <c r="AV475" s="3404"/>
      <c r="AW475" s="3404"/>
      <c r="AX475" s="3404"/>
      <c r="AY475" s="3404"/>
      <c r="AZ475" s="3404"/>
      <c r="BA475" s="3404"/>
      <c r="BB475" s="3404"/>
      <c r="BC475" s="3404"/>
      <c r="BD475" s="3404"/>
    </row>
    <row r="476" spans="1:56">
      <c r="A476" s="65"/>
      <c r="B476" s="3447" t="s">
        <v>8</v>
      </c>
      <c r="C476" s="2564" t="s">
        <v>9</v>
      </c>
      <c r="D476" s="3441">
        <v>40</v>
      </c>
      <c r="E476" s="194" t="s">
        <v>573</v>
      </c>
      <c r="F476" s="261">
        <v>4</v>
      </c>
      <c r="G476" s="2795">
        <v>4</v>
      </c>
      <c r="H476" s="195" t="s">
        <v>367</v>
      </c>
      <c r="I476" s="238">
        <v>5.6859999999999999</v>
      </c>
      <c r="J476" s="1239">
        <v>5.6859999999999999</v>
      </c>
      <c r="K476" s="3917" t="s">
        <v>778</v>
      </c>
      <c r="L476" s="3876">
        <v>0.19</v>
      </c>
      <c r="M476" s="3918">
        <v>0.19</v>
      </c>
      <c r="N476" s="95"/>
      <c r="O476" s="917" t="s">
        <v>60</v>
      </c>
      <c r="P476" s="882"/>
      <c r="Q476" s="875"/>
      <c r="R476" s="882"/>
      <c r="S476" s="961"/>
      <c r="T476" s="882"/>
      <c r="U476" s="1063"/>
      <c r="V476" s="882">
        <f t="shared" si="514"/>
        <v>0</v>
      </c>
      <c r="W476" s="1049">
        <f t="shared" si="515"/>
        <v>0</v>
      </c>
      <c r="X476" s="882">
        <f t="shared" si="516"/>
        <v>0</v>
      </c>
      <c r="Y476" s="961">
        <f t="shared" si="517"/>
        <v>0</v>
      </c>
      <c r="Z476" s="918">
        <f t="shared" si="507"/>
        <v>0</v>
      </c>
      <c r="AA476" s="919">
        <f t="shared" si="508"/>
        <v>0</v>
      </c>
      <c r="AC476" s="936" t="s">
        <v>111</v>
      </c>
      <c r="AD476" s="754"/>
      <c r="AE476" s="1122"/>
      <c r="AF476" s="906"/>
      <c r="AG476" s="1048"/>
      <c r="AH476" s="906"/>
      <c r="AI476" s="1118"/>
      <c r="AJ476" s="906">
        <f t="shared" si="518"/>
        <v>0</v>
      </c>
      <c r="AK476" s="1049">
        <f t="shared" si="519"/>
        <v>0</v>
      </c>
      <c r="AL476" s="906">
        <f t="shared" si="520"/>
        <v>0</v>
      </c>
      <c r="AM476" s="961">
        <f t="shared" si="521"/>
        <v>0</v>
      </c>
      <c r="AN476" s="1114">
        <f t="shared" si="491"/>
        <v>0</v>
      </c>
      <c r="AO476" s="1125">
        <f t="shared" si="492"/>
        <v>0</v>
      </c>
      <c r="AQ476" s="274"/>
      <c r="AR476" s="3424"/>
      <c r="AS476" s="3424"/>
      <c r="AT476" s="3404"/>
      <c r="AU476" s="3404"/>
      <c r="AV476" s="3404"/>
      <c r="AW476" s="3404"/>
      <c r="AX476" s="3404"/>
      <c r="AY476" s="3404"/>
      <c r="AZ476" s="3404"/>
      <c r="BA476" s="3404"/>
      <c r="BB476" s="3404"/>
      <c r="BC476" s="3404"/>
      <c r="BD476" s="3404"/>
    </row>
    <row r="477" spans="1:56">
      <c r="A477" s="65"/>
      <c r="B477" s="3390" t="s">
        <v>8</v>
      </c>
      <c r="C477" s="2564" t="s">
        <v>305</v>
      </c>
      <c r="D477" s="3441">
        <v>30</v>
      </c>
      <c r="E477" s="194" t="s">
        <v>477</v>
      </c>
      <c r="F477" s="238">
        <v>0.06</v>
      </c>
      <c r="G477" s="1268">
        <v>0.06</v>
      </c>
      <c r="H477" s="194" t="s">
        <v>75</v>
      </c>
      <c r="I477" s="238">
        <v>9.0500000000000007</v>
      </c>
      <c r="J477" s="1239">
        <v>9.0500000000000007</v>
      </c>
      <c r="K477" s="3917" t="s">
        <v>779</v>
      </c>
      <c r="L477" s="3919">
        <v>2.0499999999999998</v>
      </c>
      <c r="M477" s="3920">
        <v>2.0499999999999998</v>
      </c>
      <c r="N477" s="95"/>
      <c r="O477" s="917" t="s">
        <v>56</v>
      </c>
      <c r="P477" s="1214">
        <f>F463</f>
        <v>15</v>
      </c>
      <c r="Q477" s="1067">
        <f>G463</f>
        <v>15</v>
      </c>
      <c r="R477" s="1150">
        <f>I486+L473</f>
        <v>182.68</v>
      </c>
      <c r="S477" s="1244">
        <f>J486+M473</f>
        <v>175.53</v>
      </c>
      <c r="T477" s="1150"/>
      <c r="U477" s="1068"/>
      <c r="V477" s="882">
        <f t="shared" si="514"/>
        <v>197.68</v>
      </c>
      <c r="W477" s="1049">
        <f t="shared" si="515"/>
        <v>190.53</v>
      </c>
      <c r="X477" s="882">
        <f t="shared" si="516"/>
        <v>182.68</v>
      </c>
      <c r="Y477" s="961">
        <f t="shared" si="517"/>
        <v>175.53</v>
      </c>
      <c r="Z477" s="918">
        <f t="shared" si="507"/>
        <v>197.68</v>
      </c>
      <c r="AA477" s="919">
        <f t="shared" si="508"/>
        <v>190.53</v>
      </c>
      <c r="AC477" s="936" t="s">
        <v>109</v>
      </c>
      <c r="AD477" s="754"/>
      <c r="AE477" s="1123"/>
      <c r="AF477" s="906"/>
      <c r="AG477" s="1048"/>
      <c r="AH477" s="906"/>
      <c r="AI477" s="1118"/>
      <c r="AJ477" s="906">
        <f t="shared" si="518"/>
        <v>0</v>
      </c>
      <c r="AK477" s="1049">
        <f t="shared" si="519"/>
        <v>0</v>
      </c>
      <c r="AL477" s="906">
        <f t="shared" si="520"/>
        <v>0</v>
      </c>
      <c r="AM477" s="961">
        <f t="shared" si="521"/>
        <v>0</v>
      </c>
      <c r="AN477" s="1114">
        <f t="shared" si="491"/>
        <v>0</v>
      </c>
      <c r="AO477" s="1125">
        <f t="shared" si="492"/>
        <v>0</v>
      </c>
      <c r="AQ477" s="3424"/>
      <c r="AR477" s="202"/>
      <c r="AS477" s="203"/>
      <c r="AT477" s="3404"/>
      <c r="AU477" s="3404"/>
      <c r="AV477" s="3404"/>
      <c r="AW477" s="3404"/>
      <c r="AX477" s="3404"/>
      <c r="AY477" s="3404"/>
      <c r="AZ477" s="3404"/>
      <c r="BA477" s="3404"/>
      <c r="BB477" s="3404"/>
      <c r="BC477" s="3404"/>
      <c r="BD477" s="3404"/>
    </row>
    <row r="478" spans="1:56" ht="15.75" thickBot="1">
      <c r="A478" s="65"/>
      <c r="B478" s="3598" t="s">
        <v>822</v>
      </c>
      <c r="C478" s="3432" t="s">
        <v>801</v>
      </c>
      <c r="D478" s="3441">
        <v>100</v>
      </c>
      <c r="E478" s="194" t="s">
        <v>347</v>
      </c>
      <c r="F478" s="261">
        <v>2.94</v>
      </c>
      <c r="G478" s="2795"/>
      <c r="H478" s="194" t="s">
        <v>348</v>
      </c>
      <c r="I478" s="237">
        <v>0.4</v>
      </c>
      <c r="J478" s="1254">
        <v>0.4</v>
      </c>
      <c r="K478" s="3921" t="s">
        <v>1001</v>
      </c>
      <c r="L478" s="271"/>
      <c r="M478" s="3009"/>
      <c r="N478" s="95"/>
      <c r="O478" s="917" t="s">
        <v>119</v>
      </c>
      <c r="P478" s="882"/>
      <c r="Q478" s="875"/>
      <c r="R478" s="882"/>
      <c r="S478" s="961"/>
      <c r="T478" s="882"/>
      <c r="U478" s="1063"/>
      <c r="V478" s="882">
        <f t="shared" si="514"/>
        <v>0</v>
      </c>
      <c r="W478" s="1049">
        <f t="shared" si="515"/>
        <v>0</v>
      </c>
      <c r="X478" s="882">
        <f t="shared" si="516"/>
        <v>0</v>
      </c>
      <c r="Y478" s="961">
        <f t="shared" si="517"/>
        <v>0</v>
      </c>
      <c r="Z478" s="918">
        <f t="shared" si="507"/>
        <v>0</v>
      </c>
      <c r="AA478" s="926">
        <f t="shared" si="508"/>
        <v>0</v>
      </c>
      <c r="AC478" s="935" t="s">
        <v>446</v>
      </c>
      <c r="AD478" s="904"/>
      <c r="AE478" s="1124"/>
      <c r="AF478" s="1414"/>
      <c r="AG478" s="1809"/>
      <c r="AH478" s="907"/>
      <c r="AI478" s="1119"/>
      <c r="AJ478" s="907">
        <f t="shared" si="518"/>
        <v>0</v>
      </c>
      <c r="AK478" s="1051">
        <f t="shared" si="519"/>
        <v>0</v>
      </c>
      <c r="AL478" s="907">
        <f t="shared" si="520"/>
        <v>0</v>
      </c>
      <c r="AM478" s="871">
        <f t="shared" si="521"/>
        <v>0</v>
      </c>
      <c r="AN478" s="1433">
        <f t="shared" si="491"/>
        <v>0</v>
      </c>
      <c r="AO478" s="1419">
        <f t="shared" si="492"/>
        <v>0</v>
      </c>
      <c r="AQ478" s="3010"/>
      <c r="AR478" s="3410"/>
      <c r="AS478" s="2192"/>
      <c r="AT478" s="3404"/>
      <c r="AU478" s="3404"/>
      <c r="AV478" s="3404"/>
      <c r="AW478" s="3404"/>
      <c r="AX478" s="3404"/>
      <c r="AY478" s="3404"/>
      <c r="AZ478" s="3404"/>
      <c r="BA478" s="3404"/>
      <c r="BB478" s="3404"/>
      <c r="BC478" s="3404"/>
      <c r="BD478" s="3404"/>
    </row>
    <row r="479" spans="1:56" ht="15.75" thickBot="1">
      <c r="A479" s="65"/>
      <c r="B479" s="3439"/>
      <c r="C479" s="2589"/>
      <c r="D479" s="3440"/>
      <c r="E479" s="2656" t="s">
        <v>574</v>
      </c>
      <c r="F479" s="3414"/>
      <c r="G479" s="3440"/>
      <c r="H479" s="2806" t="s">
        <v>973</v>
      </c>
      <c r="I479" s="1703"/>
      <c r="J479" s="1703"/>
      <c r="K479" s="3921" t="s">
        <v>1002</v>
      </c>
      <c r="L479" s="271"/>
      <c r="M479" s="3009"/>
      <c r="N479" s="95"/>
      <c r="O479" s="917" t="s">
        <v>59</v>
      </c>
      <c r="P479" s="882"/>
      <c r="Q479" s="875"/>
      <c r="R479" s="882"/>
      <c r="S479" s="961"/>
      <c r="T479" s="882"/>
      <c r="U479" s="1063"/>
      <c r="V479" s="882">
        <f t="shared" si="514"/>
        <v>0</v>
      </c>
      <c r="W479" s="1049">
        <f t="shared" si="515"/>
        <v>0</v>
      </c>
      <c r="X479" s="882">
        <f t="shared" si="516"/>
        <v>0</v>
      </c>
      <c r="Y479" s="961">
        <f t="shared" si="517"/>
        <v>0</v>
      </c>
      <c r="Z479" s="918">
        <f t="shared" si="507"/>
        <v>0</v>
      </c>
      <c r="AA479" s="926">
        <f t="shared" si="508"/>
        <v>0</v>
      </c>
      <c r="AC479" s="1412" t="s">
        <v>389</v>
      </c>
      <c r="AD479" s="1438">
        <f t="shared" ref="AD479:AH479" si="524">SUM(AD466:AD478)</f>
        <v>258.77999999999997</v>
      </c>
      <c r="AE479" s="1439">
        <f t="shared" si="524"/>
        <v>207.99</v>
      </c>
      <c r="AF479" s="1440">
        <f t="shared" si="524"/>
        <v>169.2175</v>
      </c>
      <c r="AG479" s="1441">
        <f>SUM(AG466:AG478)</f>
        <v>148.14400000000001</v>
      </c>
      <c r="AH479" s="1442">
        <f t="shared" si="524"/>
        <v>0</v>
      </c>
      <c r="AI479" s="1415">
        <f>SUM(AI466:AI478)</f>
        <v>0</v>
      </c>
      <c r="AJ479" s="1431">
        <f t="shared" si="518"/>
        <v>427.99749999999995</v>
      </c>
      <c r="AK479" s="2266">
        <f t="shared" si="519"/>
        <v>356.13400000000001</v>
      </c>
      <c r="AL479" s="1431">
        <f t="shared" si="520"/>
        <v>169.2175</v>
      </c>
      <c r="AM479" s="2267">
        <f t="shared" si="521"/>
        <v>148.14400000000001</v>
      </c>
      <c r="AN479" s="1446">
        <f t="shared" si="491"/>
        <v>427.99749999999995</v>
      </c>
      <c r="AO479" s="1126">
        <f t="shared" si="492"/>
        <v>356.13400000000001</v>
      </c>
      <c r="AQ479" s="3411"/>
      <c r="AR479" s="3410"/>
      <c r="AS479" s="3402"/>
      <c r="AT479" s="3404"/>
      <c r="AU479" s="3404"/>
      <c r="AV479" s="3404"/>
      <c r="AW479" s="3404"/>
      <c r="AX479" s="3404"/>
      <c r="AY479" s="3404"/>
      <c r="AZ479" s="3404"/>
      <c r="BA479" s="3404"/>
      <c r="BB479" s="3404"/>
      <c r="BC479" s="3404"/>
      <c r="BD479" s="3404"/>
    </row>
    <row r="480" spans="1:56" ht="15.75" thickBot="1">
      <c r="A480" s="65"/>
      <c r="B480" s="3439"/>
      <c r="C480" s="3575"/>
      <c r="D480" s="3440"/>
      <c r="E480" s="195" t="s">
        <v>83</v>
      </c>
      <c r="F480" s="2925">
        <v>2.6</v>
      </c>
      <c r="G480" s="1268">
        <v>2.6</v>
      </c>
      <c r="H480" s="95"/>
      <c r="I480" s="95"/>
      <c r="J480" s="95"/>
      <c r="K480" s="3929" t="s">
        <v>999</v>
      </c>
      <c r="L480" s="271"/>
      <c r="M480" s="3009"/>
      <c r="N480" s="95"/>
      <c r="O480" s="917" t="s">
        <v>320</v>
      </c>
      <c r="P480" s="1150"/>
      <c r="Q480" s="875"/>
      <c r="R480" s="882"/>
      <c r="S480" s="961"/>
      <c r="T480" s="1150"/>
      <c r="U480" s="1063"/>
      <c r="V480" s="882">
        <f t="shared" si="514"/>
        <v>0</v>
      </c>
      <c r="W480" s="1049">
        <f t="shared" si="515"/>
        <v>0</v>
      </c>
      <c r="X480" s="882">
        <f t="shared" si="516"/>
        <v>0</v>
      </c>
      <c r="Y480" s="961">
        <f t="shared" si="517"/>
        <v>0</v>
      </c>
      <c r="Z480" s="918">
        <f t="shared" si="507"/>
        <v>0</v>
      </c>
      <c r="AA480" s="926">
        <f t="shared" si="508"/>
        <v>0</v>
      </c>
      <c r="AC480" s="1390" t="s">
        <v>400</v>
      </c>
      <c r="AD480" s="754"/>
      <c r="AE480" s="1121"/>
      <c r="AF480" s="906"/>
      <c r="AG480" s="1048"/>
      <c r="AH480" s="906"/>
      <c r="AI480" s="1118"/>
      <c r="AJ480" s="906">
        <f t="shared" si="518"/>
        <v>0</v>
      </c>
      <c r="AK480" s="1049">
        <f t="shared" si="519"/>
        <v>0</v>
      </c>
      <c r="AL480" s="906">
        <f t="shared" si="520"/>
        <v>0</v>
      </c>
      <c r="AM480" s="961">
        <f t="shared" si="521"/>
        <v>0</v>
      </c>
      <c r="AN480" s="1114">
        <f t="shared" si="491"/>
        <v>0</v>
      </c>
      <c r="AO480" s="1125">
        <f t="shared" si="492"/>
        <v>0</v>
      </c>
      <c r="AQ480" s="3411"/>
      <c r="AR480" s="3410"/>
      <c r="AS480" s="3402"/>
      <c r="AT480" s="3404"/>
      <c r="AU480" s="3404"/>
      <c r="AV480" s="3404"/>
      <c r="AW480" s="3404"/>
      <c r="AX480" s="3404"/>
      <c r="AY480" s="3404"/>
      <c r="AZ480" s="3404"/>
      <c r="BA480" s="3404"/>
      <c r="BB480" s="3404"/>
      <c r="BC480" s="3404"/>
      <c r="BD480" s="3404"/>
    </row>
    <row r="481" spans="1:56" ht="15.75" thickBot="1">
      <c r="A481" s="65"/>
      <c r="B481" s="3439"/>
      <c r="C481" s="2641"/>
      <c r="D481" s="3440"/>
      <c r="E481" s="2656" t="s">
        <v>575</v>
      </c>
      <c r="F481" s="3414"/>
      <c r="G481" s="3440"/>
      <c r="H481" s="2375" t="s">
        <v>584</v>
      </c>
      <c r="I481" s="1240"/>
      <c r="J481" s="1240"/>
      <c r="K481" s="2354" t="s">
        <v>460</v>
      </c>
      <c r="L481" s="2357">
        <v>3</v>
      </c>
      <c r="M481" s="3922">
        <v>3</v>
      </c>
      <c r="N481" s="95"/>
      <c r="O481" s="917" t="s">
        <v>61</v>
      </c>
      <c r="P481" s="882"/>
      <c r="Q481" s="875"/>
      <c r="R481" s="1182">
        <f>F485</f>
        <v>6.6</v>
      </c>
      <c r="S481" s="1072">
        <f>G485</f>
        <v>6.6</v>
      </c>
      <c r="T481" s="882">
        <f>I495</f>
        <v>5</v>
      </c>
      <c r="U481" s="1063">
        <f>J495</f>
        <v>5</v>
      </c>
      <c r="V481" s="882">
        <f t="shared" si="514"/>
        <v>6.6</v>
      </c>
      <c r="W481" s="1049">
        <f t="shared" si="515"/>
        <v>6.6</v>
      </c>
      <c r="X481" s="882">
        <f t="shared" si="516"/>
        <v>11.6</v>
      </c>
      <c r="Y481" s="961">
        <f t="shared" si="517"/>
        <v>11.6</v>
      </c>
      <c r="Z481" s="918">
        <f t="shared" si="507"/>
        <v>11.6</v>
      </c>
      <c r="AA481" s="926">
        <f t="shared" si="508"/>
        <v>11.6</v>
      </c>
      <c r="AC481" s="936" t="s">
        <v>110</v>
      </c>
      <c r="AD481" s="754"/>
      <c r="AE481" s="1121"/>
      <c r="AF481" s="906"/>
      <c r="AG481" s="1048"/>
      <c r="AH481" s="906"/>
      <c r="AI481" s="1118"/>
      <c r="AJ481" s="906">
        <f t="shared" si="518"/>
        <v>0</v>
      </c>
      <c r="AK481" s="1049">
        <f t="shared" si="519"/>
        <v>0</v>
      </c>
      <c r="AL481" s="906">
        <f t="shared" si="520"/>
        <v>0</v>
      </c>
      <c r="AM481" s="961">
        <f t="shared" si="521"/>
        <v>0</v>
      </c>
      <c r="AN481" s="1114">
        <f t="shared" si="491"/>
        <v>0</v>
      </c>
      <c r="AO481" s="1125">
        <f t="shared" si="492"/>
        <v>0</v>
      </c>
      <c r="AQ481" s="3411"/>
      <c r="AR481" s="3410"/>
      <c r="AS481" s="3402"/>
      <c r="AT481" s="3404"/>
      <c r="AU481" s="3404"/>
      <c r="AV481" s="3404"/>
      <c r="AW481" s="3404"/>
      <c r="AX481" s="3404"/>
      <c r="AY481" s="3404"/>
      <c r="AZ481" s="3404"/>
      <c r="BA481" s="3404"/>
      <c r="BB481" s="3404"/>
      <c r="BC481" s="3404"/>
      <c r="BD481" s="3404"/>
    </row>
    <row r="482" spans="1:56" ht="15.75" thickBot="1">
      <c r="A482" s="65"/>
      <c r="B482" s="3439"/>
      <c r="C482" s="2587"/>
      <c r="D482" s="3440"/>
      <c r="E482" s="194" t="s">
        <v>352</v>
      </c>
      <c r="F482" s="237">
        <v>2</v>
      </c>
      <c r="G482" s="1257">
        <v>2</v>
      </c>
      <c r="H482" s="1198" t="s">
        <v>86</v>
      </c>
      <c r="I482" s="167" t="s">
        <v>87</v>
      </c>
      <c r="J482" s="1705" t="s">
        <v>88</v>
      </c>
      <c r="K482" s="2187" t="s">
        <v>459</v>
      </c>
      <c r="L482" s="3890">
        <v>5.53</v>
      </c>
      <c r="M482" s="3891">
        <v>5.53</v>
      </c>
      <c r="N482" s="95"/>
      <c r="O482" s="917" t="s">
        <v>75</v>
      </c>
      <c r="P482" s="1150">
        <f>I463</f>
        <v>5.6</v>
      </c>
      <c r="Q482" s="1067">
        <f>J463</f>
        <v>5.6</v>
      </c>
      <c r="R482" s="1150">
        <f>I477+L477</f>
        <v>11.100000000000001</v>
      </c>
      <c r="S482" s="1049">
        <f>J477+M477</f>
        <v>11.100000000000001</v>
      </c>
      <c r="T482" s="1150">
        <f>F496</f>
        <v>1.1299999999999999</v>
      </c>
      <c r="U482" s="1068">
        <f>G496</f>
        <v>1.1299999999999999</v>
      </c>
      <c r="V482" s="882">
        <f t="shared" si="514"/>
        <v>16.700000000000003</v>
      </c>
      <c r="W482" s="1049">
        <f t="shared" si="515"/>
        <v>16.700000000000003</v>
      </c>
      <c r="X482" s="882">
        <f t="shared" si="516"/>
        <v>12.23</v>
      </c>
      <c r="Y482" s="961">
        <f t="shared" si="517"/>
        <v>12.23</v>
      </c>
      <c r="Z482" s="918">
        <f t="shared" si="507"/>
        <v>17.830000000000002</v>
      </c>
      <c r="AA482" s="926">
        <f t="shared" si="508"/>
        <v>17.830000000000002</v>
      </c>
      <c r="AC482" s="936" t="s">
        <v>108</v>
      </c>
      <c r="AD482" s="754"/>
      <c r="AE482" s="1144"/>
      <c r="AF482" s="906"/>
      <c r="AG482" s="1048"/>
      <c r="AH482" s="906"/>
      <c r="AI482" s="1118"/>
      <c r="AJ482" s="906">
        <f t="shared" si="518"/>
        <v>0</v>
      </c>
      <c r="AK482" s="1049">
        <f t="shared" si="519"/>
        <v>0</v>
      </c>
      <c r="AL482" s="906">
        <f t="shared" si="520"/>
        <v>0</v>
      </c>
      <c r="AM482" s="961">
        <f t="shared" si="521"/>
        <v>0</v>
      </c>
      <c r="AN482" s="1114">
        <f t="shared" si="491"/>
        <v>0</v>
      </c>
      <c r="AO482" s="1125">
        <f t="shared" si="492"/>
        <v>0</v>
      </c>
      <c r="AQ482" s="3411"/>
      <c r="AR482" s="112"/>
      <c r="AS482" s="146"/>
      <c r="AT482" s="3404"/>
      <c r="AU482" s="3404"/>
      <c r="AV482" s="3404"/>
      <c r="AW482" s="3404"/>
      <c r="AX482" s="3404"/>
      <c r="AY482" s="3404"/>
      <c r="AZ482" s="3404"/>
      <c r="BA482" s="3404"/>
      <c r="BB482" s="3404"/>
      <c r="BC482" s="3404"/>
      <c r="BD482" s="3404"/>
    </row>
    <row r="483" spans="1:56">
      <c r="A483" s="65"/>
      <c r="B483" s="3439"/>
      <c r="C483" s="2641"/>
      <c r="D483" s="3440"/>
      <c r="E483" s="194" t="s">
        <v>348</v>
      </c>
      <c r="F483" s="2773">
        <v>0.36</v>
      </c>
      <c r="G483" s="2774">
        <v>0.36</v>
      </c>
      <c r="H483" s="135" t="s">
        <v>81</v>
      </c>
      <c r="I483" s="134">
        <v>1.75</v>
      </c>
      <c r="J483" s="1714">
        <v>1.75</v>
      </c>
      <c r="K483" s="2188" t="s">
        <v>78</v>
      </c>
      <c r="L483" s="3892">
        <v>2.57</v>
      </c>
      <c r="M483" s="3893">
        <v>2.57</v>
      </c>
      <c r="N483" s="95"/>
      <c r="O483" s="917" t="s">
        <v>79</v>
      </c>
      <c r="P483" s="1182">
        <f>F467</f>
        <v>0.9</v>
      </c>
      <c r="Q483" s="1069">
        <f>G467</f>
        <v>0.9</v>
      </c>
      <c r="R483" s="1182">
        <f>F476</f>
        <v>4</v>
      </c>
      <c r="S483" s="1070">
        <f>G476</f>
        <v>4</v>
      </c>
      <c r="T483" s="882">
        <f>I493</f>
        <v>1.02</v>
      </c>
      <c r="U483" s="1063">
        <f>J493</f>
        <v>1.02</v>
      </c>
      <c r="V483" s="882">
        <f t="shared" si="514"/>
        <v>4.9000000000000004</v>
      </c>
      <c r="W483" s="1049">
        <f t="shared" si="515"/>
        <v>4.9000000000000004</v>
      </c>
      <c r="X483" s="882">
        <f t="shared" si="516"/>
        <v>5.0199999999999996</v>
      </c>
      <c r="Y483" s="961">
        <f t="shared" si="517"/>
        <v>5.0199999999999996</v>
      </c>
      <c r="Z483" s="918">
        <f t="shared" si="507"/>
        <v>5.92</v>
      </c>
      <c r="AA483" s="926">
        <f t="shared" si="508"/>
        <v>5.92</v>
      </c>
      <c r="AC483" s="936" t="s">
        <v>112</v>
      </c>
      <c r="AD483" s="754"/>
      <c r="AE483" s="1145"/>
      <c r="AF483" s="906"/>
      <c r="AG483" s="1048"/>
      <c r="AH483" s="906"/>
      <c r="AI483" s="1118"/>
      <c r="AJ483" s="906">
        <f t="shared" si="518"/>
        <v>0</v>
      </c>
      <c r="AK483" s="1049">
        <f t="shared" si="519"/>
        <v>0</v>
      </c>
      <c r="AL483" s="906">
        <f t="shared" si="520"/>
        <v>0</v>
      </c>
      <c r="AM483" s="961">
        <f t="shared" si="521"/>
        <v>0</v>
      </c>
      <c r="AN483" s="1114">
        <f t="shared" si="491"/>
        <v>0</v>
      </c>
      <c r="AO483" s="1125">
        <f t="shared" si="492"/>
        <v>0</v>
      </c>
      <c r="AQ483" s="111"/>
      <c r="AR483" s="112"/>
      <c r="AS483" s="146"/>
      <c r="AT483" s="3404"/>
      <c r="AU483" s="3404"/>
      <c r="AV483" s="3404"/>
      <c r="AW483" s="3404"/>
      <c r="AX483" s="3404"/>
      <c r="AY483" s="3404"/>
      <c r="AZ483" s="3404"/>
      <c r="BA483" s="3404"/>
      <c r="BB483" s="3404"/>
      <c r="BC483" s="3404"/>
      <c r="BD483" s="3404"/>
    </row>
    <row r="484" spans="1:56" ht="15.75" thickBot="1">
      <c r="A484" s="65"/>
      <c r="B484" s="3439"/>
      <c r="C484" s="1258"/>
      <c r="D484" s="3440"/>
      <c r="E484" s="2654" t="s">
        <v>132</v>
      </c>
      <c r="F484" s="2773">
        <v>8.0000000000000002E-3</v>
      </c>
      <c r="G484" s="2774">
        <v>8.0000000000000002E-3</v>
      </c>
      <c r="H484" s="249" t="s">
        <v>347</v>
      </c>
      <c r="I484" s="250">
        <v>66</v>
      </c>
      <c r="J484" s="2794">
        <v>66</v>
      </c>
      <c r="K484" s="3080"/>
      <c r="L484" s="2662"/>
      <c r="M484" s="2663"/>
      <c r="N484" s="95"/>
      <c r="O484" s="617" t="s">
        <v>123</v>
      </c>
      <c r="P484" s="885"/>
      <c r="Q484" s="1067"/>
      <c r="R484" s="885"/>
      <c r="S484" s="1049"/>
      <c r="T484" s="885">
        <v>0.13800000000000001</v>
      </c>
      <c r="U484" s="1068">
        <f>G498</f>
        <v>5.52</v>
      </c>
      <c r="V484" s="882">
        <f t="shared" si="514"/>
        <v>0</v>
      </c>
      <c r="W484" s="1049">
        <f t="shared" si="515"/>
        <v>0</v>
      </c>
      <c r="X484" s="882">
        <f t="shared" si="516"/>
        <v>0.13800000000000001</v>
      </c>
      <c r="Y484" s="961">
        <f t="shared" si="517"/>
        <v>5.52</v>
      </c>
      <c r="Z484" s="918">
        <f t="shared" si="507"/>
        <v>0.13800000000000001</v>
      </c>
      <c r="AA484" s="926">
        <f t="shared" si="508"/>
        <v>5.52</v>
      </c>
      <c r="AC484" s="935" t="s">
        <v>83</v>
      </c>
      <c r="AD484" s="754">
        <f>I464</f>
        <v>9.6</v>
      </c>
      <c r="AE484" s="1143">
        <f>J464</f>
        <v>9.6</v>
      </c>
      <c r="AF484" s="1242">
        <f>I476+F480</f>
        <v>8.2859999999999996</v>
      </c>
      <c r="AG484" s="1048">
        <f>J476+G480</f>
        <v>8.2859999999999996</v>
      </c>
      <c r="AH484" s="906">
        <f>I497</f>
        <v>2</v>
      </c>
      <c r="AI484" s="1379">
        <f>J497</f>
        <v>2</v>
      </c>
      <c r="AJ484" s="906">
        <f t="shared" si="518"/>
        <v>17.885999999999999</v>
      </c>
      <c r="AK484" s="1049">
        <f t="shared" si="519"/>
        <v>17.885999999999999</v>
      </c>
      <c r="AL484" s="906">
        <f t="shared" si="520"/>
        <v>10.286</v>
      </c>
      <c r="AM484" s="961">
        <f t="shared" si="521"/>
        <v>10.286</v>
      </c>
      <c r="AN484" s="1433">
        <f t="shared" si="491"/>
        <v>19.885999999999999</v>
      </c>
      <c r="AO484" s="1419">
        <f t="shared" si="492"/>
        <v>19.885999999999999</v>
      </c>
      <c r="AQ484" s="121"/>
      <c r="AR484" s="3410"/>
      <c r="AS484" s="3402"/>
      <c r="AT484" s="3404"/>
      <c r="AU484" s="3404"/>
      <c r="AV484" s="3404"/>
      <c r="AW484" s="3404"/>
      <c r="AX484" s="3404"/>
      <c r="AY484" s="3404"/>
      <c r="AZ484" s="3404"/>
      <c r="BA484" s="3404"/>
      <c r="BB484" s="3404"/>
      <c r="BC484" s="3404"/>
      <c r="BD484" s="3404"/>
    </row>
    <row r="485" spans="1:56" ht="15.75" thickBot="1">
      <c r="A485" s="65"/>
      <c r="B485" s="3439"/>
      <c r="C485" s="2641"/>
      <c r="D485" s="3440"/>
      <c r="E485" s="2654" t="s">
        <v>82</v>
      </c>
      <c r="F485" s="3924">
        <v>6.6</v>
      </c>
      <c r="G485" s="3875">
        <v>6.6</v>
      </c>
      <c r="H485" s="1702" t="s">
        <v>401</v>
      </c>
      <c r="I485" s="1703"/>
      <c r="J485" s="1703"/>
      <c r="K485" s="1718"/>
      <c r="L485" s="2864"/>
      <c r="M485" s="3590"/>
      <c r="N485" s="95"/>
      <c r="O485" s="917" t="s">
        <v>47</v>
      </c>
      <c r="P485" s="882">
        <f>L460+L466</f>
        <v>11.8</v>
      </c>
      <c r="Q485" s="1183">
        <f>M460+M466</f>
        <v>11.8</v>
      </c>
      <c r="R485" s="1150">
        <f>I487+L472+L483+F482</f>
        <v>12.77</v>
      </c>
      <c r="S485" s="1049">
        <f>J487+M472+M483+G482</f>
        <v>12.77</v>
      </c>
      <c r="T485" s="1214">
        <f>L492</f>
        <v>5</v>
      </c>
      <c r="U485" s="1060">
        <f>M492</f>
        <v>5</v>
      </c>
      <c r="V485" s="882">
        <f t="shared" si="514"/>
        <v>24.57</v>
      </c>
      <c r="W485" s="1049">
        <f t="shared" si="515"/>
        <v>24.57</v>
      </c>
      <c r="X485" s="882">
        <f t="shared" si="516"/>
        <v>17.77</v>
      </c>
      <c r="Y485" s="961">
        <f t="shared" si="517"/>
        <v>17.77</v>
      </c>
      <c r="Z485" s="918">
        <f t="shared" si="507"/>
        <v>29.57</v>
      </c>
      <c r="AA485" s="926">
        <f t="shared" si="508"/>
        <v>29.57</v>
      </c>
      <c r="AC485" s="1412" t="s">
        <v>390</v>
      </c>
      <c r="AD485" s="2268">
        <f t="shared" ref="AD485:AG485" si="525">SUM(AD480:AD484)</f>
        <v>9.6</v>
      </c>
      <c r="AE485" s="1415">
        <f t="shared" si="525"/>
        <v>9.6</v>
      </c>
      <c r="AF485" s="1438">
        <f t="shared" si="525"/>
        <v>8.2859999999999996</v>
      </c>
      <c r="AG485" s="1415">
        <f t="shared" si="525"/>
        <v>8.2859999999999996</v>
      </c>
      <c r="AH485" s="1438">
        <f>SUM(AH480:AH484)</f>
        <v>2</v>
      </c>
      <c r="AI485" s="1415">
        <f>SUM(AI480:AI484)</f>
        <v>2</v>
      </c>
      <c r="AJ485" s="1431">
        <f t="shared" si="518"/>
        <v>17.885999999999999</v>
      </c>
      <c r="AK485" s="2266">
        <f t="shared" si="519"/>
        <v>17.885999999999999</v>
      </c>
      <c r="AL485" s="1431">
        <f t="shared" si="520"/>
        <v>10.286</v>
      </c>
      <c r="AM485" s="2267">
        <f t="shared" si="521"/>
        <v>10.286</v>
      </c>
      <c r="AN485" s="2298">
        <f t="shared" si="491"/>
        <v>19.885999999999999</v>
      </c>
      <c r="AO485" s="1126">
        <f t="shared" si="492"/>
        <v>19.885999999999999</v>
      </c>
      <c r="AQ485" s="2193"/>
      <c r="AR485" s="3414"/>
      <c r="AS485" s="3414"/>
      <c r="AT485" s="3404"/>
      <c r="AU485" s="3404"/>
      <c r="AV485" s="3404"/>
      <c r="AW485" s="3404"/>
      <c r="AX485" s="3404"/>
      <c r="AY485" s="3404"/>
      <c r="AZ485" s="3404"/>
      <c r="BA485" s="3404"/>
      <c r="BB485" s="3404"/>
      <c r="BC485" s="3404"/>
      <c r="BD485" s="3404"/>
    </row>
    <row r="486" spans="1:56" ht="15.75" thickBot="1">
      <c r="A486" s="65"/>
      <c r="B486" s="3439"/>
      <c r="C486" s="2641"/>
      <c r="D486" s="3440"/>
      <c r="E486" s="249" t="s">
        <v>347</v>
      </c>
      <c r="F486" s="250">
        <v>160</v>
      </c>
      <c r="G486" s="255">
        <v>160</v>
      </c>
      <c r="H486" s="194" t="s">
        <v>56</v>
      </c>
      <c r="I486" s="2849">
        <v>137.15</v>
      </c>
      <c r="J486" s="3069">
        <v>130</v>
      </c>
      <c r="K486" s="1185" t="s">
        <v>801</v>
      </c>
      <c r="L486" s="1240"/>
      <c r="M486" s="1241"/>
      <c r="N486" s="95"/>
      <c r="O486" s="917" t="s">
        <v>675</v>
      </c>
      <c r="P486" s="882"/>
      <c r="Q486" s="875"/>
      <c r="R486" s="882"/>
      <c r="S486" s="961"/>
      <c r="T486" s="882"/>
      <c r="U486" s="1063"/>
      <c r="V486" s="882">
        <f t="shared" si="514"/>
        <v>0</v>
      </c>
      <c r="W486" s="1049">
        <f t="shared" si="515"/>
        <v>0</v>
      </c>
      <c r="X486" s="882">
        <f t="shared" si="516"/>
        <v>0</v>
      </c>
      <c r="Y486" s="961">
        <f t="shared" si="517"/>
        <v>0</v>
      </c>
      <c r="Z486" s="918">
        <f t="shared" si="507"/>
        <v>0</v>
      </c>
      <c r="AA486" s="926">
        <f t="shared" si="508"/>
        <v>0</v>
      </c>
      <c r="AC486" s="2271" t="s">
        <v>391</v>
      </c>
      <c r="AD486" s="2272">
        <f t="shared" ref="AD486:AF486" si="526">AD485+AD479</f>
        <v>268.38</v>
      </c>
      <c r="AE486" s="2275">
        <f>AE485+AE479</f>
        <v>217.59</v>
      </c>
      <c r="AF486" s="2312">
        <f t="shared" si="526"/>
        <v>177.5035</v>
      </c>
      <c r="AG486" s="2980">
        <f>AG485+AG479</f>
        <v>156.43</v>
      </c>
      <c r="AH486" s="2272">
        <f>AH485+AH479</f>
        <v>2</v>
      </c>
      <c r="AI486" s="2275">
        <f>AI485+AI479</f>
        <v>2</v>
      </c>
      <c r="AJ486" s="2313">
        <f t="shared" si="518"/>
        <v>445.88350000000003</v>
      </c>
      <c r="AK486" s="2277">
        <f t="shared" si="519"/>
        <v>374.02</v>
      </c>
      <c r="AL486" s="2313">
        <f t="shared" si="520"/>
        <v>179.5035</v>
      </c>
      <c r="AM486" s="2314">
        <f t="shared" si="521"/>
        <v>158.43</v>
      </c>
      <c r="AN486" s="2315">
        <f t="shared" si="491"/>
        <v>447.88350000000003</v>
      </c>
      <c r="AO486" s="2279">
        <f t="shared" si="492"/>
        <v>376.02</v>
      </c>
      <c r="AQ486" s="3411"/>
      <c r="AR486" s="3413"/>
      <c r="AS486" s="3417"/>
      <c r="AT486" s="3404"/>
      <c r="AU486" s="3404"/>
      <c r="AV486" s="3404"/>
      <c r="AW486" s="3404"/>
      <c r="AX486" s="3404"/>
      <c r="AY486" s="3404"/>
      <c r="AZ486" s="3404"/>
      <c r="BA486" s="3404"/>
      <c r="BB486" s="3404"/>
      <c r="BC486" s="3404"/>
      <c r="BD486" s="3404"/>
    </row>
    <row r="487" spans="1:56" ht="15.75" thickBot="1">
      <c r="A487" s="65"/>
      <c r="B487" s="3439"/>
      <c r="C487" s="3415"/>
      <c r="D487" s="3440"/>
      <c r="E487" s="2375" t="s">
        <v>825</v>
      </c>
      <c r="F487" s="1240"/>
      <c r="G487" s="1241"/>
      <c r="H487" s="194" t="s">
        <v>352</v>
      </c>
      <c r="I487" s="2773">
        <v>7</v>
      </c>
      <c r="J487" s="2774">
        <v>7</v>
      </c>
      <c r="K487" s="1228" t="s">
        <v>86</v>
      </c>
      <c r="L487" s="167" t="s">
        <v>87</v>
      </c>
      <c r="M487" s="2658" t="s">
        <v>88</v>
      </c>
      <c r="N487" s="95"/>
      <c r="O487" s="917" t="s">
        <v>317</v>
      </c>
      <c r="P487" s="882"/>
      <c r="Q487" s="875"/>
      <c r="R487" s="882">
        <f>I483</f>
        <v>1.75</v>
      </c>
      <c r="S487" s="961">
        <f>J483</f>
        <v>1.75</v>
      </c>
      <c r="T487" s="882"/>
      <c r="U487" s="1063"/>
      <c r="V487" s="882">
        <f t="shared" si="514"/>
        <v>1.75</v>
      </c>
      <c r="W487" s="1049">
        <f t="shared" si="515"/>
        <v>1.75</v>
      </c>
      <c r="X487" s="882">
        <f t="shared" si="516"/>
        <v>1.75</v>
      </c>
      <c r="Y487" s="961">
        <f t="shared" si="517"/>
        <v>1.75</v>
      </c>
      <c r="Z487" s="918">
        <f t="shared" si="507"/>
        <v>1.75</v>
      </c>
      <c r="AA487" s="926">
        <f t="shared" si="508"/>
        <v>1.75</v>
      </c>
      <c r="AC487" s="2290" t="s">
        <v>343</v>
      </c>
      <c r="AD487" s="2184"/>
      <c r="AE487" s="2291"/>
      <c r="AF487" s="2292"/>
      <c r="AG487" s="2293"/>
      <c r="AH487" s="2292"/>
      <c r="AI487" s="2294"/>
      <c r="AJ487" s="2295">
        <f t="shared" si="518"/>
        <v>0</v>
      </c>
      <c r="AK487" s="989">
        <f t="shared" si="519"/>
        <v>0</v>
      </c>
      <c r="AL487" s="2295">
        <f t="shared" si="520"/>
        <v>0</v>
      </c>
      <c r="AM487" s="990">
        <f t="shared" si="521"/>
        <v>0</v>
      </c>
      <c r="AN487" s="2307">
        <f t="shared" si="491"/>
        <v>0</v>
      </c>
      <c r="AO487" s="2308">
        <f t="shared" si="492"/>
        <v>0</v>
      </c>
      <c r="AQ487" s="3411"/>
      <c r="AR487" s="3410"/>
      <c r="AS487" s="3402"/>
      <c r="AT487" s="3404"/>
      <c r="AU487" s="3404"/>
      <c r="AV487" s="3404"/>
      <c r="AW487" s="3404"/>
      <c r="AX487" s="3404"/>
      <c r="AY487" s="3404"/>
      <c r="AZ487" s="3404"/>
      <c r="BA487" s="3404"/>
      <c r="BB487" s="3404"/>
      <c r="BC487" s="3404"/>
      <c r="BD487" s="3404"/>
    </row>
    <row r="488" spans="1:56" ht="15.75" thickBot="1">
      <c r="A488" s="11"/>
      <c r="B488" s="1272" t="s">
        <v>281</v>
      </c>
      <c r="C488" s="2588"/>
      <c r="D488" s="3603">
        <f>SUM(D469:D479)</f>
        <v>870</v>
      </c>
      <c r="E488" s="3687" t="s">
        <v>966</v>
      </c>
      <c r="F488" s="3573">
        <v>60</v>
      </c>
      <c r="G488" s="3574">
        <v>60</v>
      </c>
      <c r="H488" s="1274" t="s">
        <v>347</v>
      </c>
      <c r="I488" s="1263">
        <v>10</v>
      </c>
      <c r="J488" s="2807">
        <v>10</v>
      </c>
      <c r="K488" s="1717" t="s">
        <v>445</v>
      </c>
      <c r="L488" s="2819">
        <v>113.5</v>
      </c>
      <c r="M488" s="2204">
        <v>100</v>
      </c>
      <c r="N488" s="1093"/>
      <c r="O488" s="917" t="s">
        <v>118</v>
      </c>
      <c r="P488" s="882"/>
      <c r="Q488" s="875"/>
      <c r="R488" s="882"/>
      <c r="S488" s="961"/>
      <c r="T488" s="882"/>
      <c r="U488" s="1063"/>
      <c r="V488" s="882">
        <f t="shared" si="514"/>
        <v>0</v>
      </c>
      <c r="W488" s="1049">
        <f t="shared" si="515"/>
        <v>0</v>
      </c>
      <c r="X488" s="882">
        <f t="shared" si="516"/>
        <v>0</v>
      </c>
      <c r="Y488" s="961">
        <f t="shared" si="517"/>
        <v>0</v>
      </c>
      <c r="Z488" s="918">
        <f t="shared" si="507"/>
        <v>0</v>
      </c>
      <c r="AA488" s="926">
        <f t="shared" si="508"/>
        <v>0</v>
      </c>
      <c r="AC488" s="960" t="s">
        <v>292</v>
      </c>
      <c r="AD488" s="963"/>
      <c r="AE488" s="964"/>
      <c r="AF488" s="754"/>
      <c r="AG488" s="965"/>
      <c r="AH488" s="906"/>
      <c r="AI488" s="966"/>
      <c r="AJ488" s="905">
        <f t="shared" ref="AJ488" si="527">AD488+AF488</f>
        <v>0</v>
      </c>
      <c r="AK488" s="2287">
        <f t="shared" ref="AK488" si="528">AE488+AG488</f>
        <v>0</v>
      </c>
      <c r="AL488" s="905">
        <f t="shared" ref="AL488" si="529">AF488+AH488</f>
        <v>0</v>
      </c>
      <c r="AM488" s="2288">
        <f t="shared" ref="AM488" si="530">AG488+AI488</f>
        <v>0</v>
      </c>
      <c r="AN488" s="2289">
        <f t="shared" ref="AN488" si="531">AD488+AF488+AH488</f>
        <v>0</v>
      </c>
      <c r="AO488" s="945">
        <f t="shared" ref="AO488" si="532">AE488+AG488+AI488</f>
        <v>0</v>
      </c>
      <c r="AQ488" s="115"/>
      <c r="AR488" s="3413"/>
      <c r="AS488" s="3420"/>
      <c r="AT488" s="3404"/>
      <c r="AU488" s="3404"/>
      <c r="AV488" s="3404"/>
      <c r="AW488" s="3404"/>
      <c r="AX488" s="3404"/>
      <c r="AY488" s="3404"/>
      <c r="AZ488" s="3404"/>
      <c r="BA488" s="3404"/>
      <c r="BB488" s="3404"/>
      <c r="BC488" s="3404"/>
      <c r="BD488" s="3404"/>
    </row>
    <row r="489" spans="1:56" ht="15.75" thickBot="1">
      <c r="B489" s="610"/>
      <c r="C489" s="3444" t="s">
        <v>196</v>
      </c>
      <c r="D489" s="680"/>
      <c r="E489" s="3491" t="s">
        <v>658</v>
      </c>
      <c r="F489" s="1262"/>
      <c r="G489" s="1262"/>
      <c r="H489" s="1240"/>
      <c r="I489" s="1240"/>
      <c r="J489" s="1240"/>
      <c r="K489" s="1185" t="s">
        <v>830</v>
      </c>
      <c r="L489" s="1198"/>
      <c r="M489" s="2841"/>
      <c r="N489" s="110"/>
      <c r="O489" s="917" t="s">
        <v>117</v>
      </c>
      <c r="P489" s="882"/>
      <c r="Q489" s="875"/>
      <c r="R489" s="882"/>
      <c r="S489" s="961"/>
      <c r="T489" s="882"/>
      <c r="U489" s="1063"/>
      <c r="V489" s="882">
        <f t="shared" si="514"/>
        <v>0</v>
      </c>
      <c r="W489" s="1049">
        <f t="shared" si="515"/>
        <v>0</v>
      </c>
      <c r="X489" s="882">
        <f t="shared" si="516"/>
        <v>0</v>
      </c>
      <c r="Y489" s="961">
        <f t="shared" si="517"/>
        <v>0</v>
      </c>
      <c r="Z489" s="918">
        <f t="shared" si="507"/>
        <v>0</v>
      </c>
      <c r="AA489" s="926">
        <f t="shared" si="508"/>
        <v>0</v>
      </c>
      <c r="AC489" s="962" t="s">
        <v>293</v>
      </c>
      <c r="AD489" s="963"/>
      <c r="AE489" s="964"/>
      <c r="AF489" s="754">
        <f>L488</f>
        <v>113.5</v>
      </c>
      <c r="AG489" s="965">
        <f>M488</f>
        <v>100</v>
      </c>
      <c r="AH489" s="906"/>
      <c r="AI489" s="966"/>
      <c r="AJ489" s="906">
        <f t="shared" ref="AJ489:AM492" si="533">AD489+AF489</f>
        <v>113.5</v>
      </c>
      <c r="AK489" s="967">
        <f t="shared" si="533"/>
        <v>100</v>
      </c>
      <c r="AL489" s="906">
        <f t="shared" si="533"/>
        <v>113.5</v>
      </c>
      <c r="AM489" s="968">
        <f t="shared" si="533"/>
        <v>100</v>
      </c>
      <c r="AN489" s="939">
        <f t="shared" ref="AN489:AN504" si="534">AD489+AF489+AH489</f>
        <v>113.5</v>
      </c>
      <c r="AO489" s="940">
        <f t="shared" ref="AO489:AO504" si="535">AE489+AG489+AI489</f>
        <v>100</v>
      </c>
      <c r="AQ489" s="267"/>
      <c r="AR489" s="3413"/>
      <c r="AS489" s="3417"/>
      <c r="AT489" s="3404"/>
      <c r="AU489" s="3404"/>
      <c r="AV489" s="3404"/>
      <c r="AW489" s="3404"/>
      <c r="AX489" s="3404"/>
      <c r="AY489" s="3404"/>
      <c r="AZ489" s="3404"/>
      <c r="BA489" s="3404"/>
      <c r="BB489" s="3404"/>
      <c r="BC489" s="3404"/>
      <c r="BD489" s="3404"/>
    </row>
    <row r="490" spans="1:56" ht="15.75" thickBot="1">
      <c r="B490" s="3434" t="s">
        <v>609</v>
      </c>
      <c r="C490" s="3436" t="s">
        <v>830</v>
      </c>
      <c r="D490" s="3437">
        <v>190</v>
      </c>
      <c r="E490" s="2842" t="s">
        <v>86</v>
      </c>
      <c r="F490" s="2660" t="s">
        <v>87</v>
      </c>
      <c r="G490" s="2838" t="s">
        <v>88</v>
      </c>
      <c r="H490" s="2771" t="s">
        <v>86</v>
      </c>
      <c r="I490" s="167" t="s">
        <v>87</v>
      </c>
      <c r="J490" s="2658" t="s">
        <v>88</v>
      </c>
      <c r="K490" s="2144" t="s">
        <v>86</v>
      </c>
      <c r="L490" s="677" t="s">
        <v>87</v>
      </c>
      <c r="M490" s="1265" t="s">
        <v>88</v>
      </c>
      <c r="N490" s="110"/>
      <c r="O490" s="917" t="s">
        <v>70</v>
      </c>
      <c r="P490" s="882"/>
      <c r="Q490" s="875"/>
      <c r="R490" s="882">
        <f>L475</f>
        <v>0.9</v>
      </c>
      <c r="S490" s="961">
        <f>M475</f>
        <v>0.9</v>
      </c>
      <c r="T490" s="882"/>
      <c r="U490" s="1063"/>
      <c r="V490" s="882">
        <f t="shared" si="514"/>
        <v>0.9</v>
      </c>
      <c r="W490" s="1049">
        <f t="shared" si="515"/>
        <v>0.9</v>
      </c>
      <c r="X490" s="882">
        <f t="shared" si="516"/>
        <v>0.9</v>
      </c>
      <c r="Y490" s="961">
        <f t="shared" si="517"/>
        <v>0.9</v>
      </c>
      <c r="Z490" s="918">
        <f t="shared" si="507"/>
        <v>0.9</v>
      </c>
      <c r="AA490" s="926">
        <f t="shared" si="508"/>
        <v>0.9</v>
      </c>
      <c r="AC490" s="969" t="s">
        <v>294</v>
      </c>
      <c r="AD490" s="970"/>
      <c r="AE490" s="971"/>
      <c r="AF490" s="754"/>
      <c r="AG490" s="972"/>
      <c r="AH490" s="973"/>
      <c r="AI490" s="974"/>
      <c r="AJ490" s="906">
        <f t="shared" si="533"/>
        <v>0</v>
      </c>
      <c r="AK490" s="967">
        <f t="shared" si="533"/>
        <v>0</v>
      </c>
      <c r="AL490" s="906">
        <f t="shared" si="533"/>
        <v>0</v>
      </c>
      <c r="AM490" s="968">
        <f t="shared" si="533"/>
        <v>0</v>
      </c>
      <c r="AN490" s="918">
        <f t="shared" si="534"/>
        <v>0</v>
      </c>
      <c r="AO490" s="940">
        <f t="shared" si="535"/>
        <v>0</v>
      </c>
      <c r="AQ490" s="3411"/>
      <c r="AR490" s="3413"/>
      <c r="AS490" s="3417"/>
      <c r="AT490" s="3404"/>
      <c r="AU490" s="3404"/>
      <c r="AV490" s="3404"/>
      <c r="AW490" s="3404"/>
      <c r="AX490" s="3404"/>
      <c r="AY490" s="3404"/>
      <c r="AZ490" s="3404"/>
      <c r="BA490" s="3404"/>
      <c r="BB490" s="3404"/>
      <c r="BC490" s="3404"/>
      <c r="BD490" s="3404"/>
    </row>
    <row r="491" spans="1:56">
      <c r="B491" s="3434" t="s">
        <v>397</v>
      </c>
      <c r="C491" s="3436" t="s">
        <v>589</v>
      </c>
      <c r="D491" s="3435">
        <v>98</v>
      </c>
      <c r="E491" s="2761" t="s">
        <v>76</v>
      </c>
      <c r="F491" s="134">
        <v>50.354999999999997</v>
      </c>
      <c r="G491" s="2153">
        <v>42.8</v>
      </c>
      <c r="H491" s="1255" t="s">
        <v>348</v>
      </c>
      <c r="I491" s="2820">
        <v>0.18</v>
      </c>
      <c r="J491" s="2834">
        <v>0.18</v>
      </c>
      <c r="K491" s="3371" t="s">
        <v>341</v>
      </c>
      <c r="L491" s="134">
        <v>15</v>
      </c>
      <c r="M491" s="2862">
        <v>15</v>
      </c>
      <c r="N491" s="110"/>
      <c r="O491" s="421" t="s">
        <v>318</v>
      </c>
      <c r="P491" s="882">
        <f>L461+F464</f>
        <v>1.1000000000000001</v>
      </c>
      <c r="Q491" s="875">
        <f>M461+G464</f>
        <v>1.1000000000000001</v>
      </c>
      <c r="R491" s="885">
        <f>F483+I478+L476</f>
        <v>0.95</v>
      </c>
      <c r="S491" s="1049">
        <f>G483+J478+M476</f>
        <v>0.95</v>
      </c>
      <c r="T491" s="885">
        <f>I499+I491</f>
        <v>0.38</v>
      </c>
      <c r="U491" s="1063">
        <f>J499+J491</f>
        <v>0.38</v>
      </c>
      <c r="V491" s="882">
        <f t="shared" si="514"/>
        <v>2.0499999999999998</v>
      </c>
      <c r="W491" s="1049">
        <f t="shared" si="515"/>
        <v>2.0499999999999998</v>
      </c>
      <c r="X491" s="882">
        <f t="shared" si="516"/>
        <v>1.33</v>
      </c>
      <c r="Y491" s="961">
        <f t="shared" si="517"/>
        <v>1.33</v>
      </c>
      <c r="Z491" s="918">
        <f t="shared" si="507"/>
        <v>2.4299999999999997</v>
      </c>
      <c r="AA491" s="926">
        <f t="shared" si="508"/>
        <v>2.4299999999999997</v>
      </c>
      <c r="AC491" s="975" t="s">
        <v>295</v>
      </c>
      <c r="AD491" s="1218"/>
      <c r="AE491" s="971"/>
      <c r="AF491" s="754"/>
      <c r="AG491" s="972"/>
      <c r="AH491" s="906"/>
      <c r="AI491" s="974"/>
      <c r="AJ491" s="906">
        <f t="shared" si="533"/>
        <v>0</v>
      </c>
      <c r="AK491" s="967">
        <f t="shared" si="533"/>
        <v>0</v>
      </c>
      <c r="AL491" s="906">
        <f t="shared" si="533"/>
        <v>0</v>
      </c>
      <c r="AM491" s="968">
        <f t="shared" si="533"/>
        <v>0</v>
      </c>
      <c r="AN491" s="918">
        <f t="shared" si="534"/>
        <v>0</v>
      </c>
      <c r="AO491" s="940">
        <f t="shared" si="535"/>
        <v>0</v>
      </c>
      <c r="AQ491" s="2193"/>
      <c r="AR491" s="3414"/>
      <c r="AS491" s="3414"/>
      <c r="AT491" s="3404"/>
      <c r="AU491" s="3404"/>
      <c r="AV491" s="3404"/>
      <c r="AW491" s="3404"/>
      <c r="AX491" s="3404"/>
      <c r="AY491" s="3404"/>
      <c r="AZ491" s="3404"/>
      <c r="BA491" s="3404"/>
      <c r="BB491" s="3404"/>
      <c r="BC491" s="3404"/>
      <c r="BD491" s="3404"/>
    </row>
    <row r="492" spans="1:56" ht="15.75" thickBot="1">
      <c r="B492" s="656" t="s">
        <v>593</v>
      </c>
      <c r="C492" s="2586" t="s">
        <v>592</v>
      </c>
      <c r="D492" s="1807">
        <v>20</v>
      </c>
      <c r="E492" s="195" t="s">
        <v>71</v>
      </c>
      <c r="F492" s="237">
        <v>10.4</v>
      </c>
      <c r="G492" s="1736">
        <v>10.4</v>
      </c>
      <c r="H492" s="3593" t="s">
        <v>988</v>
      </c>
      <c r="I492" s="3594"/>
      <c r="J492" s="3595"/>
      <c r="K492" s="2672" t="s">
        <v>352</v>
      </c>
      <c r="L492" s="2370">
        <v>5</v>
      </c>
      <c r="M492" s="2410">
        <v>5</v>
      </c>
      <c r="N492" s="110"/>
      <c r="O492" s="917" t="s">
        <v>319</v>
      </c>
      <c r="P492" s="882"/>
      <c r="Q492" s="875"/>
      <c r="R492" s="882">
        <f>L471</f>
        <v>0.5</v>
      </c>
      <c r="S492" s="961">
        <f>M471</f>
        <v>0.5</v>
      </c>
      <c r="T492" s="882"/>
      <c r="U492" s="1063"/>
      <c r="V492" s="882">
        <f t="shared" si="514"/>
        <v>0.5</v>
      </c>
      <c r="W492" s="1049">
        <f t="shared" si="515"/>
        <v>0.5</v>
      </c>
      <c r="X492" s="882">
        <f t="shared" si="516"/>
        <v>0.5</v>
      </c>
      <c r="Y492" s="961">
        <f t="shared" si="517"/>
        <v>0.5</v>
      </c>
      <c r="Z492" s="918">
        <f t="shared" si="507"/>
        <v>0.5</v>
      </c>
      <c r="AA492" s="926">
        <f t="shared" si="508"/>
        <v>0.5</v>
      </c>
      <c r="AC492" s="976" t="s">
        <v>296</v>
      </c>
      <c r="AD492" s="977"/>
      <c r="AE492" s="978"/>
      <c r="AF492" s="904"/>
      <c r="AG492" s="979"/>
      <c r="AH492" s="907"/>
      <c r="AI492" s="980"/>
      <c r="AJ492" s="907">
        <f>AD492+AF492</f>
        <v>0</v>
      </c>
      <c r="AK492" s="967">
        <f t="shared" si="533"/>
        <v>0</v>
      </c>
      <c r="AL492" s="907">
        <f t="shared" ref="AL492:AL504" si="536">AF492+AH492</f>
        <v>0</v>
      </c>
      <c r="AM492" s="968">
        <f t="shared" si="533"/>
        <v>0</v>
      </c>
      <c r="AN492" s="927">
        <f t="shared" si="534"/>
        <v>0</v>
      </c>
      <c r="AO492" s="941">
        <f t="shared" si="535"/>
        <v>0</v>
      </c>
      <c r="AQ492" s="3404"/>
      <c r="AR492" s="3414"/>
      <c r="AS492" s="3404"/>
      <c r="AT492" s="3404"/>
      <c r="AU492" s="3404"/>
      <c r="AV492" s="3404"/>
      <c r="AW492" s="3404"/>
      <c r="AX492" s="3404"/>
      <c r="AY492" s="3404"/>
      <c r="AZ492" s="3404"/>
      <c r="BA492" s="3404"/>
      <c r="BB492" s="3404"/>
      <c r="BC492" s="3404"/>
      <c r="BD492" s="3404"/>
    </row>
    <row r="493" spans="1:56" ht="15.75" thickBot="1">
      <c r="B493" s="3438" t="s">
        <v>8</v>
      </c>
      <c r="C493" s="3432" t="s">
        <v>305</v>
      </c>
      <c r="D493" s="3441">
        <v>20</v>
      </c>
      <c r="E493" s="195" t="s">
        <v>74</v>
      </c>
      <c r="F493" s="2773">
        <v>11.1</v>
      </c>
      <c r="G493" s="2805">
        <v>11.1</v>
      </c>
      <c r="H493" s="1271" t="s">
        <v>79</v>
      </c>
      <c r="I493" s="2773">
        <v>1.02</v>
      </c>
      <c r="J493" s="2774">
        <v>1.02</v>
      </c>
      <c r="K493" s="2672" t="s">
        <v>74</v>
      </c>
      <c r="L493" s="237">
        <v>218.5</v>
      </c>
      <c r="M493" s="1257">
        <v>218.5</v>
      </c>
      <c r="N493" s="110"/>
      <c r="O493" s="891" t="s">
        <v>134</v>
      </c>
      <c r="P493" s="1184">
        <f t="shared" ref="P493:U493" si="537">P494+P495+P496+P497</f>
        <v>0.56200000000000006</v>
      </c>
      <c r="Q493" s="1075">
        <f t="shared" si="537"/>
        <v>0.56200000000000006</v>
      </c>
      <c r="R493" s="886">
        <f t="shared" si="537"/>
        <v>6.8000000000000005E-2</v>
      </c>
      <c r="S493" s="1074">
        <f t="shared" si="537"/>
        <v>6.8000000000000005E-2</v>
      </c>
      <c r="T493" s="2396">
        <f t="shared" si="537"/>
        <v>6.0099999999999997E-3</v>
      </c>
      <c r="U493" s="1801">
        <f t="shared" si="537"/>
        <v>6.0099999999999997E-3</v>
      </c>
      <c r="V493" s="882">
        <f t="shared" si="514"/>
        <v>0.63000000000000012</v>
      </c>
      <c r="W493" s="1049">
        <f t="shared" si="515"/>
        <v>0.63000000000000012</v>
      </c>
      <c r="X493" s="882">
        <f t="shared" si="516"/>
        <v>7.4010000000000006E-2</v>
      </c>
      <c r="Y493" s="961">
        <f t="shared" si="517"/>
        <v>7.4010000000000006E-2</v>
      </c>
      <c r="Z493" s="918">
        <f t="shared" si="507"/>
        <v>0.63601000000000008</v>
      </c>
      <c r="AA493" s="926">
        <f t="shared" si="508"/>
        <v>0.63601000000000008</v>
      </c>
      <c r="AC493" s="982" t="s">
        <v>297</v>
      </c>
      <c r="AD493" s="1224">
        <f t="shared" ref="AD493:AI493" si="538">SUM(AD488:AD492)</f>
        <v>0</v>
      </c>
      <c r="AE493" s="984">
        <f t="shared" si="538"/>
        <v>0</v>
      </c>
      <c r="AF493" s="985">
        <f t="shared" si="538"/>
        <v>113.5</v>
      </c>
      <c r="AG493" s="986">
        <f t="shared" si="538"/>
        <v>100</v>
      </c>
      <c r="AH493" s="987">
        <f t="shared" si="538"/>
        <v>0</v>
      </c>
      <c r="AI493" s="988">
        <f t="shared" si="538"/>
        <v>0</v>
      </c>
      <c r="AJ493" s="987">
        <f>AD493+AF493</f>
        <v>113.5</v>
      </c>
      <c r="AK493" s="989">
        <f>AE493+AG493</f>
        <v>100</v>
      </c>
      <c r="AL493" s="987">
        <f t="shared" si="536"/>
        <v>113.5</v>
      </c>
      <c r="AM493" s="990">
        <f>AG493+AI493</f>
        <v>100</v>
      </c>
      <c r="AN493" s="942">
        <f t="shared" si="534"/>
        <v>113.5</v>
      </c>
      <c r="AO493" s="943">
        <f t="shared" si="535"/>
        <v>100</v>
      </c>
      <c r="AQ493" s="3733"/>
      <c r="AR493" s="2633"/>
      <c r="AS493" s="15"/>
      <c r="AT493" s="3404"/>
      <c r="AU493" s="3404"/>
      <c r="AV493" s="3404"/>
      <c r="AW493" s="3404"/>
      <c r="AX493" s="3404"/>
      <c r="AY493" s="3404"/>
      <c r="AZ493" s="3404"/>
      <c r="BA493" s="3404"/>
      <c r="BB493" s="3404"/>
      <c r="BC493" s="3404"/>
      <c r="BD493" s="3404"/>
    </row>
    <row r="494" spans="1:56">
      <c r="B494" s="3439"/>
      <c r="C494" s="1258"/>
      <c r="D494" s="3440"/>
      <c r="E494" s="2932" t="s">
        <v>594</v>
      </c>
      <c r="F494" s="1740"/>
      <c r="G494" s="1740"/>
      <c r="H494" s="3432" t="s">
        <v>981</v>
      </c>
      <c r="I494" s="2773">
        <v>15</v>
      </c>
      <c r="J494" s="2774">
        <v>15</v>
      </c>
      <c r="K494" s="3414"/>
      <c r="L494" s="3414"/>
      <c r="M494" s="3440"/>
      <c r="N494" s="209"/>
      <c r="O494" s="892" t="s">
        <v>132</v>
      </c>
      <c r="P494" s="2597">
        <f>I467</f>
        <v>1.6E-2</v>
      </c>
      <c r="Q494" s="2598">
        <f>J467</f>
        <v>1.6E-2</v>
      </c>
      <c r="R494" s="887">
        <f>F484</f>
        <v>8.0000000000000002E-3</v>
      </c>
      <c r="S494" s="1077">
        <f>G484</f>
        <v>8.0000000000000002E-3</v>
      </c>
      <c r="T494" s="887">
        <f>I498</f>
        <v>6.0099999999999997E-3</v>
      </c>
      <c r="U494" s="2393">
        <f>J498</f>
        <v>6.0099999999999997E-3</v>
      </c>
      <c r="V494" s="901">
        <f>P494+R494</f>
        <v>2.4E-2</v>
      </c>
      <c r="W494" s="1077">
        <f t="shared" si="515"/>
        <v>2.4E-2</v>
      </c>
      <c r="X494" s="883">
        <f t="shared" si="516"/>
        <v>1.401E-2</v>
      </c>
      <c r="Y494" s="1077">
        <f t="shared" si="517"/>
        <v>1.401E-2</v>
      </c>
      <c r="Z494" s="918">
        <f t="shared" si="507"/>
        <v>3.0010000000000002E-2</v>
      </c>
      <c r="AA494" s="926">
        <f t="shared" si="508"/>
        <v>3.0010000000000002E-2</v>
      </c>
      <c r="AC494" s="1108" t="s">
        <v>834</v>
      </c>
      <c r="AD494" s="1005">
        <f>L465</f>
        <v>26.8</v>
      </c>
      <c r="AE494" s="1098">
        <f>M465</f>
        <v>25</v>
      </c>
      <c r="AF494" s="1007"/>
      <c r="AG494" s="1101"/>
      <c r="AH494" s="1005"/>
      <c r="AI494" s="1098"/>
      <c r="AJ494" s="906">
        <f t="shared" ref="AJ494" si="539">AD494+AF494</f>
        <v>26.8</v>
      </c>
      <c r="AK494" s="1104">
        <f t="shared" ref="AK494" si="540">AE494+AG494</f>
        <v>25</v>
      </c>
      <c r="AL494" s="906">
        <f t="shared" si="536"/>
        <v>0</v>
      </c>
      <c r="AM494" s="1061">
        <f t="shared" ref="AM494" si="541">AG494+AI494</f>
        <v>0</v>
      </c>
      <c r="AN494" s="938">
        <f t="shared" si="534"/>
        <v>26.8</v>
      </c>
      <c r="AO494" s="945">
        <f t="shared" si="535"/>
        <v>25</v>
      </c>
      <c r="AQ494" s="3404"/>
      <c r="AR494" s="1793"/>
      <c r="AS494" s="3404"/>
      <c r="AT494" s="3404"/>
      <c r="AU494" s="3404"/>
      <c r="AV494" s="3404"/>
      <c r="AW494" s="3404"/>
      <c r="AX494" s="3404"/>
      <c r="AY494" s="3404"/>
      <c r="AZ494" s="3404"/>
      <c r="BA494" s="3404"/>
      <c r="BB494" s="3404"/>
      <c r="BC494" s="3404"/>
      <c r="BD494" s="3404"/>
    </row>
    <row r="495" spans="1:56">
      <c r="B495" s="656"/>
      <c r="C495" s="2648"/>
      <c r="D495" s="3440"/>
      <c r="E495" s="195" t="s">
        <v>691</v>
      </c>
      <c r="F495" s="261">
        <v>15</v>
      </c>
      <c r="G495" s="1270">
        <v>15</v>
      </c>
      <c r="H495" s="3432" t="s">
        <v>82</v>
      </c>
      <c r="I495" s="237">
        <v>5</v>
      </c>
      <c r="J495" s="1268">
        <v>5</v>
      </c>
      <c r="K495" s="3414"/>
      <c r="L495" s="3414"/>
      <c r="M495" s="3440"/>
      <c r="N495" s="110"/>
      <c r="O495" s="893" t="s">
        <v>287</v>
      </c>
      <c r="P495" s="888">
        <f>G465</f>
        <v>0.45</v>
      </c>
      <c r="Q495" s="1078">
        <f>G465</f>
        <v>0.45</v>
      </c>
      <c r="R495" s="888"/>
      <c r="S495" s="1079"/>
      <c r="T495" s="888"/>
      <c r="U495" s="2394"/>
      <c r="V495" s="901">
        <f>P495+R495</f>
        <v>0.45</v>
      </c>
      <c r="W495" s="1077">
        <f t="shared" si="515"/>
        <v>0.45</v>
      </c>
      <c r="X495" s="883">
        <f t="shared" si="516"/>
        <v>0</v>
      </c>
      <c r="Y495" s="1077">
        <f t="shared" si="517"/>
        <v>0</v>
      </c>
      <c r="Z495" s="918">
        <f t="shared" si="507"/>
        <v>0.45</v>
      </c>
      <c r="AA495" s="926">
        <f t="shared" si="508"/>
        <v>0.45</v>
      </c>
      <c r="AC495" s="1094" t="s">
        <v>461</v>
      </c>
      <c r="AD495" s="1009"/>
      <c r="AE495" s="1099"/>
      <c r="AF495" s="1011">
        <f>L481</f>
        <v>3</v>
      </c>
      <c r="AG495" s="3923">
        <f>M481</f>
        <v>3</v>
      </c>
      <c r="AH495" s="1009"/>
      <c r="AI495" s="1099"/>
      <c r="AJ495" s="906">
        <f t="shared" ref="AJ495:AK497" si="542">AD495+AF495</f>
        <v>3</v>
      </c>
      <c r="AK495" s="1104">
        <f t="shared" si="542"/>
        <v>3</v>
      </c>
      <c r="AL495" s="906">
        <f t="shared" si="536"/>
        <v>3</v>
      </c>
      <c r="AM495" s="1061">
        <f t="shared" ref="AM495:AM500" si="543">AG495+AI495</f>
        <v>3</v>
      </c>
      <c r="AN495" s="918">
        <f t="shared" si="534"/>
        <v>3</v>
      </c>
      <c r="AO495" s="940">
        <f t="shared" si="535"/>
        <v>3</v>
      </c>
      <c r="AQ495" s="3404"/>
      <c r="AR495" s="3412"/>
      <c r="AS495" s="3404"/>
      <c r="AT495" s="3404"/>
      <c r="AU495" s="3404"/>
      <c r="AV495" s="3404"/>
      <c r="AW495" s="3404"/>
      <c r="AX495" s="3404"/>
      <c r="AY495" s="3404"/>
      <c r="AZ495" s="3404"/>
      <c r="BA495" s="3404"/>
      <c r="BB495" s="3404"/>
      <c r="BC495" s="3404"/>
      <c r="BD495" s="3404"/>
    </row>
    <row r="496" spans="1:56" ht="15.75" thickBot="1">
      <c r="B496" s="656"/>
      <c r="C496" s="2648"/>
      <c r="D496" s="3440"/>
      <c r="E496" s="194" t="s">
        <v>75</v>
      </c>
      <c r="F496" s="2854">
        <v>1.1299999999999999</v>
      </c>
      <c r="G496" s="1256">
        <v>1.1299999999999999</v>
      </c>
      <c r="H496" s="3432" t="s">
        <v>72</v>
      </c>
      <c r="I496" s="237">
        <v>1.5</v>
      </c>
      <c r="J496" s="1268">
        <v>1.5</v>
      </c>
      <c r="K496" s="3414"/>
      <c r="L496" s="3414"/>
      <c r="M496" s="3440"/>
      <c r="N496" s="110"/>
      <c r="O496" s="894" t="s">
        <v>116</v>
      </c>
      <c r="P496" s="3036">
        <f>I460</f>
        <v>9.6000000000000002E-2</v>
      </c>
      <c r="Q496" s="1080">
        <f>J460</f>
        <v>9.6000000000000002E-2</v>
      </c>
      <c r="R496" s="889">
        <f>F477</f>
        <v>0.06</v>
      </c>
      <c r="S496" s="1081">
        <f>G477</f>
        <v>0.06</v>
      </c>
      <c r="T496" s="889"/>
      <c r="U496" s="2395"/>
      <c r="V496" s="901">
        <f>P496+R496</f>
        <v>0.156</v>
      </c>
      <c r="W496" s="1077">
        <f t="shared" si="515"/>
        <v>0.156</v>
      </c>
      <c r="X496" s="883">
        <f t="shared" si="516"/>
        <v>0.06</v>
      </c>
      <c r="Y496" s="1077">
        <f t="shared" si="517"/>
        <v>0.06</v>
      </c>
      <c r="Z496" s="927">
        <f t="shared" si="507"/>
        <v>0.156</v>
      </c>
      <c r="AA496" s="928">
        <f t="shared" si="508"/>
        <v>0.156</v>
      </c>
      <c r="AC496" s="1095" t="s">
        <v>341</v>
      </c>
      <c r="AD496" s="1015"/>
      <c r="AE496" s="1100"/>
      <c r="AF496" s="1017"/>
      <c r="AG496" s="1103"/>
      <c r="AH496" s="1015">
        <f>L491</f>
        <v>15</v>
      </c>
      <c r="AI496" s="1100">
        <f>M491</f>
        <v>15</v>
      </c>
      <c r="AJ496" s="907">
        <f t="shared" si="542"/>
        <v>0</v>
      </c>
      <c r="AK496" s="1105">
        <f t="shared" si="542"/>
        <v>0</v>
      </c>
      <c r="AL496" s="907">
        <f t="shared" si="536"/>
        <v>15</v>
      </c>
      <c r="AM496" s="1107">
        <f t="shared" si="543"/>
        <v>15</v>
      </c>
      <c r="AN496" s="927">
        <f t="shared" si="534"/>
        <v>15</v>
      </c>
      <c r="AO496" s="941">
        <f t="shared" si="535"/>
        <v>15</v>
      </c>
      <c r="AQ496" s="3404"/>
      <c r="AR496" s="3412"/>
      <c r="AS496" s="3404"/>
      <c r="AT496" s="3404"/>
      <c r="AU496" s="3404"/>
      <c r="AV496" s="3404"/>
      <c r="AW496" s="3404"/>
      <c r="AX496" s="3404"/>
      <c r="AY496" s="3404"/>
      <c r="AZ496" s="3404"/>
      <c r="BA496" s="3404"/>
      <c r="BB496" s="3404"/>
      <c r="BC496" s="3404"/>
      <c r="BD496" s="3404"/>
    </row>
    <row r="497" spans="2:56" ht="15.75" thickBot="1">
      <c r="B497" s="656"/>
      <c r="C497" s="2648"/>
      <c r="D497" s="3440"/>
      <c r="E497" s="2934" t="s">
        <v>989</v>
      </c>
      <c r="F497" s="1740"/>
      <c r="G497" s="1740"/>
      <c r="H497" s="3432" t="s">
        <v>367</v>
      </c>
      <c r="I497" s="237">
        <v>2</v>
      </c>
      <c r="J497" s="1268">
        <v>2</v>
      </c>
      <c r="K497" s="3414"/>
      <c r="L497" s="3414"/>
      <c r="M497" s="3440"/>
      <c r="N497" s="110"/>
      <c r="O497" s="894" t="s">
        <v>325</v>
      </c>
      <c r="P497" s="889"/>
      <c r="Q497" s="1080"/>
      <c r="R497" s="889"/>
      <c r="S497" s="1081"/>
      <c r="T497" s="889"/>
      <c r="U497" s="2395"/>
      <c r="V497" s="901">
        <f>P497+R497</f>
        <v>0</v>
      </c>
      <c r="W497" s="1077">
        <f t="shared" si="515"/>
        <v>0</v>
      </c>
      <c r="X497" s="883">
        <f>R497+T497</f>
        <v>0</v>
      </c>
      <c r="Y497" s="1077">
        <f t="shared" si="517"/>
        <v>0</v>
      </c>
      <c r="Z497" s="927">
        <f t="shared" si="507"/>
        <v>0</v>
      </c>
      <c r="AA497" s="928">
        <f t="shared" si="508"/>
        <v>0</v>
      </c>
      <c r="AC497" s="1096" t="s">
        <v>308</v>
      </c>
      <c r="AD497" s="1111">
        <f t="shared" ref="AD497:AH497" si="544">SUM(AD494:AD496)</f>
        <v>26.8</v>
      </c>
      <c r="AE497" s="1044">
        <f t="shared" si="544"/>
        <v>25</v>
      </c>
      <c r="AF497" s="1097">
        <f t="shared" si="544"/>
        <v>3</v>
      </c>
      <c r="AG497" s="1042">
        <f t="shared" si="544"/>
        <v>3</v>
      </c>
      <c r="AH497" s="1111">
        <f t="shared" si="544"/>
        <v>15</v>
      </c>
      <c r="AI497" s="1044">
        <f>SUM(AI494:AI496)</f>
        <v>15</v>
      </c>
      <c r="AJ497" s="958">
        <f t="shared" si="542"/>
        <v>29.8</v>
      </c>
      <c r="AK497" s="1043">
        <f t="shared" si="542"/>
        <v>28</v>
      </c>
      <c r="AL497" s="958">
        <f t="shared" si="536"/>
        <v>18</v>
      </c>
      <c r="AM497" s="1044">
        <f t="shared" si="543"/>
        <v>18</v>
      </c>
      <c r="AN497" s="958">
        <f t="shared" si="534"/>
        <v>44.8</v>
      </c>
      <c r="AO497" s="959">
        <f t="shared" si="535"/>
        <v>43</v>
      </c>
      <c r="AQ497" s="3404"/>
      <c r="AR497" s="202"/>
      <c r="AS497" s="3404"/>
      <c r="AT497" s="3404"/>
      <c r="AU497" s="615"/>
      <c r="AV497" s="3404"/>
      <c r="AW497" s="3404"/>
      <c r="AX497" s="3404"/>
      <c r="AY497" s="3404"/>
      <c r="AZ497" s="3404"/>
      <c r="BA497" s="3404"/>
      <c r="BB497" s="3404"/>
      <c r="BC497" s="3404"/>
      <c r="BD497" s="3404"/>
    </row>
    <row r="498" spans="2:56" ht="15.75" thickBot="1">
      <c r="B498" s="3439"/>
      <c r="C498" s="1258"/>
      <c r="D498" s="3440"/>
      <c r="E498" s="194" t="s">
        <v>133</v>
      </c>
      <c r="F498" s="2935" t="s">
        <v>653</v>
      </c>
      <c r="G498" s="2805">
        <v>5.52</v>
      </c>
      <c r="H498" s="1271" t="s">
        <v>590</v>
      </c>
      <c r="I498" s="2936">
        <v>6.0099999999999997E-3</v>
      </c>
      <c r="J498" s="3082">
        <v>6.0099999999999997E-3</v>
      </c>
      <c r="K498" s="3414"/>
      <c r="L498" s="3414"/>
      <c r="M498" s="3440"/>
      <c r="N498" s="140"/>
      <c r="O498" s="425" t="s">
        <v>85</v>
      </c>
      <c r="P498" s="890"/>
      <c r="Q498" s="1082"/>
      <c r="R498" s="2602"/>
      <c r="S498" s="1810"/>
      <c r="T498" s="900">
        <f>F499</f>
        <v>2.96</v>
      </c>
      <c r="U498" s="1275">
        <f>G499</f>
        <v>2.96</v>
      </c>
      <c r="V498" s="902">
        <f>P498+R498</f>
        <v>0</v>
      </c>
      <c r="W498" s="1085">
        <f t="shared" si="515"/>
        <v>0</v>
      </c>
      <c r="X498" s="902">
        <f>R498+T498</f>
        <v>2.96</v>
      </c>
      <c r="Y498" s="1085">
        <f t="shared" si="517"/>
        <v>2.96</v>
      </c>
      <c r="Z498" s="929">
        <f t="shared" si="507"/>
        <v>2.96</v>
      </c>
      <c r="AA498" s="930">
        <f t="shared" si="508"/>
        <v>2.96</v>
      </c>
      <c r="AC498" s="944" t="s">
        <v>301</v>
      </c>
      <c r="AD498" s="991">
        <f>F458</f>
        <v>60.109000000000002</v>
      </c>
      <c r="AE498" s="992">
        <f>G458</f>
        <v>51.97</v>
      </c>
      <c r="AF498" s="905"/>
      <c r="AG498" s="2373"/>
      <c r="AH498" s="991">
        <f>F491</f>
        <v>50.354999999999997</v>
      </c>
      <c r="AI498" s="992">
        <f>G491</f>
        <v>42.8</v>
      </c>
      <c r="AJ498" s="907">
        <f t="shared" ref="AJ498:AK500" si="545">AD498+AF498</f>
        <v>60.109000000000002</v>
      </c>
      <c r="AK498" s="994">
        <f t="shared" si="545"/>
        <v>51.97</v>
      </c>
      <c r="AL498" s="905">
        <f t="shared" si="536"/>
        <v>50.354999999999997</v>
      </c>
      <c r="AM498" s="995">
        <f t="shared" si="543"/>
        <v>42.8</v>
      </c>
      <c r="AN498" s="938">
        <f t="shared" si="534"/>
        <v>110.464</v>
      </c>
      <c r="AO498" s="945">
        <f t="shared" si="535"/>
        <v>94.77</v>
      </c>
      <c r="AQ498" s="3404"/>
      <c r="AR498" s="3412"/>
      <c r="AS498" s="3404"/>
      <c r="AT498" s="3404"/>
      <c r="AU498" s="615"/>
      <c r="AV498" s="3404"/>
      <c r="AW498" s="3404"/>
      <c r="AX498" s="3404"/>
      <c r="AY498" s="3404"/>
      <c r="AZ498" s="3404"/>
      <c r="BA498" s="3404"/>
      <c r="BB498" s="3404"/>
      <c r="BC498" s="3404"/>
      <c r="BD498" s="3404"/>
    </row>
    <row r="499" spans="2:56" ht="15.75" thickBot="1">
      <c r="B499" s="1272" t="s">
        <v>282</v>
      </c>
      <c r="C499" s="3443"/>
      <c r="D499" s="3688">
        <f>SUM(D490:D494)</f>
        <v>328</v>
      </c>
      <c r="E499" s="2783" t="s">
        <v>591</v>
      </c>
      <c r="F499" s="2825">
        <v>2.96</v>
      </c>
      <c r="G499" s="2918">
        <v>2.96</v>
      </c>
      <c r="H499" s="1333" t="s">
        <v>348</v>
      </c>
      <c r="I499" s="2825">
        <v>0.2</v>
      </c>
      <c r="J499" s="3083">
        <v>0.2</v>
      </c>
      <c r="K499" s="1262"/>
      <c r="L499" s="1262"/>
      <c r="M499" s="2778"/>
      <c r="N499" s="95"/>
      <c r="Q499" s="232"/>
      <c r="R499" s="577"/>
      <c r="S499" s="2374"/>
      <c r="T499" s="2374"/>
      <c r="AC499" s="946" t="s">
        <v>302</v>
      </c>
      <c r="AD499" s="977"/>
      <c r="AE499" s="996"/>
      <c r="AF499" s="907"/>
      <c r="AG499" s="997"/>
      <c r="AH499" s="977"/>
      <c r="AI499" s="996"/>
      <c r="AJ499" s="907">
        <f t="shared" si="545"/>
        <v>0</v>
      </c>
      <c r="AK499" s="998">
        <f t="shared" si="545"/>
        <v>0</v>
      </c>
      <c r="AL499" s="907">
        <f t="shared" si="536"/>
        <v>0</v>
      </c>
      <c r="AM499" s="999">
        <f t="shared" si="543"/>
        <v>0</v>
      </c>
      <c r="AN499" s="927">
        <f t="shared" si="534"/>
        <v>0</v>
      </c>
      <c r="AO499" s="941">
        <f t="shared" si="535"/>
        <v>0</v>
      </c>
      <c r="AQ499" s="3404"/>
      <c r="AR499" s="3412"/>
      <c r="AS499" s="3404"/>
      <c r="AT499" s="3404"/>
      <c r="AU499" s="615"/>
      <c r="AV499" s="3404"/>
      <c r="AW499" s="3404"/>
      <c r="AX499" s="3404"/>
      <c r="AY499" s="3404"/>
      <c r="AZ499" s="3404"/>
      <c r="BA499" s="3404"/>
      <c r="BB499" s="3404"/>
      <c r="BC499" s="3404"/>
      <c r="BD499" s="3404"/>
    </row>
    <row r="500" spans="2:56" ht="15.75" thickBot="1">
      <c r="B500" s="95"/>
      <c r="C500" s="1571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11"/>
      <c r="O500" s="11"/>
      <c r="P500" s="11"/>
      <c r="Q500" s="11"/>
      <c r="R500" s="105"/>
      <c r="S500" s="104"/>
      <c r="T500" s="148"/>
      <c r="U500" s="3024"/>
      <c r="AC500" s="947" t="s">
        <v>298</v>
      </c>
      <c r="AD500" s="1000">
        <f t="shared" ref="AD500:AI500" si="546">SUM(AD498:AD499)</f>
        <v>60.109000000000002</v>
      </c>
      <c r="AE500" s="1001">
        <f t="shared" si="546"/>
        <v>51.97</v>
      </c>
      <c r="AF500" s="1002">
        <f>SUM(AF498:AF499)</f>
        <v>0</v>
      </c>
      <c r="AG500" s="949">
        <f t="shared" si="546"/>
        <v>0</v>
      </c>
      <c r="AH500" s="1000">
        <f t="shared" si="546"/>
        <v>50.354999999999997</v>
      </c>
      <c r="AI500" s="1001">
        <f t="shared" si="546"/>
        <v>42.8</v>
      </c>
      <c r="AJ500" s="948">
        <f t="shared" si="545"/>
        <v>60.109000000000002</v>
      </c>
      <c r="AK500" s="1003">
        <f t="shared" si="545"/>
        <v>51.97</v>
      </c>
      <c r="AL500" s="948">
        <f t="shared" si="536"/>
        <v>50.354999999999997</v>
      </c>
      <c r="AM500" s="1004">
        <f t="shared" si="543"/>
        <v>42.8</v>
      </c>
      <c r="AN500" s="948">
        <f t="shared" si="534"/>
        <v>110.464</v>
      </c>
      <c r="AO500" s="949">
        <f t="shared" si="535"/>
        <v>94.77</v>
      </c>
      <c r="AQ500" s="3404"/>
      <c r="AR500" s="202"/>
      <c r="AS500" s="3404"/>
      <c r="AT500" s="3404"/>
      <c r="AU500" s="3414"/>
      <c r="AV500" s="3404"/>
      <c r="AW500" s="3404"/>
      <c r="AX500" s="3404"/>
      <c r="AY500" s="3404"/>
      <c r="AZ500" s="3404"/>
      <c r="BA500" s="3404"/>
      <c r="BB500" s="3404"/>
      <c r="BC500" s="3404"/>
      <c r="BD500" s="3404"/>
    </row>
    <row r="501" spans="2:56">
      <c r="B501" s="95"/>
      <c r="C501" s="1571"/>
      <c r="D501" s="95"/>
      <c r="E501" s="95"/>
      <c r="F501" s="95"/>
      <c r="G501" s="95"/>
      <c r="H501" s="95"/>
      <c r="I501" s="95"/>
      <c r="J501" s="95"/>
      <c r="N501" s="11"/>
      <c r="O501" s="40"/>
      <c r="P501" s="105"/>
      <c r="Q501" s="52"/>
      <c r="R501" s="105"/>
      <c r="S501" s="104"/>
      <c r="T501" s="148"/>
      <c r="U501" s="203"/>
      <c r="W501" s="872"/>
      <c r="Y501" s="872"/>
      <c r="AC501" s="950" t="s">
        <v>207</v>
      </c>
      <c r="AD501" s="1005"/>
      <c r="AE501" s="1006"/>
      <c r="AF501" s="1007"/>
      <c r="AG501" s="1008"/>
      <c r="AH501" s="1005"/>
      <c r="AI501" s="1006"/>
      <c r="AJ501" s="906">
        <f t="shared" ref="AJ501" si="547">AD501+AF501</f>
        <v>0</v>
      </c>
      <c r="AK501" s="1013">
        <f t="shared" ref="AK501" si="548">AE501+AG501</f>
        <v>0</v>
      </c>
      <c r="AL501" s="906">
        <f t="shared" ref="AL501" si="549">AF501+AH501</f>
        <v>0</v>
      </c>
      <c r="AM501" s="1014">
        <f>AG501+AI501</f>
        <v>0</v>
      </c>
      <c r="AN501" s="915">
        <f t="shared" si="534"/>
        <v>0</v>
      </c>
      <c r="AO501" s="1444">
        <f t="shared" si="535"/>
        <v>0</v>
      </c>
      <c r="AQ501" s="3404"/>
      <c r="AR501" s="3409"/>
      <c r="AS501" s="3404"/>
      <c r="AT501" s="3404"/>
      <c r="AU501" s="3414"/>
      <c r="AV501" s="3404"/>
      <c r="AW501" s="3404"/>
      <c r="AX501" s="3404"/>
      <c r="AY501" s="3404"/>
      <c r="AZ501" s="3404"/>
      <c r="BA501" s="3404"/>
      <c r="BB501" s="3404"/>
      <c r="BC501" s="3404"/>
      <c r="BD501" s="3404"/>
    </row>
    <row r="502" spans="2:56">
      <c r="B502" s="2137"/>
      <c r="C502" s="95"/>
      <c r="D502" s="3424"/>
      <c r="E502" s="95"/>
      <c r="F502" s="95"/>
      <c r="G502" s="95"/>
      <c r="K502" s="95"/>
      <c r="L502" s="95"/>
      <c r="M502" s="95"/>
      <c r="O502" s="11"/>
      <c r="P502" s="11"/>
      <c r="Q502" s="11"/>
      <c r="R502" s="105"/>
      <c r="S502" s="109"/>
      <c r="T502" s="136"/>
      <c r="U502" s="214"/>
      <c r="W502" s="872"/>
      <c r="Y502" s="872"/>
      <c r="AC502" s="951" t="s">
        <v>89</v>
      </c>
      <c r="AD502" s="1009">
        <f>F459</f>
        <v>11.786</v>
      </c>
      <c r="AE502" s="1010">
        <f>G459</f>
        <v>10.5</v>
      </c>
      <c r="AF502" s="1011">
        <f>I470</f>
        <v>81.385000000000005</v>
      </c>
      <c r="AG502" s="1012">
        <f>J470</f>
        <v>72</v>
      </c>
      <c r="AH502" s="1009"/>
      <c r="AI502" s="1010"/>
      <c r="AJ502" s="906">
        <f t="shared" ref="AJ502:AK504" si="550">AD502+AF502</f>
        <v>93.171000000000006</v>
      </c>
      <c r="AK502" s="1013">
        <f t="shared" si="550"/>
        <v>82.5</v>
      </c>
      <c r="AL502" s="906">
        <f t="shared" si="536"/>
        <v>81.385000000000005</v>
      </c>
      <c r="AM502" s="1014">
        <f>AG502+AI502</f>
        <v>72</v>
      </c>
      <c r="AN502" s="918">
        <f t="shared" si="534"/>
        <v>93.171000000000006</v>
      </c>
      <c r="AO502" s="940">
        <f t="shared" si="535"/>
        <v>82.5</v>
      </c>
      <c r="AQ502" s="3404"/>
      <c r="AR502" s="3412"/>
      <c r="AS502" s="3404"/>
      <c r="AT502" s="3404"/>
      <c r="AU502" s="3414"/>
      <c r="AV502" s="3404"/>
      <c r="AW502" s="3404"/>
      <c r="AX502" s="3404"/>
      <c r="AY502" s="3404"/>
      <c r="AZ502" s="3404"/>
      <c r="BA502" s="3404"/>
      <c r="BB502" s="3404"/>
      <c r="BC502" s="3404"/>
      <c r="BD502" s="3404"/>
    </row>
    <row r="503" spans="2:56" ht="15.75" thickBot="1">
      <c r="B503" s="3632"/>
      <c r="C503" s="95"/>
      <c r="D503" s="3412"/>
      <c r="E503" s="95"/>
      <c r="F503" s="95"/>
      <c r="G503" s="95"/>
      <c r="H503" s="95"/>
      <c r="I503" s="95"/>
      <c r="J503" s="95"/>
      <c r="K503" s="95"/>
      <c r="L503" s="95"/>
      <c r="M503" s="95"/>
      <c r="O503" s="11"/>
      <c r="P503" s="11"/>
      <c r="Q503" s="11"/>
      <c r="R503" s="267"/>
      <c r="S503" s="109"/>
      <c r="T503" s="136"/>
      <c r="U503" s="218"/>
      <c r="W503" s="280"/>
      <c r="Y503" s="280"/>
      <c r="AC503" s="952" t="s">
        <v>208</v>
      </c>
      <c r="AD503" s="1015"/>
      <c r="AE503" s="1016"/>
      <c r="AF503" s="1017"/>
      <c r="AG503" s="1018"/>
      <c r="AH503" s="1015"/>
      <c r="AI503" s="1016"/>
      <c r="AJ503" s="907">
        <f t="shared" si="550"/>
        <v>0</v>
      </c>
      <c r="AK503" s="1019">
        <f t="shared" si="550"/>
        <v>0</v>
      </c>
      <c r="AL503" s="907">
        <f t="shared" si="536"/>
        <v>0</v>
      </c>
      <c r="AM503" s="1020">
        <f>AG503+AI503</f>
        <v>0</v>
      </c>
      <c r="AN503" s="929">
        <f t="shared" si="534"/>
        <v>0</v>
      </c>
      <c r="AO503" s="1445">
        <f t="shared" si="535"/>
        <v>0</v>
      </c>
      <c r="AQ503" s="3404"/>
      <c r="AR503" s="3412"/>
      <c r="AS503" s="3404"/>
      <c r="AT503" s="3404"/>
      <c r="AU503" s="3414"/>
      <c r="AV503" s="3404"/>
      <c r="AW503" s="3404"/>
      <c r="AX503" s="3404"/>
      <c r="AY503" s="3404"/>
      <c r="AZ503" s="3404"/>
      <c r="BA503" s="3404"/>
      <c r="BB503" s="3404"/>
      <c r="BC503" s="3404"/>
      <c r="BD503" s="3404"/>
    </row>
    <row r="504" spans="2:56" ht="15.75" thickBot="1">
      <c r="B504" s="95"/>
      <c r="C504" s="568"/>
      <c r="D504" s="95"/>
      <c r="E504" s="95"/>
      <c r="F504" s="95"/>
      <c r="G504" s="95"/>
      <c r="K504" s="3414"/>
      <c r="L504" s="95"/>
      <c r="M504" s="95"/>
      <c r="O504" s="105"/>
      <c r="P504" s="104"/>
      <c r="Q504" s="148"/>
      <c r="R504" s="105"/>
      <c r="S504" s="109"/>
      <c r="T504" s="136"/>
      <c r="U504" s="136"/>
      <c r="AC504" s="1109" t="s">
        <v>299</v>
      </c>
      <c r="AD504" s="1110">
        <f t="shared" ref="AD504:AI504" si="551">SUM(AD501:AD503)</f>
        <v>11.786</v>
      </c>
      <c r="AE504" s="988">
        <f t="shared" si="551"/>
        <v>10.5</v>
      </c>
      <c r="AF504" s="1110">
        <f t="shared" si="551"/>
        <v>81.385000000000005</v>
      </c>
      <c r="AG504" s="988">
        <f t="shared" si="551"/>
        <v>72</v>
      </c>
      <c r="AH504" s="1110">
        <f t="shared" si="551"/>
        <v>0</v>
      </c>
      <c r="AI504" s="988">
        <f t="shared" si="551"/>
        <v>0</v>
      </c>
      <c r="AJ504" s="987">
        <f t="shared" si="550"/>
        <v>93.171000000000006</v>
      </c>
      <c r="AK504" s="989">
        <f t="shared" si="550"/>
        <v>82.5</v>
      </c>
      <c r="AL504" s="987">
        <f t="shared" si="536"/>
        <v>81.385000000000005</v>
      </c>
      <c r="AM504" s="990">
        <f>AG504+AI504</f>
        <v>72</v>
      </c>
      <c r="AN504" s="929">
        <f t="shared" si="534"/>
        <v>93.171000000000006</v>
      </c>
      <c r="AO504" s="1445">
        <f t="shared" si="535"/>
        <v>82.5</v>
      </c>
      <c r="AQ504" s="3404"/>
      <c r="AR504" s="3419"/>
      <c r="AS504" s="3404"/>
      <c r="AT504" s="3404"/>
      <c r="AU504" s="3404"/>
      <c r="AV504" s="3404"/>
      <c r="AW504" s="3404"/>
      <c r="AX504" s="3404"/>
      <c r="AY504" s="3404"/>
      <c r="AZ504" s="3404"/>
      <c r="BA504" s="3404"/>
      <c r="BB504" s="3404"/>
      <c r="BC504" s="3404"/>
      <c r="BD504" s="3404"/>
    </row>
    <row r="505" spans="2:56">
      <c r="B505" s="181"/>
      <c r="C505" s="130"/>
      <c r="D505" s="338"/>
      <c r="E505" s="95"/>
      <c r="F505" s="95"/>
      <c r="G505" s="95"/>
      <c r="H505" s="95"/>
      <c r="I505" s="95"/>
      <c r="J505" s="95"/>
      <c r="K505" s="3414"/>
      <c r="L505" s="95"/>
      <c r="M505" s="95"/>
      <c r="O505" s="1687" t="str">
        <f>O6</f>
        <v xml:space="preserve">               10 - ТИДНЕВКА</v>
      </c>
      <c r="R505" s="3094"/>
      <c r="S505" s="11"/>
      <c r="T505" s="11"/>
      <c r="AC505" t="s">
        <v>283</v>
      </c>
      <c r="AM505" s="1687" t="str">
        <f>O505</f>
        <v xml:space="preserve">               10 - ТИДНЕВКА</v>
      </c>
      <c r="AN505" s="110"/>
      <c r="AO505" s="11"/>
      <c r="AQ505" s="3404"/>
      <c r="AR505" s="3414"/>
      <c r="AS505" s="3404"/>
      <c r="AT505" s="3404"/>
      <c r="AU505" s="3404"/>
      <c r="AV505" s="54"/>
      <c r="AW505" s="605"/>
      <c r="AX505" s="3404"/>
      <c r="AY505" s="3404"/>
      <c r="AZ505" s="3404"/>
      <c r="BA505" s="3404"/>
      <c r="BB505" s="3404"/>
      <c r="BC505" s="3404"/>
      <c r="BD505" s="3404"/>
    </row>
    <row r="506" spans="2:56" ht="15.75" thickBot="1">
      <c r="B506" s="3414"/>
      <c r="C506" s="3411"/>
      <c r="D506" s="3414"/>
      <c r="E506" s="95"/>
      <c r="F506" s="95"/>
      <c r="G506" s="95"/>
      <c r="H506" s="95"/>
      <c r="I506" s="95"/>
      <c r="J506" s="95"/>
      <c r="K506" s="3414"/>
      <c r="L506" s="95"/>
      <c r="M506" s="95"/>
      <c r="O506" t="s">
        <v>283</v>
      </c>
      <c r="Z506" s="931"/>
      <c r="AA506" s="295"/>
      <c r="AC506" s="103" t="str">
        <f>B513</f>
        <v>10 - й   день</v>
      </c>
      <c r="AD506" s="2" t="str">
        <f>P507</f>
        <v xml:space="preserve">   Возрастная категория:      с   7  до 11 лет                   </v>
      </c>
      <c r="AI506" s="137" t="str">
        <f>U507</f>
        <v>2 - я   неделя</v>
      </c>
      <c r="AK506" s="2981">
        <f>R505</f>
        <v>0</v>
      </c>
      <c r="AL506" s="68"/>
      <c r="AN506" s="11"/>
      <c r="AO506" s="11"/>
      <c r="AQ506" s="3404"/>
      <c r="AR506" s="1791"/>
      <c r="AS506" s="3404"/>
      <c r="AT506" s="3404"/>
      <c r="AU506" s="3404"/>
      <c r="AV506" s="331"/>
      <c r="AW506" s="331"/>
      <c r="AX506" s="3404"/>
      <c r="AY506" s="3404"/>
      <c r="AZ506" s="3404"/>
      <c r="BA506" s="3404"/>
      <c r="BB506" s="3404"/>
      <c r="BC506" s="3404"/>
      <c r="BD506" s="3404"/>
    </row>
    <row r="507" spans="2:56" ht="15.75" thickBot="1">
      <c r="B507" s="3414"/>
      <c r="C507" s="3415"/>
      <c r="D507" s="3414"/>
      <c r="E507" s="95"/>
      <c r="F507" s="95"/>
      <c r="G507" s="95"/>
      <c r="H507" s="95"/>
      <c r="I507" s="95"/>
      <c r="J507" s="95"/>
      <c r="K507" s="3414"/>
      <c r="L507" s="95"/>
      <c r="M507" s="95"/>
      <c r="O507" s="103" t="str">
        <f>B513</f>
        <v>10 - й   день</v>
      </c>
      <c r="P507" s="2" t="str">
        <f>B510</f>
        <v xml:space="preserve">   Возрастная категория:      с   7  до 11 лет                   </v>
      </c>
      <c r="U507" s="137" t="str">
        <f>F291</f>
        <v>2 - я   неделя</v>
      </c>
      <c r="W507" s="306"/>
      <c r="X507" s="68"/>
      <c r="Y507" s="1054"/>
      <c r="Z507" s="931"/>
      <c r="AA507" s="1052"/>
      <c r="AC507" s="862" t="s">
        <v>235</v>
      </c>
      <c r="AD507" s="863" t="s">
        <v>284</v>
      </c>
      <c r="AE507" s="864"/>
      <c r="AF507" s="863" t="s">
        <v>285</v>
      </c>
      <c r="AG507" s="864"/>
      <c r="AH507" s="863" t="s">
        <v>286</v>
      </c>
      <c r="AI507" s="864"/>
      <c r="AJ507" s="863" t="s">
        <v>288</v>
      </c>
      <c r="AK507" s="864"/>
      <c r="AL507" s="909" t="s">
        <v>289</v>
      </c>
      <c r="AM507" s="864"/>
      <c r="AN507" s="932" t="s">
        <v>290</v>
      </c>
      <c r="AO507" s="933"/>
      <c r="AR507" s="110"/>
      <c r="AV507" s="331"/>
      <c r="AW507" s="331"/>
    </row>
    <row r="508" spans="2:56" ht="15.75" thickBot="1">
      <c r="B508" s="95"/>
      <c r="C508" s="1687" t="str">
        <f>C2</f>
        <v xml:space="preserve">               10 - ТИДНЕВНАЯ  М Е Н Ю  -  Р А С К Л А Д К А    ДЛЯ ПИТАНИЯ ДЕТЕЙ  ШКОЛЬНЫХ </v>
      </c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11"/>
      <c r="AC508" s="1112" t="s">
        <v>311</v>
      </c>
      <c r="AD508" s="865" t="s">
        <v>87</v>
      </c>
      <c r="AE508" s="867" t="s">
        <v>88</v>
      </c>
      <c r="AF508" s="910" t="s">
        <v>87</v>
      </c>
      <c r="AG508" s="911" t="s">
        <v>88</v>
      </c>
      <c r="AH508" s="910" t="s">
        <v>87</v>
      </c>
      <c r="AI508" s="911" t="s">
        <v>88</v>
      </c>
      <c r="AJ508" s="865" t="s">
        <v>87</v>
      </c>
      <c r="AK508" s="866" t="s">
        <v>88</v>
      </c>
      <c r="AL508" s="912" t="s">
        <v>87</v>
      </c>
      <c r="AM508" s="866" t="s">
        <v>88</v>
      </c>
      <c r="AN508" s="1115" t="s">
        <v>87</v>
      </c>
      <c r="AO508" s="1116" t="s">
        <v>88</v>
      </c>
      <c r="AR508" s="105"/>
      <c r="AV508" s="14"/>
      <c r="AW508" s="14"/>
    </row>
    <row r="509" spans="2:56" ht="15.75">
      <c r="B509" s="95"/>
      <c r="C509" s="1571"/>
      <c r="D509" s="1572" t="str">
        <f>D3</f>
        <v xml:space="preserve"> З А В Т Р А К О В   -   О Б Е Д О В  -  П О Л Д Н И К О В</v>
      </c>
      <c r="E509" s="95"/>
      <c r="F509" s="95"/>
      <c r="G509" s="95"/>
      <c r="H509" s="95"/>
      <c r="I509" s="95"/>
      <c r="J509" s="95"/>
      <c r="K509" s="95"/>
      <c r="L509" s="1746" t="str">
        <f>L3</f>
        <v>СанПиН  2.3 /2.4. 3590 - 20</v>
      </c>
      <c r="M509" s="95"/>
      <c r="N509" s="11"/>
      <c r="O509" s="1127" t="s">
        <v>314</v>
      </c>
      <c r="P509" s="193"/>
      <c r="Q509" s="193"/>
      <c r="R509" s="193"/>
      <c r="S509" s="193"/>
      <c r="T509" s="193"/>
      <c r="U509" s="193"/>
      <c r="V509" s="193"/>
      <c r="W509" s="193"/>
      <c r="X509" s="193"/>
      <c r="Y509" s="860"/>
      <c r="AC509" s="955" t="s">
        <v>63</v>
      </c>
      <c r="AD509" s="991"/>
      <c r="AE509" s="1021"/>
      <c r="AF509" s="991"/>
      <c r="AG509" s="1022"/>
      <c r="AH509" s="991"/>
      <c r="AI509" s="1023"/>
      <c r="AJ509" s="905">
        <f t="shared" ref="AJ509:AJ518" si="552">AD509+AF509</f>
        <v>0</v>
      </c>
      <c r="AK509" s="1024">
        <f t="shared" ref="AK509:AK518" si="553">AE509+AG509</f>
        <v>0</v>
      </c>
      <c r="AL509" s="905">
        <f t="shared" ref="AL509:AL518" si="554">AF509+AH509</f>
        <v>0</v>
      </c>
      <c r="AM509" s="1025">
        <f t="shared" ref="AM509:AM518" si="555">AG509+AI509</f>
        <v>0</v>
      </c>
      <c r="AN509" s="938">
        <f t="shared" ref="AN509:AN532" si="556">AD509+AF509+AH509</f>
        <v>0</v>
      </c>
      <c r="AO509" s="945">
        <f t="shared" ref="AO509:AO532" si="557">AE509+AG509+AI509</f>
        <v>0</v>
      </c>
      <c r="AR509" s="105"/>
      <c r="AV509" s="14"/>
      <c r="AW509" s="14"/>
    </row>
    <row r="510" spans="2:56" ht="15.75" thickBot="1">
      <c r="B510" s="1688" t="str">
        <f>B4</f>
        <v xml:space="preserve">   Возрастная категория:      с   7  до 11 лет                   </v>
      </c>
      <c r="C510" s="1688"/>
      <c r="D510" s="1692"/>
      <c r="E510" s="95"/>
      <c r="F510" s="1693" t="str">
        <f>F291</f>
        <v>2 - я   неделя</v>
      </c>
      <c r="G510" s="95"/>
      <c r="H510" s="95"/>
      <c r="I510" s="95"/>
      <c r="J510" s="2248"/>
      <c r="K510" s="1694"/>
      <c r="L510" s="95"/>
      <c r="M510" s="95"/>
      <c r="N510" s="11"/>
      <c r="O510" s="682"/>
      <c r="P510" s="17" t="s">
        <v>315</v>
      </c>
      <c r="Q510" s="17"/>
      <c r="R510" s="17"/>
      <c r="S510" s="17"/>
      <c r="T510" s="17"/>
      <c r="U510" s="17"/>
      <c r="V510" s="17"/>
      <c r="W510" s="17"/>
      <c r="X510" s="17"/>
      <c r="Y510" s="861"/>
      <c r="AC510" s="955" t="s">
        <v>408</v>
      </c>
      <c r="AD510" s="1276">
        <f>L515</f>
        <v>36.380000000000003</v>
      </c>
      <c r="AE510" s="1026">
        <f>M515</f>
        <v>36.380000000000003</v>
      </c>
      <c r="AF510" s="970"/>
      <c r="AG510" s="1027"/>
      <c r="AH510" s="970"/>
      <c r="AI510" s="1028"/>
      <c r="AJ510" s="906">
        <f t="shared" si="552"/>
        <v>36.380000000000003</v>
      </c>
      <c r="AK510" s="1029">
        <f t="shared" si="553"/>
        <v>36.380000000000003</v>
      </c>
      <c r="AL510" s="906">
        <f t="shared" si="554"/>
        <v>0</v>
      </c>
      <c r="AM510" s="961">
        <f t="shared" si="555"/>
        <v>0</v>
      </c>
      <c r="AN510" s="918">
        <f t="shared" si="556"/>
        <v>36.380000000000003</v>
      </c>
      <c r="AO510" s="940">
        <f t="shared" si="557"/>
        <v>36.380000000000003</v>
      </c>
      <c r="AR510" s="105"/>
      <c r="AV510" s="11"/>
      <c r="AW510" s="11"/>
    </row>
    <row r="511" spans="2:56" ht="15.75" thickBot="1">
      <c r="B511" s="1695" t="s">
        <v>1</v>
      </c>
      <c r="C511" s="1696" t="s">
        <v>2</v>
      </c>
      <c r="D511" s="1697" t="s">
        <v>3</v>
      </c>
      <c r="E511" s="3446" t="s">
        <v>57</v>
      </c>
      <c r="F511" s="116"/>
      <c r="G511" s="116"/>
      <c r="H511" s="116"/>
      <c r="I511" s="116"/>
      <c r="J511" s="116"/>
      <c r="K511" s="116"/>
      <c r="L511" s="116"/>
      <c r="M511" s="3433"/>
      <c r="N511" s="11"/>
      <c r="Z511" s="1794" t="s">
        <v>991</v>
      </c>
      <c r="AA511" s="3730"/>
      <c r="AC511" s="955" t="s">
        <v>65</v>
      </c>
      <c r="AD511" s="1030"/>
      <c r="AE511" s="1086"/>
      <c r="AF511" s="1030"/>
      <c r="AG511" s="1032"/>
      <c r="AH511" s="1030"/>
      <c r="AI511" s="1033"/>
      <c r="AJ511" s="906">
        <f t="shared" si="552"/>
        <v>0</v>
      </c>
      <c r="AK511" s="1029">
        <f t="shared" si="553"/>
        <v>0</v>
      </c>
      <c r="AL511" s="906">
        <f t="shared" si="554"/>
        <v>0</v>
      </c>
      <c r="AM511" s="961">
        <f t="shared" si="555"/>
        <v>0</v>
      </c>
      <c r="AN511" s="918">
        <f t="shared" si="556"/>
        <v>0</v>
      </c>
      <c r="AO511" s="940">
        <f t="shared" si="557"/>
        <v>0</v>
      </c>
      <c r="AR511" s="105"/>
      <c r="AV511" s="11"/>
      <c r="AW511" s="11"/>
    </row>
    <row r="512" spans="2:56" ht="15.75" thickBot="1">
      <c r="B512" s="1699" t="s">
        <v>4</v>
      </c>
      <c r="C512" s="95"/>
      <c r="D512" s="1700" t="s">
        <v>58</v>
      </c>
      <c r="E512" s="1260"/>
      <c r="F512" s="1262"/>
      <c r="G512" s="1262"/>
      <c r="H512" s="1262"/>
      <c r="I512" s="1262"/>
      <c r="J512" s="1262"/>
      <c r="K512" s="1262"/>
      <c r="L512" s="1262"/>
      <c r="M512" s="2778"/>
      <c r="N512" s="11"/>
      <c r="O512" s="862" t="s">
        <v>235</v>
      </c>
      <c r="P512" s="863" t="s">
        <v>284</v>
      </c>
      <c r="Q512" s="864"/>
      <c r="R512" s="863" t="s">
        <v>285</v>
      </c>
      <c r="S512" s="864"/>
      <c r="T512" s="863" t="s">
        <v>286</v>
      </c>
      <c r="U512" s="864"/>
      <c r="V512" s="863" t="s">
        <v>992</v>
      </c>
      <c r="W512" s="864"/>
      <c r="X512" s="909" t="s">
        <v>289</v>
      </c>
      <c r="Y512" s="864"/>
      <c r="Z512" s="3728" t="s">
        <v>990</v>
      </c>
      <c r="AA512" s="3729"/>
      <c r="AC512" s="955" t="s">
        <v>66</v>
      </c>
      <c r="AD512" s="970"/>
      <c r="AE512" s="1031"/>
      <c r="AF512" s="970">
        <f>F530</f>
        <v>4</v>
      </c>
      <c r="AG512" s="1032">
        <f>G530</f>
        <v>4</v>
      </c>
      <c r="AH512" s="970"/>
      <c r="AI512" s="1033"/>
      <c r="AJ512" s="906">
        <f t="shared" si="552"/>
        <v>4</v>
      </c>
      <c r="AK512" s="1029">
        <f t="shared" si="553"/>
        <v>4</v>
      </c>
      <c r="AL512" s="906">
        <f t="shared" si="554"/>
        <v>4</v>
      </c>
      <c r="AM512" s="961">
        <f t="shared" si="555"/>
        <v>4</v>
      </c>
      <c r="AN512" s="918">
        <f t="shared" si="556"/>
        <v>4</v>
      </c>
      <c r="AO512" s="940">
        <f t="shared" si="557"/>
        <v>4</v>
      </c>
      <c r="AR512" s="105"/>
      <c r="AV512" s="11"/>
      <c r="AW512" s="11"/>
    </row>
    <row r="513" spans="2:49" ht="16.5" thickBot="1">
      <c r="B513" s="1730" t="s">
        <v>508</v>
      </c>
      <c r="C513" s="1731"/>
      <c r="D513" s="1621"/>
      <c r="E513" s="3689" t="s">
        <v>754</v>
      </c>
      <c r="F513" s="3414"/>
      <c r="G513" s="3440"/>
      <c r="H513" s="95"/>
      <c r="I513" s="95"/>
      <c r="J513" s="95"/>
      <c r="K513" s="3596" t="s">
        <v>745</v>
      </c>
      <c r="L513" s="1240"/>
      <c r="M513" s="1241"/>
      <c r="N513" s="11"/>
      <c r="O513" s="690"/>
      <c r="P513" s="865" t="s">
        <v>87</v>
      </c>
      <c r="Q513" s="866" t="s">
        <v>88</v>
      </c>
      <c r="R513" s="865" t="s">
        <v>87</v>
      </c>
      <c r="S513" s="866" t="s">
        <v>88</v>
      </c>
      <c r="T513" s="865" t="s">
        <v>87</v>
      </c>
      <c r="U513" s="866" t="s">
        <v>88</v>
      </c>
      <c r="V513" s="865" t="s">
        <v>87</v>
      </c>
      <c r="W513" s="866" t="s">
        <v>88</v>
      </c>
      <c r="X513" s="865" t="s">
        <v>87</v>
      </c>
      <c r="Y513" s="867" t="s">
        <v>88</v>
      </c>
      <c r="Z513" s="913" t="s">
        <v>87</v>
      </c>
      <c r="AA513" s="914" t="s">
        <v>88</v>
      </c>
      <c r="AC513" s="955" t="s">
        <v>68</v>
      </c>
      <c r="AD513" s="970"/>
      <c r="AE513" s="1026"/>
      <c r="AF513" s="970"/>
      <c r="AG513" s="1027"/>
      <c r="AH513" s="970"/>
      <c r="AI513" s="1028"/>
      <c r="AJ513" s="906">
        <f t="shared" si="552"/>
        <v>0</v>
      </c>
      <c r="AK513" s="1029">
        <f t="shared" si="553"/>
        <v>0</v>
      </c>
      <c r="AL513" s="906">
        <f t="shared" si="554"/>
        <v>0</v>
      </c>
      <c r="AM513" s="961">
        <f t="shared" si="555"/>
        <v>0</v>
      </c>
      <c r="AN513" s="918">
        <f t="shared" si="556"/>
        <v>0</v>
      </c>
      <c r="AO513" s="940">
        <f t="shared" si="557"/>
        <v>0</v>
      </c>
      <c r="AR513" s="105"/>
      <c r="AV513" s="11"/>
      <c r="AW513" s="11"/>
    </row>
    <row r="514" spans="2:49" ht="15.75" thickBot="1">
      <c r="B514" s="1712"/>
      <c r="C514" s="3444" t="s">
        <v>129</v>
      </c>
      <c r="D514" s="1396"/>
      <c r="E514" s="2785" t="s">
        <v>86</v>
      </c>
      <c r="F514" s="2786" t="s">
        <v>87</v>
      </c>
      <c r="G514" s="3053" t="s">
        <v>88</v>
      </c>
      <c r="H514" s="3054" t="s">
        <v>86</v>
      </c>
      <c r="I514" s="2786" t="s">
        <v>87</v>
      </c>
      <c r="J514" s="2787" t="s">
        <v>88</v>
      </c>
      <c r="K514" s="3424" t="s">
        <v>86</v>
      </c>
      <c r="L514" s="2660" t="s">
        <v>87</v>
      </c>
      <c r="M514" s="2838" t="s">
        <v>88</v>
      </c>
      <c r="N514" s="110"/>
      <c r="O514" s="1128" t="s">
        <v>115</v>
      </c>
      <c r="P514" s="881">
        <f>D519</f>
        <v>30</v>
      </c>
      <c r="Q514" s="1055">
        <f>D519</f>
        <v>30</v>
      </c>
      <c r="R514" s="895">
        <f>D529</f>
        <v>20</v>
      </c>
      <c r="S514" s="1047">
        <f>D529</f>
        <v>20</v>
      </c>
      <c r="T514" s="895"/>
      <c r="U514" s="1056"/>
      <c r="V514" s="895">
        <f>P514+R514</f>
        <v>50</v>
      </c>
      <c r="W514" s="1046">
        <f>Q514+S514</f>
        <v>50</v>
      </c>
      <c r="X514" s="895">
        <f>R514+T514</f>
        <v>20</v>
      </c>
      <c r="Y514" s="1047">
        <f>S514+U514</f>
        <v>20</v>
      </c>
      <c r="Z514" s="915">
        <f t="shared" ref="Z514:Z522" si="558">P514+R514+T514</f>
        <v>50</v>
      </c>
      <c r="AA514" s="916">
        <f t="shared" ref="AA514:AA522" si="559">Q514+S514+U514</f>
        <v>50</v>
      </c>
      <c r="AC514" s="955" t="s">
        <v>69</v>
      </c>
      <c r="AD514" s="970"/>
      <c r="AE514" s="1034"/>
      <c r="AF514" s="970"/>
      <c r="AG514" s="1027"/>
      <c r="AH514" s="970"/>
      <c r="AI514" s="1028"/>
      <c r="AJ514" s="906">
        <f t="shared" si="552"/>
        <v>0</v>
      </c>
      <c r="AK514" s="1029">
        <f t="shared" si="553"/>
        <v>0</v>
      </c>
      <c r="AL514" s="906">
        <f t="shared" si="554"/>
        <v>0</v>
      </c>
      <c r="AM514" s="961">
        <f t="shared" si="555"/>
        <v>0</v>
      </c>
      <c r="AN514" s="918">
        <f t="shared" si="556"/>
        <v>0</v>
      </c>
      <c r="AO514" s="940">
        <f t="shared" si="557"/>
        <v>0</v>
      </c>
      <c r="AR514" s="105"/>
    </row>
    <row r="515" spans="2:49">
      <c r="B515" s="3438" t="s">
        <v>752</v>
      </c>
      <c r="C515" s="3432" t="s">
        <v>751</v>
      </c>
      <c r="D515" s="3441">
        <v>90</v>
      </c>
      <c r="E515" s="135" t="s">
        <v>76</v>
      </c>
      <c r="F515" s="1560">
        <v>42.3</v>
      </c>
      <c r="G515" s="1744">
        <v>36</v>
      </c>
      <c r="H515" s="1255" t="s">
        <v>56</v>
      </c>
      <c r="I515" s="134">
        <v>12</v>
      </c>
      <c r="J515" s="2762">
        <v>12</v>
      </c>
      <c r="K515" s="2761" t="s">
        <v>580</v>
      </c>
      <c r="L515" s="2839">
        <v>36.380000000000003</v>
      </c>
      <c r="M515" s="2762">
        <v>36.380000000000003</v>
      </c>
      <c r="N515" s="110"/>
      <c r="O515" s="917" t="s">
        <v>114</v>
      </c>
      <c r="P515" s="882">
        <f>D518+F518</f>
        <v>54</v>
      </c>
      <c r="Q515" s="1057">
        <f>D518+G518</f>
        <v>54</v>
      </c>
      <c r="R515" s="882">
        <f>D528+L536</f>
        <v>78</v>
      </c>
      <c r="S515" s="1058">
        <f>D528+M536</f>
        <v>78</v>
      </c>
      <c r="T515" s="882">
        <f>D546</f>
        <v>25</v>
      </c>
      <c r="U515" s="1057">
        <f>D546</f>
        <v>25</v>
      </c>
      <c r="V515" s="882">
        <f t="shared" ref="V515:V519" si="560">P515+R515</f>
        <v>132</v>
      </c>
      <c r="W515" s="1049">
        <f t="shared" ref="W515:W519" si="561">Q515+S515</f>
        <v>132</v>
      </c>
      <c r="X515" s="882">
        <f t="shared" ref="X515:X519" si="562">R515+T515</f>
        <v>103</v>
      </c>
      <c r="Y515" s="961">
        <f t="shared" ref="Y515:Y519" si="563">S515+U515</f>
        <v>103</v>
      </c>
      <c r="Z515" s="918">
        <f t="shared" si="558"/>
        <v>157</v>
      </c>
      <c r="AA515" s="919">
        <f t="shared" si="559"/>
        <v>157</v>
      </c>
      <c r="AC515" s="956" t="s">
        <v>313</v>
      </c>
      <c r="AD515" s="970"/>
      <c r="AE515" s="1026"/>
      <c r="AF515" s="970"/>
      <c r="AG515" s="1027"/>
      <c r="AH515" s="970">
        <f>F548</f>
        <v>2.85</v>
      </c>
      <c r="AI515" s="1028">
        <f>G548</f>
        <v>2.85</v>
      </c>
      <c r="AJ515" s="906">
        <f t="shared" si="552"/>
        <v>0</v>
      </c>
      <c r="AK515" s="1029">
        <f t="shared" si="553"/>
        <v>0</v>
      </c>
      <c r="AL515" s="906">
        <f t="shared" si="554"/>
        <v>2.85</v>
      </c>
      <c r="AM515" s="961">
        <f t="shared" si="555"/>
        <v>2.85</v>
      </c>
      <c r="AN515" s="918">
        <f t="shared" si="556"/>
        <v>2.85</v>
      </c>
      <c r="AO515" s="940">
        <f t="shared" si="557"/>
        <v>2.85</v>
      </c>
      <c r="AR515" s="105"/>
    </row>
    <row r="516" spans="2:49" ht="15.75" thickBot="1">
      <c r="B516" s="3438" t="s">
        <v>355</v>
      </c>
      <c r="C516" s="3432" t="s">
        <v>745</v>
      </c>
      <c r="D516" s="3441">
        <v>150</v>
      </c>
      <c r="E516" s="194" t="s">
        <v>126</v>
      </c>
      <c r="F516" s="237">
        <v>39.6</v>
      </c>
      <c r="G516" s="1239">
        <v>36</v>
      </c>
      <c r="H516" s="3432" t="s">
        <v>79</v>
      </c>
      <c r="I516" s="2773">
        <v>1.8</v>
      </c>
      <c r="J516" s="2774">
        <v>1.8</v>
      </c>
      <c r="K516" s="194" t="s">
        <v>75</v>
      </c>
      <c r="L516" s="238">
        <v>5.25</v>
      </c>
      <c r="M516" s="1268">
        <v>5.25</v>
      </c>
      <c r="N516" s="110"/>
      <c r="O516" s="917" t="s">
        <v>72</v>
      </c>
      <c r="P516" s="882">
        <f>F519</f>
        <v>1.08</v>
      </c>
      <c r="Q516" s="1152">
        <f>G519</f>
        <v>1.08</v>
      </c>
      <c r="R516" s="882">
        <f>L527</f>
        <v>1.5</v>
      </c>
      <c r="S516" s="1049">
        <f>M527</f>
        <v>1.5</v>
      </c>
      <c r="T516" s="1150">
        <f>I545+L547</f>
        <v>6.65</v>
      </c>
      <c r="U516" s="1068">
        <f>J545+M547</f>
        <v>6.65</v>
      </c>
      <c r="V516" s="882">
        <f t="shared" si="560"/>
        <v>2.58</v>
      </c>
      <c r="W516" s="1049">
        <f t="shared" si="561"/>
        <v>2.58</v>
      </c>
      <c r="X516" s="882">
        <f t="shared" si="562"/>
        <v>8.15</v>
      </c>
      <c r="Y516" s="961">
        <f t="shared" si="563"/>
        <v>8.15</v>
      </c>
      <c r="Z516" s="918">
        <f t="shared" si="558"/>
        <v>9.23</v>
      </c>
      <c r="AA516" s="919">
        <f t="shared" si="559"/>
        <v>9.23</v>
      </c>
      <c r="AC516" s="1113" t="s">
        <v>312</v>
      </c>
      <c r="AD516" s="2361"/>
      <c r="AE516" s="1035"/>
      <c r="AF516" s="977"/>
      <c r="AG516" s="1036"/>
      <c r="AH516" s="977"/>
      <c r="AI516" s="1037"/>
      <c r="AJ516" s="907">
        <f t="shared" si="552"/>
        <v>0</v>
      </c>
      <c r="AK516" s="1038">
        <f t="shared" si="553"/>
        <v>0</v>
      </c>
      <c r="AL516" s="907">
        <f t="shared" si="554"/>
        <v>0</v>
      </c>
      <c r="AM516" s="871">
        <f t="shared" si="555"/>
        <v>0</v>
      </c>
      <c r="AN516" s="927">
        <f t="shared" si="556"/>
        <v>0</v>
      </c>
      <c r="AO516" s="941">
        <f t="shared" si="557"/>
        <v>0</v>
      </c>
      <c r="AR516" s="131"/>
    </row>
    <row r="517" spans="2:49" ht="15.75" thickBot="1">
      <c r="B517" s="3647" t="s">
        <v>746</v>
      </c>
      <c r="C517" s="3432" t="s">
        <v>747</v>
      </c>
      <c r="D517" s="3435">
        <v>200</v>
      </c>
      <c r="E517" s="194" t="s">
        <v>131</v>
      </c>
      <c r="F517" s="238">
        <v>12.87</v>
      </c>
      <c r="G517" s="1239">
        <v>10.8</v>
      </c>
      <c r="H517" s="3432" t="s">
        <v>348</v>
      </c>
      <c r="I517" s="237">
        <v>0.55000000000000004</v>
      </c>
      <c r="J517" s="1268">
        <v>0.55000000000000004</v>
      </c>
      <c r="K517" s="194" t="s">
        <v>348</v>
      </c>
      <c r="L517" s="237">
        <v>0.36</v>
      </c>
      <c r="M517" s="1268">
        <v>0.36</v>
      </c>
      <c r="N517" s="110"/>
      <c r="O517" s="920" t="s">
        <v>291</v>
      </c>
      <c r="P517" s="883">
        <f t="shared" ref="P517:U517" si="564">AD517</f>
        <v>36.380000000000003</v>
      </c>
      <c r="Q517" s="1087">
        <f t="shared" si="564"/>
        <v>36.380000000000003</v>
      </c>
      <c r="R517" s="883">
        <f t="shared" si="564"/>
        <v>4</v>
      </c>
      <c r="S517" s="1061">
        <f t="shared" si="564"/>
        <v>4</v>
      </c>
      <c r="T517" s="883">
        <f t="shared" si="564"/>
        <v>2.85</v>
      </c>
      <c r="U517" s="1062">
        <f t="shared" si="564"/>
        <v>2.85</v>
      </c>
      <c r="V517" s="883">
        <f t="shared" si="560"/>
        <v>40.380000000000003</v>
      </c>
      <c r="W517" s="922">
        <f t="shared" si="561"/>
        <v>40.380000000000003</v>
      </c>
      <c r="X517" s="883">
        <f t="shared" si="562"/>
        <v>6.85</v>
      </c>
      <c r="Y517" s="1061">
        <f t="shared" si="563"/>
        <v>6.85</v>
      </c>
      <c r="Z517" s="921">
        <f t="shared" si="558"/>
        <v>43.230000000000004</v>
      </c>
      <c r="AA517" s="922">
        <f t="shared" si="559"/>
        <v>43.230000000000004</v>
      </c>
      <c r="AC517" s="957" t="s">
        <v>300</v>
      </c>
      <c r="AD517" s="1039">
        <f t="shared" ref="AD517:AH517" si="565">SUM(AD509:AD516)</f>
        <v>36.380000000000003</v>
      </c>
      <c r="AE517" s="1040">
        <f t="shared" si="565"/>
        <v>36.380000000000003</v>
      </c>
      <c r="AF517" s="1041">
        <f t="shared" si="565"/>
        <v>4</v>
      </c>
      <c r="AG517" s="959">
        <f t="shared" si="565"/>
        <v>4</v>
      </c>
      <c r="AH517" s="1039">
        <f t="shared" si="565"/>
        <v>2.85</v>
      </c>
      <c r="AI517" s="1042">
        <f>SUM(AI509:AI516)</f>
        <v>2.85</v>
      </c>
      <c r="AJ517" s="958">
        <f t="shared" si="552"/>
        <v>40.380000000000003</v>
      </c>
      <c r="AK517" s="1043">
        <f t="shared" si="553"/>
        <v>40.380000000000003</v>
      </c>
      <c r="AL517" s="958">
        <f t="shared" si="554"/>
        <v>6.85</v>
      </c>
      <c r="AM517" s="1044">
        <f t="shared" si="555"/>
        <v>6.85</v>
      </c>
      <c r="AN517" s="958">
        <f t="shared" si="556"/>
        <v>43.230000000000004</v>
      </c>
      <c r="AO517" s="959">
        <f t="shared" si="557"/>
        <v>43.230000000000004</v>
      </c>
      <c r="AR517" s="110"/>
    </row>
    <row r="518" spans="2:49" ht="15.75" thickBot="1">
      <c r="B518" s="3447" t="s">
        <v>8</v>
      </c>
      <c r="C518" s="2181" t="s">
        <v>9</v>
      </c>
      <c r="D518" s="3441">
        <v>40</v>
      </c>
      <c r="E518" s="194" t="s">
        <v>71</v>
      </c>
      <c r="F518" s="238">
        <v>14</v>
      </c>
      <c r="G518" s="1239">
        <v>14</v>
      </c>
      <c r="H518" s="2797" t="s">
        <v>753</v>
      </c>
      <c r="I518" s="3414"/>
      <c r="J518" s="3440"/>
      <c r="K518" s="195" t="s">
        <v>347</v>
      </c>
      <c r="L518" s="1755">
        <v>116.4</v>
      </c>
      <c r="M518" s="1268">
        <v>116.4</v>
      </c>
      <c r="N518" s="110"/>
      <c r="O518" s="917" t="s">
        <v>91</v>
      </c>
      <c r="P518" s="882"/>
      <c r="Q518" s="875"/>
      <c r="R518" s="882"/>
      <c r="S518" s="961"/>
      <c r="T518" s="882"/>
      <c r="U518" s="1063"/>
      <c r="V518" s="882">
        <f t="shared" si="560"/>
        <v>0</v>
      </c>
      <c r="W518" s="1049">
        <f t="shared" si="561"/>
        <v>0</v>
      </c>
      <c r="X518" s="882">
        <f t="shared" si="562"/>
        <v>0</v>
      </c>
      <c r="Y518" s="961">
        <f t="shared" si="563"/>
        <v>0</v>
      </c>
      <c r="Z518" s="918">
        <f t="shared" si="558"/>
        <v>0</v>
      </c>
      <c r="AA518" s="919">
        <f t="shared" si="559"/>
        <v>0</v>
      </c>
      <c r="AC518" s="1390" t="s">
        <v>388</v>
      </c>
      <c r="AD518" s="903"/>
      <c r="AE518" s="1139"/>
      <c r="AF518" s="905"/>
      <c r="AG518" s="1045"/>
      <c r="AH518" s="908"/>
      <c r="AI518" s="1147"/>
      <c r="AJ518" s="908">
        <f t="shared" si="552"/>
        <v>0</v>
      </c>
      <c r="AK518" s="1046">
        <f t="shared" si="553"/>
        <v>0</v>
      </c>
      <c r="AL518" s="908">
        <f t="shared" si="554"/>
        <v>0</v>
      </c>
      <c r="AM518" s="1047">
        <f t="shared" si="555"/>
        <v>0</v>
      </c>
      <c r="AN518" s="1114">
        <f t="shared" si="556"/>
        <v>0</v>
      </c>
      <c r="AO518" s="1125">
        <f t="shared" si="557"/>
        <v>0</v>
      </c>
      <c r="AR518" s="115"/>
    </row>
    <row r="519" spans="2:49" ht="15.75" thickBot="1">
      <c r="B519" s="3390" t="s">
        <v>8</v>
      </c>
      <c r="C519" s="2181" t="s">
        <v>305</v>
      </c>
      <c r="D519" s="3441">
        <v>30</v>
      </c>
      <c r="E519" s="249" t="s">
        <v>72</v>
      </c>
      <c r="F519" s="250">
        <v>1.08</v>
      </c>
      <c r="G519" s="2577">
        <v>1.08</v>
      </c>
      <c r="H519" s="3432" t="s">
        <v>79</v>
      </c>
      <c r="I519" s="2773">
        <v>0.9</v>
      </c>
      <c r="J519" s="2774">
        <v>0.9</v>
      </c>
      <c r="K519" s="3690" t="s">
        <v>747</v>
      </c>
      <c r="L519" s="1240"/>
      <c r="M519" s="1241"/>
      <c r="N519" s="110"/>
      <c r="O519" s="421" t="s">
        <v>42</v>
      </c>
      <c r="P519" s="1150"/>
      <c r="Q519" s="1069"/>
      <c r="R519" s="1150">
        <f>F523+I523</f>
        <v>128.06</v>
      </c>
      <c r="S519" s="1049">
        <f>G523+J523</f>
        <v>96</v>
      </c>
      <c r="T519" s="882"/>
      <c r="U519" s="1063"/>
      <c r="V519" s="882">
        <f t="shared" si="560"/>
        <v>128.06</v>
      </c>
      <c r="W519" s="1049">
        <f t="shared" si="561"/>
        <v>96</v>
      </c>
      <c r="X519" s="882">
        <f t="shared" si="562"/>
        <v>128.06</v>
      </c>
      <c r="Y519" s="961">
        <f t="shared" si="563"/>
        <v>96</v>
      </c>
      <c r="Z519" s="918">
        <f t="shared" si="558"/>
        <v>128.06</v>
      </c>
      <c r="AA519" s="919">
        <f t="shared" si="559"/>
        <v>96</v>
      </c>
      <c r="AC519" s="935" t="s">
        <v>310</v>
      </c>
      <c r="AD519" s="754"/>
      <c r="AE519" s="1140"/>
      <c r="AF519" s="906">
        <f>I530</f>
        <v>40.302</v>
      </c>
      <c r="AG519" s="1048">
        <f>J530</f>
        <v>26</v>
      </c>
      <c r="AH519" s="906"/>
      <c r="AI519" s="1066"/>
      <c r="AJ519" s="906">
        <f t="shared" ref="AJ519:AM522" si="566">AD519+AF519</f>
        <v>40.302</v>
      </c>
      <c r="AK519" s="1049">
        <f t="shared" si="566"/>
        <v>26</v>
      </c>
      <c r="AL519" s="906">
        <f t="shared" si="566"/>
        <v>40.302</v>
      </c>
      <c r="AM519" s="961">
        <f t="shared" si="566"/>
        <v>26</v>
      </c>
      <c r="AN519" s="1114">
        <f t="shared" si="556"/>
        <v>40.302</v>
      </c>
      <c r="AO519" s="1125">
        <f t="shared" si="557"/>
        <v>26</v>
      </c>
      <c r="AR519" s="115"/>
    </row>
    <row r="520" spans="2:49" ht="13.5" customHeight="1" thickBot="1">
      <c r="B520" s="1272" t="s">
        <v>280</v>
      </c>
      <c r="C520" s="3443"/>
      <c r="D520" s="3631">
        <f>SUM(D515:D519)</f>
        <v>510</v>
      </c>
      <c r="E520" s="1274" t="s">
        <v>443</v>
      </c>
      <c r="F520" s="1263">
        <v>4.9000000000000004</v>
      </c>
      <c r="G520" s="3474">
        <v>4.9000000000000004</v>
      </c>
      <c r="H520" s="3691"/>
      <c r="I520" s="1262"/>
      <c r="J520" s="2778"/>
      <c r="K520" s="1707" t="s">
        <v>56</v>
      </c>
      <c r="L520" s="3692">
        <v>211</v>
      </c>
      <c r="M520" s="2788">
        <v>200</v>
      </c>
      <c r="N520" s="110"/>
      <c r="O520" s="2949" t="s">
        <v>394</v>
      </c>
      <c r="P520" s="884">
        <f t="shared" ref="P520:U520" si="567">AD532</f>
        <v>12.87</v>
      </c>
      <c r="Q520" s="1064">
        <f t="shared" si="567"/>
        <v>10.8</v>
      </c>
      <c r="R520" s="1458">
        <f t="shared" si="567"/>
        <v>201.17699999999999</v>
      </c>
      <c r="S520" s="1459">
        <f t="shared" si="567"/>
        <v>156.30000000000001</v>
      </c>
      <c r="T520" s="884">
        <f t="shared" si="567"/>
        <v>61.375</v>
      </c>
      <c r="U520" s="1066">
        <f t="shared" si="567"/>
        <v>49.381</v>
      </c>
      <c r="V520" s="1458">
        <f t="shared" ref="V520:Y522" si="568">P520+R520</f>
        <v>214.047</v>
      </c>
      <c r="W520" s="924">
        <f t="shared" si="568"/>
        <v>167.10000000000002</v>
      </c>
      <c r="X520" s="1458">
        <f t="shared" si="568"/>
        <v>262.55200000000002</v>
      </c>
      <c r="Y520" s="1459">
        <f t="shared" si="568"/>
        <v>205.68100000000001</v>
      </c>
      <c r="Z520" s="1460">
        <f t="shared" si="558"/>
        <v>275.42200000000003</v>
      </c>
      <c r="AA520" s="924">
        <f t="shared" si="559"/>
        <v>216.48100000000002</v>
      </c>
      <c r="AC520" s="934" t="s">
        <v>221</v>
      </c>
      <c r="AD520" s="754"/>
      <c r="AE520" s="1141"/>
      <c r="AF520" s="906"/>
      <c r="AG520" s="1048"/>
      <c r="AH520" s="906"/>
      <c r="AI520" s="1066"/>
      <c r="AJ520" s="906">
        <f t="shared" si="566"/>
        <v>0</v>
      </c>
      <c r="AK520" s="1049">
        <f t="shared" si="566"/>
        <v>0</v>
      </c>
      <c r="AL520" s="906">
        <f t="shared" si="566"/>
        <v>0</v>
      </c>
      <c r="AM520" s="961">
        <f t="shared" si="566"/>
        <v>0</v>
      </c>
      <c r="AN520" s="1114">
        <f t="shared" si="556"/>
        <v>0</v>
      </c>
      <c r="AO520" s="1125">
        <f t="shared" si="557"/>
        <v>0</v>
      </c>
      <c r="AR520" s="217"/>
    </row>
    <row r="521" spans="2:49" ht="13.5" customHeight="1" thickBot="1">
      <c r="B521" s="610"/>
      <c r="C521" s="3444" t="s">
        <v>106</v>
      </c>
      <c r="D521" s="3433"/>
      <c r="E521" s="3088" t="s">
        <v>530</v>
      </c>
      <c r="F521" s="2808"/>
      <c r="G521" s="2809"/>
      <c r="H521" s="2919"/>
      <c r="I521" s="2920" t="s">
        <v>403</v>
      </c>
      <c r="J521" s="2920"/>
      <c r="K521" s="1262"/>
      <c r="L521" s="1262"/>
      <c r="M521" s="2778"/>
      <c r="N521" s="110"/>
      <c r="O521" s="2950" t="s">
        <v>395</v>
      </c>
      <c r="P521" s="1458">
        <f t="shared" ref="P521:U522" si="569">AD539</f>
        <v>0</v>
      </c>
      <c r="Q521" s="1064">
        <f t="shared" si="569"/>
        <v>0</v>
      </c>
      <c r="R521" s="884">
        <f t="shared" si="569"/>
        <v>20</v>
      </c>
      <c r="S521" s="1065">
        <f t="shared" si="569"/>
        <v>17.91</v>
      </c>
      <c r="T521" s="884">
        <f t="shared" si="569"/>
        <v>0</v>
      </c>
      <c r="U521" s="1066">
        <f t="shared" si="569"/>
        <v>0</v>
      </c>
      <c r="V521" s="884">
        <f t="shared" si="568"/>
        <v>20</v>
      </c>
      <c r="W521" s="924">
        <f t="shared" si="568"/>
        <v>17.91</v>
      </c>
      <c r="X521" s="884">
        <f t="shared" si="568"/>
        <v>20</v>
      </c>
      <c r="Y521" s="1065">
        <f t="shared" si="568"/>
        <v>17.91</v>
      </c>
      <c r="Z521" s="1460">
        <f t="shared" si="558"/>
        <v>20</v>
      </c>
      <c r="AA521" s="924">
        <f t="shared" si="559"/>
        <v>17.91</v>
      </c>
      <c r="AC521" s="936" t="s">
        <v>340</v>
      </c>
      <c r="AD521" s="754"/>
      <c r="AE521" s="1142"/>
      <c r="AF521" s="906"/>
      <c r="AG521" s="1048"/>
      <c r="AH521" s="907"/>
      <c r="AI521" s="1148"/>
      <c r="AJ521" s="907">
        <f t="shared" si="566"/>
        <v>0</v>
      </c>
      <c r="AK521" s="1051">
        <f t="shared" si="566"/>
        <v>0</v>
      </c>
      <c r="AL521" s="907">
        <f t="shared" si="566"/>
        <v>0</v>
      </c>
      <c r="AM521" s="871">
        <f t="shared" si="566"/>
        <v>0</v>
      </c>
      <c r="AN521" s="1114">
        <f t="shared" si="556"/>
        <v>0</v>
      </c>
      <c r="AO521" s="1125">
        <f t="shared" si="557"/>
        <v>0</v>
      </c>
      <c r="AR521" s="217"/>
    </row>
    <row r="522" spans="2:49" ht="13.5" customHeight="1" thickBot="1">
      <c r="B522" s="3647" t="s">
        <v>763</v>
      </c>
      <c r="C522" s="2561" t="s">
        <v>764</v>
      </c>
      <c r="D522" s="1625">
        <v>60</v>
      </c>
      <c r="E522" s="1264" t="s">
        <v>86</v>
      </c>
      <c r="F522" s="677" t="s">
        <v>87</v>
      </c>
      <c r="G522" s="1265" t="s">
        <v>88</v>
      </c>
      <c r="H522" s="2659" t="s">
        <v>86</v>
      </c>
      <c r="I522" s="2660" t="s">
        <v>87</v>
      </c>
      <c r="J522" s="2838" t="s">
        <v>88</v>
      </c>
      <c r="K522" s="1264" t="s">
        <v>86</v>
      </c>
      <c r="L522" s="677" t="s">
        <v>87</v>
      </c>
      <c r="M522" s="1265" t="s">
        <v>88</v>
      </c>
      <c r="N522" s="110"/>
      <c r="O522" s="2951" t="s">
        <v>702</v>
      </c>
      <c r="P522" s="1458">
        <f t="shared" si="569"/>
        <v>12.87</v>
      </c>
      <c r="Q522" s="1064">
        <f t="shared" si="569"/>
        <v>10.8</v>
      </c>
      <c r="R522" s="1458">
        <f t="shared" si="569"/>
        <v>221.17699999999999</v>
      </c>
      <c r="S522" s="1459">
        <f t="shared" si="569"/>
        <v>174.21</v>
      </c>
      <c r="T522" s="884">
        <f t="shared" si="569"/>
        <v>61.375</v>
      </c>
      <c r="U522" s="1066">
        <f t="shared" si="569"/>
        <v>49.381</v>
      </c>
      <c r="V522" s="884">
        <f t="shared" si="568"/>
        <v>234.047</v>
      </c>
      <c r="W522" s="924">
        <f t="shared" si="568"/>
        <v>185.01000000000002</v>
      </c>
      <c r="X522" s="884">
        <f t="shared" si="568"/>
        <v>282.55200000000002</v>
      </c>
      <c r="Y522" s="1065">
        <f t="shared" si="568"/>
        <v>223.59100000000001</v>
      </c>
      <c r="Z522" s="1460">
        <f t="shared" si="558"/>
        <v>295.42200000000003</v>
      </c>
      <c r="AA522" s="924">
        <f t="shared" si="559"/>
        <v>234.39100000000002</v>
      </c>
      <c r="AC522" s="2265" t="s">
        <v>446</v>
      </c>
      <c r="AD522" s="903"/>
      <c r="AE522" s="1139"/>
      <c r="AF522" s="905"/>
      <c r="AG522" s="1045"/>
      <c r="AH522" s="906"/>
      <c r="AI522" s="1066"/>
      <c r="AJ522" s="906">
        <f t="shared" si="566"/>
        <v>0</v>
      </c>
      <c r="AK522" s="1049">
        <f t="shared" si="566"/>
        <v>0</v>
      </c>
      <c r="AL522" s="906">
        <f t="shared" si="566"/>
        <v>0</v>
      </c>
      <c r="AM522" s="961">
        <f t="shared" si="566"/>
        <v>0</v>
      </c>
      <c r="AN522" s="1114">
        <f t="shared" si="556"/>
        <v>0</v>
      </c>
      <c r="AO522" s="1125">
        <f t="shared" si="557"/>
        <v>0</v>
      </c>
      <c r="AR522" s="108"/>
    </row>
    <row r="523" spans="2:49" ht="15" customHeight="1">
      <c r="B523" s="3693" t="s">
        <v>765</v>
      </c>
      <c r="C523" s="2560" t="s">
        <v>831</v>
      </c>
      <c r="D523" s="3440"/>
      <c r="E523" s="135" t="s">
        <v>523</v>
      </c>
      <c r="F523" s="1560">
        <v>80</v>
      </c>
      <c r="G523" s="2762">
        <v>60</v>
      </c>
      <c r="H523" s="135" t="s">
        <v>42</v>
      </c>
      <c r="I523" s="2839">
        <v>48.06</v>
      </c>
      <c r="J523" s="2923">
        <v>36</v>
      </c>
      <c r="K523" s="1255" t="s">
        <v>469</v>
      </c>
      <c r="L523" s="134">
        <v>34.5</v>
      </c>
      <c r="M523" s="1199">
        <v>34.5</v>
      </c>
      <c r="N523" s="110"/>
      <c r="O523" s="917" t="s">
        <v>64</v>
      </c>
      <c r="P523" s="885">
        <f t="shared" ref="P523:U523" si="570">AD547</f>
        <v>0</v>
      </c>
      <c r="Q523" s="1067">
        <f t="shared" si="570"/>
        <v>0</v>
      </c>
      <c r="R523" s="885">
        <f t="shared" si="570"/>
        <v>113.5</v>
      </c>
      <c r="S523" s="961">
        <f>AG547</f>
        <v>100</v>
      </c>
      <c r="T523" s="885">
        <f t="shared" si="570"/>
        <v>12.535</v>
      </c>
      <c r="U523" s="1063">
        <f t="shared" si="570"/>
        <v>11.5</v>
      </c>
      <c r="V523" s="885">
        <f t="shared" ref="V523:Y523" si="571">P523+R523</f>
        <v>113.5</v>
      </c>
      <c r="W523" s="1049">
        <f t="shared" si="571"/>
        <v>100</v>
      </c>
      <c r="X523" s="885">
        <f t="shared" si="571"/>
        <v>126.035</v>
      </c>
      <c r="Y523" s="961">
        <f t="shared" si="571"/>
        <v>111.5</v>
      </c>
      <c r="Z523" s="939">
        <f t="shared" ref="Z523:Z551" si="572">P523+R523+T523</f>
        <v>126.035</v>
      </c>
      <c r="AA523" s="919">
        <f t="shared" ref="AA523:AA551" si="573">Q523+S523+U523</f>
        <v>111.5</v>
      </c>
      <c r="AC523" s="1222" t="s">
        <v>349</v>
      </c>
      <c r="AD523" s="754"/>
      <c r="AE523" s="1140"/>
      <c r="AF523" s="906"/>
      <c r="AG523" s="1048"/>
      <c r="AH523" s="906"/>
      <c r="AI523" s="1066"/>
      <c r="AJ523" s="906">
        <f t="shared" ref="AJ523:AJ524" si="574">AD523+AF523</f>
        <v>0</v>
      </c>
      <c r="AK523" s="1049">
        <f t="shared" ref="AK523:AK524" si="575">AE523+AG523</f>
        <v>0</v>
      </c>
      <c r="AL523" s="906">
        <f t="shared" ref="AL523:AL524" si="576">AF523+AH523</f>
        <v>0</v>
      </c>
      <c r="AM523" s="961">
        <f t="shared" ref="AM523:AM524" si="577">AG523+AI523</f>
        <v>0</v>
      </c>
      <c r="AN523" s="1114">
        <f t="shared" si="556"/>
        <v>0</v>
      </c>
      <c r="AO523" s="1125">
        <f t="shared" si="557"/>
        <v>0</v>
      </c>
      <c r="AR523" s="115"/>
    </row>
    <row r="524" spans="2:49" ht="13.5" customHeight="1">
      <c r="B524" s="3548" t="s">
        <v>531</v>
      </c>
      <c r="C524" s="3436" t="s">
        <v>530</v>
      </c>
      <c r="D524" s="3437">
        <v>200</v>
      </c>
      <c r="E524" s="194" t="s">
        <v>453</v>
      </c>
      <c r="F524" s="237">
        <v>10</v>
      </c>
      <c r="G524" s="1257">
        <v>8</v>
      </c>
      <c r="H524" s="194" t="s">
        <v>62</v>
      </c>
      <c r="I524" s="237">
        <v>23.25</v>
      </c>
      <c r="J524" s="1254">
        <v>18.600000000000001</v>
      </c>
      <c r="K524" s="3432" t="s">
        <v>470</v>
      </c>
      <c r="L524" s="2857">
        <v>1.4</v>
      </c>
      <c r="M524" s="255">
        <v>1.4</v>
      </c>
      <c r="N524" s="110"/>
      <c r="O524" s="925" t="s">
        <v>90</v>
      </c>
      <c r="P524" s="885">
        <f t="shared" ref="P524:U524" si="578">AD551</f>
        <v>0</v>
      </c>
      <c r="Q524" s="875">
        <f t="shared" si="578"/>
        <v>0</v>
      </c>
      <c r="R524" s="885">
        <f t="shared" si="578"/>
        <v>20</v>
      </c>
      <c r="S524" s="1049">
        <f>AG551</f>
        <v>20</v>
      </c>
      <c r="T524" s="885">
        <f t="shared" si="578"/>
        <v>0</v>
      </c>
      <c r="U524" s="1063">
        <f t="shared" si="578"/>
        <v>0</v>
      </c>
      <c r="V524" s="882">
        <f t="shared" ref="V524:V546" si="579">P524+R524</f>
        <v>20</v>
      </c>
      <c r="W524" s="1049">
        <f t="shared" ref="W524:W551" si="580">Q524+S524</f>
        <v>20</v>
      </c>
      <c r="X524" s="882">
        <f t="shared" ref="X524:X549" si="581">R524+T524</f>
        <v>20</v>
      </c>
      <c r="Y524" s="961">
        <f t="shared" ref="Y524:Y551" si="582">S524+U524</f>
        <v>20</v>
      </c>
      <c r="Z524" s="918">
        <f t="shared" si="572"/>
        <v>20</v>
      </c>
      <c r="AA524" s="919">
        <f t="shared" si="573"/>
        <v>20</v>
      </c>
      <c r="AC524" s="935" t="s">
        <v>412</v>
      </c>
      <c r="AD524" s="754"/>
      <c r="AE524" s="1141"/>
      <c r="AF524" s="906"/>
      <c r="AG524" s="1048"/>
      <c r="AH524" s="906"/>
      <c r="AI524" s="1066"/>
      <c r="AJ524" s="906">
        <f t="shared" si="574"/>
        <v>0</v>
      </c>
      <c r="AK524" s="1049">
        <f t="shared" si="575"/>
        <v>0</v>
      </c>
      <c r="AL524" s="906">
        <f t="shared" si="576"/>
        <v>0</v>
      </c>
      <c r="AM524" s="961">
        <f t="shared" si="577"/>
        <v>0</v>
      </c>
      <c r="AN524" s="1114">
        <f t="shared" si="556"/>
        <v>0</v>
      </c>
      <c r="AO524" s="1125">
        <f t="shared" si="557"/>
        <v>0</v>
      </c>
      <c r="AR524" s="217"/>
    </row>
    <row r="525" spans="2:49">
      <c r="B525" s="3434" t="s">
        <v>471</v>
      </c>
      <c r="C525" s="2561" t="s">
        <v>403</v>
      </c>
      <c r="D525" s="3435">
        <v>150</v>
      </c>
      <c r="E525" s="2775" t="s">
        <v>532</v>
      </c>
      <c r="F525" s="1740"/>
      <c r="G525" s="2763"/>
      <c r="H525" s="194" t="s">
        <v>472</v>
      </c>
      <c r="I525" s="237">
        <v>17.850000000000001</v>
      </c>
      <c r="J525" s="1254">
        <v>15</v>
      </c>
      <c r="K525" s="3432" t="s">
        <v>367</v>
      </c>
      <c r="L525" s="237">
        <v>3.6</v>
      </c>
      <c r="M525" s="1257">
        <v>3.6</v>
      </c>
      <c r="N525" s="110"/>
      <c r="O525" s="917" t="s">
        <v>674</v>
      </c>
      <c r="P525" s="882"/>
      <c r="Q525" s="875"/>
      <c r="R525" s="882">
        <f>I537</f>
        <v>100</v>
      </c>
      <c r="S525" s="961">
        <f>J537</f>
        <v>100</v>
      </c>
      <c r="T525" s="882"/>
      <c r="U525" s="1063"/>
      <c r="V525" s="882">
        <f t="shared" si="579"/>
        <v>100</v>
      </c>
      <c r="W525" s="1049">
        <f t="shared" si="580"/>
        <v>100</v>
      </c>
      <c r="X525" s="882">
        <f t="shared" si="581"/>
        <v>100</v>
      </c>
      <c r="Y525" s="961">
        <f t="shared" si="582"/>
        <v>100</v>
      </c>
      <c r="Z525" s="918">
        <f t="shared" si="572"/>
        <v>100</v>
      </c>
      <c r="AA525" s="919">
        <f t="shared" si="573"/>
        <v>100</v>
      </c>
      <c r="AC525" s="936" t="s">
        <v>107</v>
      </c>
      <c r="AD525" s="1149"/>
      <c r="AE525" s="1141"/>
      <c r="AF525" s="1243">
        <f>I526+F537</f>
        <v>88</v>
      </c>
      <c r="AG525" s="1048">
        <f>J526+G537</f>
        <v>70.400000000000006</v>
      </c>
      <c r="AH525" s="906">
        <f>F546</f>
        <v>53.865000000000002</v>
      </c>
      <c r="AI525" s="1066">
        <f>G546</f>
        <v>43.110999999999997</v>
      </c>
      <c r="AJ525" s="906">
        <f t="shared" ref="AJ525:AM532" si="583">AD525+AF525</f>
        <v>88</v>
      </c>
      <c r="AK525" s="1049">
        <f t="shared" si="583"/>
        <v>70.400000000000006</v>
      </c>
      <c r="AL525" s="906">
        <f t="shared" si="583"/>
        <v>141.86500000000001</v>
      </c>
      <c r="AM525" s="961">
        <f t="shared" si="583"/>
        <v>113.511</v>
      </c>
      <c r="AN525" s="1114">
        <f t="shared" si="556"/>
        <v>141.86500000000001</v>
      </c>
      <c r="AO525" s="1125">
        <f t="shared" si="557"/>
        <v>113.511</v>
      </c>
      <c r="AR525" s="217"/>
    </row>
    <row r="526" spans="2:49">
      <c r="B526" s="3434" t="s">
        <v>933</v>
      </c>
      <c r="C526" s="2585" t="s">
        <v>1005</v>
      </c>
      <c r="D526" s="3437">
        <v>90</v>
      </c>
      <c r="E526" s="194" t="s">
        <v>533</v>
      </c>
      <c r="F526" s="237">
        <v>20</v>
      </c>
      <c r="G526" s="1257">
        <v>17.91</v>
      </c>
      <c r="H526" s="194" t="s">
        <v>473</v>
      </c>
      <c r="I526" s="237">
        <v>21.75</v>
      </c>
      <c r="J526" s="1254">
        <v>17.399999999999999</v>
      </c>
      <c r="K526" s="3432" t="s">
        <v>62</v>
      </c>
      <c r="L526" s="237">
        <v>4.5</v>
      </c>
      <c r="M526" s="239">
        <v>3.6</v>
      </c>
      <c r="N526" s="110"/>
      <c r="O526" s="421" t="s">
        <v>303</v>
      </c>
      <c r="P526" s="882">
        <f t="shared" ref="P526:U526" si="584">AD554</f>
        <v>81.900000000000006</v>
      </c>
      <c r="Q526" s="1067">
        <f>AE554</f>
        <v>72</v>
      </c>
      <c r="R526" s="882">
        <f t="shared" si="584"/>
        <v>0</v>
      </c>
      <c r="S526" s="961">
        <f t="shared" si="584"/>
        <v>0</v>
      </c>
      <c r="T526" s="882">
        <f t="shared" si="584"/>
        <v>30.245999999999999</v>
      </c>
      <c r="U526" s="1063">
        <f t="shared" si="584"/>
        <v>27.2</v>
      </c>
      <c r="V526" s="882">
        <f t="shared" si="579"/>
        <v>81.900000000000006</v>
      </c>
      <c r="W526" s="1049">
        <f t="shared" si="580"/>
        <v>72</v>
      </c>
      <c r="X526" s="882">
        <f t="shared" si="581"/>
        <v>30.245999999999999</v>
      </c>
      <c r="Y526" s="961">
        <f t="shared" si="582"/>
        <v>27.2</v>
      </c>
      <c r="Z526" s="918">
        <f t="shared" si="572"/>
        <v>112.146</v>
      </c>
      <c r="AA526" s="919">
        <f t="shared" si="573"/>
        <v>99.2</v>
      </c>
      <c r="AC526" s="936" t="s">
        <v>77</v>
      </c>
      <c r="AD526" s="754">
        <f>F517</f>
        <v>12.87</v>
      </c>
      <c r="AE526" s="1143">
        <f>G517</f>
        <v>10.8</v>
      </c>
      <c r="AF526" s="906">
        <f>F528+I525</f>
        <v>22.650000000000002</v>
      </c>
      <c r="AG526" s="1048">
        <f>G528+J525</f>
        <v>19</v>
      </c>
      <c r="AH526" s="906">
        <f>F550</f>
        <v>7.51</v>
      </c>
      <c r="AI526" s="1066">
        <f>G550</f>
        <v>6.27</v>
      </c>
      <c r="AJ526" s="906">
        <f t="shared" si="583"/>
        <v>35.520000000000003</v>
      </c>
      <c r="AK526" s="1049">
        <f t="shared" si="583"/>
        <v>29.8</v>
      </c>
      <c r="AL526" s="906">
        <f t="shared" si="583"/>
        <v>30.160000000000004</v>
      </c>
      <c r="AM526" s="961">
        <f t="shared" si="583"/>
        <v>25.27</v>
      </c>
      <c r="AN526" s="1114">
        <f t="shared" si="556"/>
        <v>43.03</v>
      </c>
      <c r="AO526" s="1125">
        <f t="shared" si="557"/>
        <v>36.07</v>
      </c>
      <c r="AR526" s="217"/>
    </row>
    <row r="527" spans="2:49">
      <c r="B527" s="3438" t="s">
        <v>766</v>
      </c>
      <c r="C527" s="2181" t="s">
        <v>767</v>
      </c>
      <c r="D527" s="3441">
        <v>190</v>
      </c>
      <c r="E527" s="2775" t="s">
        <v>534</v>
      </c>
      <c r="F527" s="1740"/>
      <c r="G527" s="2763"/>
      <c r="H527" s="249" t="s">
        <v>347</v>
      </c>
      <c r="I527" s="250">
        <v>22.5</v>
      </c>
      <c r="J527" s="2794"/>
      <c r="K527" s="1193" t="s">
        <v>339</v>
      </c>
      <c r="L527" s="237">
        <v>1.5</v>
      </c>
      <c r="M527" s="1257">
        <v>1.5</v>
      </c>
      <c r="N527" s="110"/>
      <c r="O527" s="917" t="s">
        <v>304</v>
      </c>
      <c r="P527" s="882">
        <f t="shared" ref="P527:U527" si="585">AD558</f>
        <v>0</v>
      </c>
      <c r="Q527" s="1067">
        <f t="shared" si="585"/>
        <v>0</v>
      </c>
      <c r="R527" s="882">
        <f t="shared" si="585"/>
        <v>0</v>
      </c>
      <c r="S527" s="1049">
        <f t="shared" si="585"/>
        <v>0</v>
      </c>
      <c r="T527" s="882">
        <f t="shared" si="585"/>
        <v>0</v>
      </c>
      <c r="U527" s="1068">
        <f t="shared" si="585"/>
        <v>0</v>
      </c>
      <c r="V527" s="882">
        <f t="shared" si="579"/>
        <v>0</v>
      </c>
      <c r="W527" s="1049">
        <f t="shared" si="580"/>
        <v>0</v>
      </c>
      <c r="X527" s="882">
        <f t="shared" si="581"/>
        <v>0</v>
      </c>
      <c r="Y527" s="961">
        <f t="shared" si="582"/>
        <v>0</v>
      </c>
      <c r="Z527" s="918">
        <f t="shared" si="572"/>
        <v>0</v>
      </c>
      <c r="AA527" s="919">
        <f t="shared" si="573"/>
        <v>0</v>
      </c>
      <c r="AC527" s="936" t="s">
        <v>62</v>
      </c>
      <c r="AD527" s="754"/>
      <c r="AE527" s="1143"/>
      <c r="AF527" s="906">
        <f>F524+I524+L526+F539</f>
        <v>46.625</v>
      </c>
      <c r="AG527" s="1048">
        <f>G524+J524+M526+G539</f>
        <v>37.300000000000004</v>
      </c>
      <c r="AH527" s="906"/>
      <c r="AI527" s="1066"/>
      <c r="AJ527" s="906">
        <f t="shared" si="583"/>
        <v>46.625</v>
      </c>
      <c r="AK527" s="1049">
        <f t="shared" si="583"/>
        <v>37.300000000000004</v>
      </c>
      <c r="AL527" s="906">
        <f t="shared" si="583"/>
        <v>46.625</v>
      </c>
      <c r="AM527" s="961">
        <f t="shared" si="583"/>
        <v>37.300000000000004</v>
      </c>
      <c r="AN527" s="1114">
        <f t="shared" si="556"/>
        <v>46.625</v>
      </c>
      <c r="AO527" s="1125">
        <f t="shared" si="557"/>
        <v>37.300000000000004</v>
      </c>
      <c r="AR527" s="217"/>
    </row>
    <row r="528" spans="2:49">
      <c r="B528" s="3452" t="s">
        <v>8</v>
      </c>
      <c r="C528" s="2181" t="s">
        <v>9</v>
      </c>
      <c r="D528" s="258">
        <v>60</v>
      </c>
      <c r="E528" s="194" t="s">
        <v>131</v>
      </c>
      <c r="F528" s="237">
        <v>4.8</v>
      </c>
      <c r="G528" s="1257">
        <v>4</v>
      </c>
      <c r="H528" s="194" t="s">
        <v>75</v>
      </c>
      <c r="I528" s="237">
        <v>6</v>
      </c>
      <c r="J528" s="1254">
        <v>6</v>
      </c>
      <c r="K528" s="1193" t="s">
        <v>352</v>
      </c>
      <c r="L528" s="2773">
        <v>1.1299999999999999</v>
      </c>
      <c r="M528" s="2774">
        <v>1.1299999999999999</v>
      </c>
      <c r="N528" s="110"/>
      <c r="O528" s="917" t="s">
        <v>104</v>
      </c>
      <c r="P528" s="882"/>
      <c r="Q528" s="875"/>
      <c r="R528" s="1182">
        <f>L534</f>
        <v>102.72</v>
      </c>
      <c r="S528" s="961">
        <f>M534</f>
        <v>72</v>
      </c>
      <c r="T528" s="882"/>
      <c r="U528" s="1063"/>
      <c r="V528" s="882">
        <f t="shared" si="579"/>
        <v>102.72</v>
      </c>
      <c r="W528" s="1049">
        <f t="shared" si="580"/>
        <v>72</v>
      </c>
      <c r="X528" s="882">
        <f t="shared" si="581"/>
        <v>102.72</v>
      </c>
      <c r="Y528" s="961">
        <f t="shared" si="582"/>
        <v>72</v>
      </c>
      <c r="Z528" s="918">
        <f t="shared" si="572"/>
        <v>102.72</v>
      </c>
      <c r="AA528" s="919">
        <f t="shared" si="573"/>
        <v>72</v>
      </c>
      <c r="AC528" s="936" t="s">
        <v>67</v>
      </c>
      <c r="AD528" s="754"/>
      <c r="AE528" s="1141"/>
      <c r="AF528" s="973"/>
      <c r="AG528" s="1048"/>
      <c r="AH528" s="906"/>
      <c r="AI528" s="1066"/>
      <c r="AJ528" s="906">
        <f t="shared" si="583"/>
        <v>0</v>
      </c>
      <c r="AK528" s="1049">
        <f t="shared" si="583"/>
        <v>0</v>
      </c>
      <c r="AL528" s="906">
        <f t="shared" si="583"/>
        <v>0</v>
      </c>
      <c r="AM528" s="961">
        <f t="shared" si="583"/>
        <v>0</v>
      </c>
      <c r="AN528" s="1114">
        <f t="shared" si="556"/>
        <v>0</v>
      </c>
      <c r="AO528" s="1125">
        <f t="shared" si="557"/>
        <v>0</v>
      </c>
      <c r="AR528" s="217"/>
    </row>
    <row r="529" spans="2:44">
      <c r="B529" s="3390" t="s">
        <v>8</v>
      </c>
      <c r="C529" s="2181" t="s">
        <v>305</v>
      </c>
      <c r="D529" s="3441">
        <v>20</v>
      </c>
      <c r="E529" s="2860" t="s">
        <v>535</v>
      </c>
      <c r="F529" s="2608"/>
      <c r="G529" s="2861"/>
      <c r="H529" s="2775" t="s">
        <v>762</v>
      </c>
      <c r="I529" s="1740"/>
      <c r="J529" s="2848"/>
      <c r="K529" s="1271" t="s">
        <v>132</v>
      </c>
      <c r="L529" s="2869">
        <v>4.5999999999999999E-3</v>
      </c>
      <c r="M529" s="2870">
        <v>4.5999999999999999E-3</v>
      </c>
      <c r="N529" s="110"/>
      <c r="O529" s="917" t="s">
        <v>60</v>
      </c>
      <c r="P529" s="882"/>
      <c r="Q529" s="875"/>
      <c r="R529" s="882"/>
      <c r="S529" s="961"/>
      <c r="T529" s="1182"/>
      <c r="U529" s="1068"/>
      <c r="V529" s="882">
        <f t="shared" si="579"/>
        <v>0</v>
      </c>
      <c r="W529" s="1049">
        <f t="shared" si="580"/>
        <v>0</v>
      </c>
      <c r="X529" s="882">
        <f t="shared" si="581"/>
        <v>0</v>
      </c>
      <c r="Y529" s="961">
        <f t="shared" si="582"/>
        <v>0</v>
      </c>
      <c r="Z529" s="918">
        <f t="shared" si="572"/>
        <v>0</v>
      </c>
      <c r="AA529" s="919">
        <f t="shared" si="573"/>
        <v>0</v>
      </c>
      <c r="AC529" s="936" t="s">
        <v>420</v>
      </c>
      <c r="AD529" s="1149"/>
      <c r="AE529" s="1144"/>
      <c r="AF529" s="1242"/>
      <c r="AG529" s="1048"/>
      <c r="AH529" s="906"/>
      <c r="AI529" s="1066"/>
      <c r="AJ529" s="906">
        <f t="shared" si="583"/>
        <v>0</v>
      </c>
      <c r="AK529" s="1049">
        <f t="shared" si="583"/>
        <v>0</v>
      </c>
      <c r="AL529" s="906">
        <f t="shared" si="583"/>
        <v>0</v>
      </c>
      <c r="AM529" s="961">
        <f t="shared" si="583"/>
        <v>0</v>
      </c>
      <c r="AN529" s="1114">
        <f t="shared" si="556"/>
        <v>0</v>
      </c>
      <c r="AO529" s="1125">
        <f t="shared" si="557"/>
        <v>0</v>
      </c>
      <c r="AR529" s="217"/>
    </row>
    <row r="530" spans="2:44">
      <c r="B530" s="3598" t="s">
        <v>822</v>
      </c>
      <c r="C530" s="2181" t="s">
        <v>409</v>
      </c>
      <c r="D530" s="3441">
        <v>100</v>
      </c>
      <c r="E530" s="2653" t="s">
        <v>536</v>
      </c>
      <c r="F530" s="237">
        <v>4</v>
      </c>
      <c r="G530" s="1257">
        <v>4</v>
      </c>
      <c r="H530" s="194" t="s">
        <v>476</v>
      </c>
      <c r="I530" s="237">
        <v>40.302</v>
      </c>
      <c r="J530" s="1254">
        <v>26</v>
      </c>
      <c r="K530" s="3432" t="s">
        <v>348</v>
      </c>
      <c r="L530" s="1727">
        <v>0.2</v>
      </c>
      <c r="M530" s="2840">
        <v>0.2</v>
      </c>
      <c r="N530" s="110"/>
      <c r="O530" s="917" t="s">
        <v>56</v>
      </c>
      <c r="P530" s="1182">
        <f>I515+L520</f>
        <v>223</v>
      </c>
      <c r="Q530" s="1069">
        <f>J515+M520</f>
        <v>212</v>
      </c>
      <c r="R530" s="1150">
        <f>L535</f>
        <v>8.9</v>
      </c>
      <c r="S530" s="1049">
        <f>M535</f>
        <v>8.9</v>
      </c>
      <c r="T530" s="1182">
        <f>L548</f>
        <v>15.1</v>
      </c>
      <c r="U530" s="1060">
        <f>M548</f>
        <v>15.1</v>
      </c>
      <c r="V530" s="882">
        <f t="shared" si="579"/>
        <v>231.9</v>
      </c>
      <c r="W530" s="1049">
        <f t="shared" si="580"/>
        <v>220.9</v>
      </c>
      <c r="X530" s="882">
        <f t="shared" si="581"/>
        <v>24</v>
      </c>
      <c r="Y530" s="961">
        <f t="shared" si="582"/>
        <v>24</v>
      </c>
      <c r="Z530" s="918">
        <f t="shared" si="572"/>
        <v>247</v>
      </c>
      <c r="AA530" s="919">
        <f t="shared" si="573"/>
        <v>236</v>
      </c>
      <c r="AC530" s="936" t="s">
        <v>111</v>
      </c>
      <c r="AD530" s="754"/>
      <c r="AE530" s="1145"/>
      <c r="AF530" s="906"/>
      <c r="AG530" s="1048"/>
      <c r="AH530" s="906"/>
      <c r="AI530" s="1066"/>
      <c r="AJ530" s="906">
        <f t="shared" si="583"/>
        <v>0</v>
      </c>
      <c r="AK530" s="1049">
        <f t="shared" si="583"/>
        <v>0</v>
      </c>
      <c r="AL530" s="906">
        <f t="shared" si="583"/>
        <v>0</v>
      </c>
      <c r="AM530" s="961">
        <f t="shared" si="583"/>
        <v>0</v>
      </c>
      <c r="AN530" s="1114">
        <f t="shared" si="556"/>
        <v>0</v>
      </c>
      <c r="AO530" s="1125">
        <f t="shared" si="557"/>
        <v>0</v>
      </c>
      <c r="AR530" s="1485"/>
    </row>
    <row r="531" spans="2:44" ht="16.5" thickBot="1">
      <c r="B531" s="3694"/>
      <c r="C531" s="2643"/>
      <c r="D531" s="1626"/>
      <c r="E531" s="194" t="s">
        <v>79</v>
      </c>
      <c r="F531" s="237">
        <v>4</v>
      </c>
      <c r="G531" s="1257">
        <v>4</v>
      </c>
      <c r="H531" s="194" t="s">
        <v>478</v>
      </c>
      <c r="I531" s="2863"/>
      <c r="J531" s="1558">
        <v>0.78</v>
      </c>
      <c r="K531" s="2924" t="s">
        <v>735</v>
      </c>
      <c r="L531" s="2662"/>
      <c r="M531" s="2663"/>
      <c r="N531" s="110"/>
      <c r="O531" s="917" t="s">
        <v>119</v>
      </c>
      <c r="P531" s="882"/>
      <c r="Q531" s="875"/>
      <c r="R531" s="882"/>
      <c r="S531" s="961"/>
      <c r="T531" s="882"/>
      <c r="U531" s="1063"/>
      <c r="V531" s="882">
        <f t="shared" si="579"/>
        <v>0</v>
      </c>
      <c r="W531" s="1049">
        <f t="shared" si="580"/>
        <v>0</v>
      </c>
      <c r="X531" s="882">
        <f t="shared" si="581"/>
        <v>0</v>
      </c>
      <c r="Y531" s="961">
        <f t="shared" si="582"/>
        <v>0</v>
      </c>
      <c r="Z531" s="918">
        <f t="shared" si="572"/>
        <v>0</v>
      </c>
      <c r="AA531" s="926">
        <f t="shared" si="573"/>
        <v>0</v>
      </c>
      <c r="AC531" s="2265" t="s">
        <v>83</v>
      </c>
      <c r="AD531" s="1564"/>
      <c r="AE531" s="1146"/>
      <c r="AF531" s="907">
        <f>L525</f>
        <v>3.6</v>
      </c>
      <c r="AG531" s="2205">
        <f>M525</f>
        <v>3.6</v>
      </c>
      <c r="AH531" s="907"/>
      <c r="AI531" s="1148"/>
      <c r="AJ531" s="907">
        <f t="shared" si="583"/>
        <v>3.6</v>
      </c>
      <c r="AK531" s="1051">
        <f t="shared" si="583"/>
        <v>3.6</v>
      </c>
      <c r="AL531" s="907">
        <f t="shared" si="583"/>
        <v>3.6</v>
      </c>
      <c r="AM531" s="871">
        <f t="shared" si="583"/>
        <v>3.6</v>
      </c>
      <c r="AN531" s="1433">
        <f t="shared" si="556"/>
        <v>3.6</v>
      </c>
      <c r="AO531" s="1419">
        <f t="shared" si="557"/>
        <v>3.6</v>
      </c>
      <c r="AR531" s="210"/>
    </row>
    <row r="532" spans="2:44" ht="15.75" thickBot="1">
      <c r="B532" s="3439"/>
      <c r="C532" s="2644"/>
      <c r="D532" s="3440"/>
      <c r="E532" s="194" t="s">
        <v>348</v>
      </c>
      <c r="F532" s="237">
        <v>0.4</v>
      </c>
      <c r="G532" s="239">
        <v>0.4</v>
      </c>
      <c r="H532" s="1260"/>
      <c r="I532" s="1262"/>
      <c r="J532" s="1262"/>
      <c r="K532" s="2375" t="s">
        <v>1006</v>
      </c>
      <c r="L532" s="1253"/>
      <c r="M532" s="1708"/>
      <c r="N532" s="110"/>
      <c r="O532" s="917" t="s">
        <v>59</v>
      </c>
      <c r="P532" s="882"/>
      <c r="Q532" s="875"/>
      <c r="R532" s="885"/>
      <c r="S532" s="1072"/>
      <c r="T532" s="882"/>
      <c r="U532" s="1063"/>
      <c r="V532" s="882">
        <f t="shared" si="579"/>
        <v>0</v>
      </c>
      <c r="W532" s="1049">
        <f t="shared" si="580"/>
        <v>0</v>
      </c>
      <c r="X532" s="882">
        <f t="shared" si="581"/>
        <v>0</v>
      </c>
      <c r="Y532" s="961">
        <f t="shared" si="582"/>
        <v>0</v>
      </c>
      <c r="Z532" s="918">
        <f t="shared" si="572"/>
        <v>0</v>
      </c>
      <c r="AA532" s="926">
        <f t="shared" si="573"/>
        <v>0</v>
      </c>
      <c r="AC532" s="1412" t="s">
        <v>389</v>
      </c>
      <c r="AD532" s="1438">
        <f t="shared" ref="AD532:AH532" si="586">SUM(AD519:AD531)</f>
        <v>12.87</v>
      </c>
      <c r="AE532" s="1439">
        <f>SUM(AE519:AE531)</f>
        <v>10.8</v>
      </c>
      <c r="AF532" s="2299">
        <f t="shared" si="586"/>
        <v>201.17699999999999</v>
      </c>
      <c r="AG532" s="1441">
        <f>SUM(AG519:AG531)</f>
        <v>156.30000000000001</v>
      </c>
      <c r="AH532" s="1438">
        <f t="shared" si="586"/>
        <v>61.375</v>
      </c>
      <c r="AI532" s="1415">
        <f>SUM(AI519:AI531)</f>
        <v>49.381</v>
      </c>
      <c r="AJ532" s="1431">
        <f t="shared" si="583"/>
        <v>214.047</v>
      </c>
      <c r="AK532" s="2266">
        <f t="shared" si="583"/>
        <v>167.10000000000002</v>
      </c>
      <c r="AL532" s="1431">
        <f t="shared" si="583"/>
        <v>262.55200000000002</v>
      </c>
      <c r="AM532" s="2267">
        <f t="shared" si="583"/>
        <v>205.68100000000001</v>
      </c>
      <c r="AN532" s="1446">
        <f t="shared" si="556"/>
        <v>275.42200000000003</v>
      </c>
      <c r="AO532" s="1126">
        <f t="shared" si="557"/>
        <v>216.48100000000002</v>
      </c>
      <c r="AR532" s="110"/>
    </row>
    <row r="533" spans="2:44" ht="16.5" thickBot="1">
      <c r="B533" s="3439"/>
      <c r="C533" s="2644"/>
      <c r="D533" s="3440"/>
      <c r="E533" s="2654" t="s">
        <v>132</v>
      </c>
      <c r="F533" s="2773">
        <v>8.0000000000000002E-3</v>
      </c>
      <c r="G533" s="2774">
        <v>8.0000000000000002E-3</v>
      </c>
      <c r="H533" s="2873" t="s">
        <v>768</v>
      </c>
      <c r="I533" s="116"/>
      <c r="J533" s="116"/>
      <c r="K533" s="2802" t="s">
        <v>86</v>
      </c>
      <c r="L533" s="2803" t="s">
        <v>87</v>
      </c>
      <c r="M533" s="2804" t="s">
        <v>88</v>
      </c>
      <c r="N533" s="110"/>
      <c r="O533" s="917" t="s">
        <v>320</v>
      </c>
      <c r="P533" s="882"/>
      <c r="Q533" s="875"/>
      <c r="R533" s="882"/>
      <c r="S533" s="961"/>
      <c r="T533" s="882"/>
      <c r="U533" s="1063"/>
      <c r="V533" s="882">
        <f t="shared" si="579"/>
        <v>0</v>
      </c>
      <c r="W533" s="1049">
        <f t="shared" si="580"/>
        <v>0</v>
      </c>
      <c r="X533" s="882">
        <f t="shared" si="581"/>
        <v>0</v>
      </c>
      <c r="Y533" s="961">
        <f t="shared" si="582"/>
        <v>0</v>
      </c>
      <c r="Z533" s="918">
        <f t="shared" si="572"/>
        <v>0</v>
      </c>
      <c r="AA533" s="926">
        <f t="shared" si="573"/>
        <v>0</v>
      </c>
      <c r="AC533" s="1390" t="s">
        <v>400</v>
      </c>
      <c r="AD533" s="1387"/>
      <c r="AE533" s="1391"/>
      <c r="AF533" s="1392"/>
      <c r="AG533" s="1393"/>
      <c r="AH533" s="1392"/>
      <c r="AI533" s="1394"/>
      <c r="AR533" s="217"/>
    </row>
    <row r="534" spans="2:44" ht="15.75" thickBot="1">
      <c r="B534" s="656"/>
      <c r="C534" s="2645"/>
      <c r="D534" s="1911"/>
      <c r="E534" s="194" t="s">
        <v>74</v>
      </c>
      <c r="F534" s="237">
        <v>150</v>
      </c>
      <c r="G534" s="1257"/>
      <c r="H534" s="1228" t="s">
        <v>86</v>
      </c>
      <c r="I534" s="167" t="s">
        <v>87</v>
      </c>
      <c r="J534" s="2658" t="s">
        <v>88</v>
      </c>
      <c r="K534" s="2666" t="s">
        <v>104</v>
      </c>
      <c r="L534" s="2839">
        <v>102.72</v>
      </c>
      <c r="M534" s="2926">
        <v>72</v>
      </c>
      <c r="N534" s="110"/>
      <c r="O534" s="917" t="s">
        <v>61</v>
      </c>
      <c r="P534" s="882"/>
      <c r="Q534" s="875"/>
      <c r="R534" s="882"/>
      <c r="S534" s="961"/>
      <c r="T534" s="882">
        <f>L546</f>
        <v>5</v>
      </c>
      <c r="U534" s="1063">
        <f>M546</f>
        <v>5</v>
      </c>
      <c r="V534" s="882">
        <f t="shared" si="579"/>
        <v>0</v>
      </c>
      <c r="W534" s="1049">
        <f t="shared" si="580"/>
        <v>0</v>
      </c>
      <c r="X534" s="882">
        <f t="shared" si="581"/>
        <v>5</v>
      </c>
      <c r="Y534" s="961">
        <f t="shared" si="582"/>
        <v>5</v>
      </c>
      <c r="Z534" s="918">
        <f t="shared" si="572"/>
        <v>5</v>
      </c>
      <c r="AA534" s="926">
        <f t="shared" si="573"/>
        <v>5</v>
      </c>
      <c r="AC534" s="936"/>
      <c r="AD534" s="754"/>
      <c r="AE534" s="1141"/>
      <c r="AF534" s="906"/>
      <c r="AG534" s="1048"/>
      <c r="AH534" s="906"/>
      <c r="AI534" s="1066"/>
      <c r="AJ534" s="906">
        <f t="shared" ref="AJ534:AM540" si="587">AD534+AF534</f>
        <v>0</v>
      </c>
      <c r="AK534" s="1049">
        <f t="shared" si="587"/>
        <v>0</v>
      </c>
      <c r="AL534" s="906">
        <f t="shared" si="587"/>
        <v>0</v>
      </c>
      <c r="AM534" s="961">
        <f t="shared" si="587"/>
        <v>0</v>
      </c>
      <c r="AN534" s="1114">
        <f t="shared" ref="AN534:AO540" si="588">AD534+AF534+AH534</f>
        <v>0</v>
      </c>
      <c r="AO534" s="1125">
        <f t="shared" si="588"/>
        <v>0</v>
      </c>
      <c r="AR534" s="217"/>
    </row>
    <row r="535" spans="2:44" ht="15.75" thickBot="1">
      <c r="B535" s="656"/>
      <c r="C535" s="3486"/>
      <c r="D535" s="1911"/>
      <c r="E535" s="249" t="s">
        <v>478</v>
      </c>
      <c r="F535" s="2608"/>
      <c r="G535" s="1200">
        <v>0.6</v>
      </c>
      <c r="H535" s="195" t="s">
        <v>769</v>
      </c>
      <c r="I535" s="1727">
        <v>20</v>
      </c>
      <c r="J535" s="1268">
        <v>20</v>
      </c>
      <c r="K535" s="194" t="s">
        <v>73</v>
      </c>
      <c r="L535" s="261">
        <v>8.9</v>
      </c>
      <c r="M535" s="3695">
        <v>8.9</v>
      </c>
      <c r="N535" s="110"/>
      <c r="O535" s="917" t="s">
        <v>75</v>
      </c>
      <c r="P535" s="1150">
        <f>L516</f>
        <v>5.25</v>
      </c>
      <c r="Q535" s="1067">
        <f>M516</f>
        <v>5.25</v>
      </c>
      <c r="R535" s="1150">
        <f>I528+L524</f>
        <v>7.4</v>
      </c>
      <c r="S535" s="1049">
        <f>J528+M524</f>
        <v>7.4</v>
      </c>
      <c r="T535" s="885">
        <f>F551+I548</f>
        <v>3.09</v>
      </c>
      <c r="U535" s="1801">
        <f>G551+J548</f>
        <v>3.09</v>
      </c>
      <c r="V535" s="882">
        <f t="shared" si="579"/>
        <v>12.65</v>
      </c>
      <c r="W535" s="1049">
        <f t="shared" si="580"/>
        <v>12.65</v>
      </c>
      <c r="X535" s="882">
        <f t="shared" si="581"/>
        <v>10.49</v>
      </c>
      <c r="Y535" s="961">
        <f t="shared" si="582"/>
        <v>10.49</v>
      </c>
      <c r="Z535" s="918">
        <f t="shared" si="572"/>
        <v>15.74</v>
      </c>
      <c r="AA535" s="926">
        <f t="shared" si="573"/>
        <v>15.74</v>
      </c>
      <c r="AC535" s="936" t="s">
        <v>110</v>
      </c>
      <c r="AD535" s="754"/>
      <c r="AE535" s="1141"/>
      <c r="AF535" s="906"/>
      <c r="AG535" s="1048"/>
      <c r="AH535" s="906"/>
      <c r="AI535" s="1066"/>
      <c r="AJ535" s="906">
        <f t="shared" si="587"/>
        <v>0</v>
      </c>
      <c r="AK535" s="1049">
        <f t="shared" si="587"/>
        <v>0</v>
      </c>
      <c r="AL535" s="906">
        <f t="shared" si="587"/>
        <v>0</v>
      </c>
      <c r="AM535" s="961">
        <f t="shared" si="587"/>
        <v>0</v>
      </c>
      <c r="AN535" s="1114">
        <f t="shared" si="588"/>
        <v>0</v>
      </c>
      <c r="AO535" s="1125">
        <f t="shared" si="588"/>
        <v>0</v>
      </c>
      <c r="AR535" s="217"/>
    </row>
    <row r="536" spans="2:44" ht="15.75" thickBot="1">
      <c r="B536" s="656"/>
      <c r="C536" s="3486"/>
      <c r="D536" s="1911"/>
      <c r="E536" s="3696" t="s">
        <v>770</v>
      </c>
      <c r="F536" s="1240"/>
      <c r="G536" s="1241"/>
      <c r="H536" s="249" t="s">
        <v>352</v>
      </c>
      <c r="I536" s="250">
        <v>15</v>
      </c>
      <c r="J536" s="255">
        <v>15</v>
      </c>
      <c r="K536" s="194" t="s">
        <v>612</v>
      </c>
      <c r="L536" s="261">
        <v>18</v>
      </c>
      <c r="M536" s="3695">
        <v>18</v>
      </c>
      <c r="N536" s="110"/>
      <c r="O536" s="917" t="s">
        <v>79</v>
      </c>
      <c r="P536" s="882">
        <f>I519+I516</f>
        <v>2.7</v>
      </c>
      <c r="Q536" s="875">
        <f>J519+J516</f>
        <v>2.7</v>
      </c>
      <c r="R536" s="1182">
        <f>L541+F541+F531</f>
        <v>8.25</v>
      </c>
      <c r="S536" s="1049">
        <f>M541+G541+G531</f>
        <v>8.25</v>
      </c>
      <c r="T536" s="882">
        <f>I547</f>
        <v>3.75</v>
      </c>
      <c r="U536" s="1063">
        <f>J547</f>
        <v>3.75</v>
      </c>
      <c r="V536" s="882">
        <f t="shared" si="579"/>
        <v>10.95</v>
      </c>
      <c r="W536" s="1049">
        <f t="shared" si="580"/>
        <v>10.95</v>
      </c>
      <c r="X536" s="882">
        <f t="shared" si="581"/>
        <v>12</v>
      </c>
      <c r="Y536" s="961">
        <f t="shared" si="582"/>
        <v>12</v>
      </c>
      <c r="Z536" s="918">
        <f t="shared" si="572"/>
        <v>14.7</v>
      </c>
      <c r="AA536" s="926">
        <f t="shared" si="573"/>
        <v>14.7</v>
      </c>
      <c r="AC536" s="936" t="s">
        <v>108</v>
      </c>
      <c r="AD536" s="754"/>
      <c r="AE536" s="1145"/>
      <c r="AF536" s="1243">
        <f>F526</f>
        <v>20</v>
      </c>
      <c r="AG536" s="2619">
        <f>G526</f>
        <v>17.91</v>
      </c>
      <c r="AH536" s="906"/>
      <c r="AI536" s="1066"/>
      <c r="AJ536" s="906">
        <f t="shared" si="587"/>
        <v>20</v>
      </c>
      <c r="AK536" s="1049">
        <f t="shared" si="587"/>
        <v>17.91</v>
      </c>
      <c r="AL536" s="906">
        <f t="shared" si="587"/>
        <v>20</v>
      </c>
      <c r="AM536" s="961">
        <f t="shared" si="587"/>
        <v>17.91</v>
      </c>
      <c r="AN536" s="1114">
        <f t="shared" si="588"/>
        <v>20</v>
      </c>
      <c r="AO536" s="1125">
        <f t="shared" si="588"/>
        <v>17.91</v>
      </c>
      <c r="AR536" s="217"/>
    </row>
    <row r="537" spans="2:44">
      <c r="B537" s="656"/>
      <c r="C537" s="2646"/>
      <c r="D537" s="1626"/>
      <c r="E537" s="194" t="s">
        <v>473</v>
      </c>
      <c r="F537" s="237">
        <v>66.25</v>
      </c>
      <c r="G537" s="239">
        <v>53</v>
      </c>
      <c r="H537" s="2672" t="s">
        <v>553</v>
      </c>
      <c r="I537" s="2773">
        <v>100</v>
      </c>
      <c r="J537" s="2774">
        <v>100</v>
      </c>
      <c r="K537" s="2667" t="s">
        <v>266</v>
      </c>
      <c r="L537" s="2857" t="s">
        <v>900</v>
      </c>
      <c r="M537" s="2928">
        <v>4.5</v>
      </c>
      <c r="N537" s="110"/>
      <c r="O537" s="617" t="s">
        <v>123</v>
      </c>
      <c r="P537" s="882"/>
      <c r="Q537" s="1067"/>
      <c r="R537" s="1154">
        <v>0.1125</v>
      </c>
      <c r="S537" s="1049">
        <f>M537</f>
        <v>4.5</v>
      </c>
      <c r="T537" s="1277"/>
      <c r="U537" s="1068"/>
      <c r="V537" s="882">
        <f t="shared" si="579"/>
        <v>0.1125</v>
      </c>
      <c r="W537" s="1049">
        <f t="shared" si="580"/>
        <v>4.5</v>
      </c>
      <c r="X537" s="882">
        <f t="shared" si="581"/>
        <v>0.1125</v>
      </c>
      <c r="Y537" s="961">
        <f t="shared" si="582"/>
        <v>4.5</v>
      </c>
      <c r="Z537" s="918">
        <f t="shared" si="572"/>
        <v>0.1125</v>
      </c>
      <c r="AA537" s="926">
        <f t="shared" si="573"/>
        <v>4.5</v>
      </c>
      <c r="AC537" s="936" t="s">
        <v>309</v>
      </c>
      <c r="AD537" s="754"/>
      <c r="AE537" s="1145"/>
      <c r="AF537" s="906"/>
      <c r="AG537" s="1048"/>
      <c r="AH537" s="906"/>
      <c r="AI537" s="1066"/>
      <c r="AJ537" s="906">
        <f t="shared" si="587"/>
        <v>0</v>
      </c>
      <c r="AK537" s="1049">
        <f t="shared" si="587"/>
        <v>0</v>
      </c>
      <c r="AL537" s="906">
        <f t="shared" si="587"/>
        <v>0</v>
      </c>
      <c r="AM537" s="961">
        <f t="shared" si="587"/>
        <v>0</v>
      </c>
      <c r="AN537" s="1114">
        <f t="shared" si="588"/>
        <v>0</v>
      </c>
      <c r="AO537" s="1125">
        <f t="shared" si="588"/>
        <v>0</v>
      </c>
      <c r="AR537" s="115"/>
    </row>
    <row r="538" spans="2:44" ht="15.75" thickBot="1">
      <c r="B538" s="656"/>
      <c r="C538" s="2647"/>
      <c r="D538" s="3440"/>
      <c r="E538" s="2592" t="s">
        <v>477</v>
      </c>
      <c r="F538" s="250">
        <v>6.0000000000000001E-3</v>
      </c>
      <c r="G538" s="255">
        <v>6.0000000000000001E-3</v>
      </c>
      <c r="H538" s="2672" t="s">
        <v>347</v>
      </c>
      <c r="I538" s="237">
        <v>118</v>
      </c>
      <c r="J538" s="1257"/>
      <c r="K538" s="249" t="s">
        <v>348</v>
      </c>
      <c r="L538" s="250">
        <v>0.27</v>
      </c>
      <c r="M538" s="2929">
        <v>0.27</v>
      </c>
      <c r="N538" s="110"/>
      <c r="O538" s="917" t="s">
        <v>47</v>
      </c>
      <c r="P538" s="882"/>
      <c r="Q538" s="1067"/>
      <c r="R538" s="1150">
        <f>L528+I536+F540</f>
        <v>17.34</v>
      </c>
      <c r="S538" s="1049">
        <f>M528+J536+G540</f>
        <v>17.34</v>
      </c>
      <c r="T538" s="1150">
        <f>L552</f>
        <v>6.3</v>
      </c>
      <c r="U538" s="1060">
        <f>M552</f>
        <v>6.3</v>
      </c>
      <c r="V538" s="882">
        <f t="shared" si="579"/>
        <v>17.34</v>
      </c>
      <c r="W538" s="1049">
        <f t="shared" si="580"/>
        <v>17.34</v>
      </c>
      <c r="X538" s="882">
        <f t="shared" si="581"/>
        <v>23.64</v>
      </c>
      <c r="Y538" s="961">
        <f t="shared" si="582"/>
        <v>23.64</v>
      </c>
      <c r="Z538" s="918">
        <f t="shared" si="572"/>
        <v>23.64</v>
      </c>
      <c r="AA538" s="926">
        <f t="shared" si="573"/>
        <v>23.64</v>
      </c>
      <c r="AC538" s="2265"/>
      <c r="AD538" s="1149"/>
      <c r="AE538" s="1153"/>
      <c r="AF538" s="1243"/>
      <c r="AG538" s="1048"/>
      <c r="AH538" s="906"/>
      <c r="AI538" s="1066"/>
      <c r="AJ538" s="906">
        <f t="shared" si="587"/>
        <v>0</v>
      </c>
      <c r="AK538" s="1049">
        <f t="shared" si="587"/>
        <v>0</v>
      </c>
      <c r="AL538" s="906">
        <f t="shared" si="587"/>
        <v>0</v>
      </c>
      <c r="AM538" s="961">
        <f t="shared" si="587"/>
        <v>0</v>
      </c>
      <c r="AN538" s="1433">
        <f t="shared" si="588"/>
        <v>0</v>
      </c>
      <c r="AO538" s="1419">
        <f t="shared" si="588"/>
        <v>0</v>
      </c>
      <c r="AR538" s="210"/>
    </row>
    <row r="539" spans="2:44" ht="15.75" thickBot="1">
      <c r="B539" s="656"/>
      <c r="C539" s="2645"/>
      <c r="D539" s="1626"/>
      <c r="E539" s="194" t="s">
        <v>62</v>
      </c>
      <c r="F539" s="261">
        <v>8.875</v>
      </c>
      <c r="G539" s="2795">
        <v>7.1</v>
      </c>
      <c r="H539" s="2672" t="s">
        <v>124</v>
      </c>
      <c r="I539" s="238">
        <v>10</v>
      </c>
      <c r="J539" s="1257">
        <v>10</v>
      </c>
      <c r="K539" s="194" t="s">
        <v>365</v>
      </c>
      <c r="L539" s="238">
        <v>4.5</v>
      </c>
      <c r="M539" s="2927">
        <v>4.5</v>
      </c>
      <c r="N539" s="95"/>
      <c r="O539" s="917" t="s">
        <v>120</v>
      </c>
      <c r="P539" s="882"/>
      <c r="Q539" s="875"/>
      <c r="R539" s="882"/>
      <c r="S539" s="961"/>
      <c r="T539" s="882"/>
      <c r="U539" s="1063"/>
      <c r="V539" s="882">
        <f t="shared" si="579"/>
        <v>0</v>
      </c>
      <c r="W539" s="1049">
        <f t="shared" si="580"/>
        <v>0</v>
      </c>
      <c r="X539" s="882">
        <f t="shared" si="581"/>
        <v>0</v>
      </c>
      <c r="Y539" s="961">
        <f t="shared" si="582"/>
        <v>0</v>
      </c>
      <c r="Z539" s="918">
        <f t="shared" si="572"/>
        <v>0</v>
      </c>
      <c r="AA539" s="926">
        <f t="shared" si="573"/>
        <v>0</v>
      </c>
      <c r="AC539" s="1412" t="s">
        <v>390</v>
      </c>
      <c r="AD539" s="2268">
        <f>SUM(AD534:AD538)</f>
        <v>0</v>
      </c>
      <c r="AE539" s="1415">
        <f t="shared" ref="AE539:AH539" si="589">SUM(AE534:AE538)</f>
        <v>0</v>
      </c>
      <c r="AF539" s="1438">
        <f t="shared" si="589"/>
        <v>20</v>
      </c>
      <c r="AG539" s="1415">
        <f t="shared" si="589"/>
        <v>17.91</v>
      </c>
      <c r="AH539" s="1438">
        <f t="shared" si="589"/>
        <v>0</v>
      </c>
      <c r="AI539" s="1415">
        <f>SUM(AI534:AI538)</f>
        <v>0</v>
      </c>
      <c r="AJ539" s="1431">
        <f t="shared" si="587"/>
        <v>20</v>
      </c>
      <c r="AK539" s="2266">
        <f t="shared" si="587"/>
        <v>17.91</v>
      </c>
      <c r="AL539" s="1431">
        <f t="shared" si="587"/>
        <v>20</v>
      </c>
      <c r="AM539" s="2266">
        <f t="shared" si="587"/>
        <v>17.91</v>
      </c>
      <c r="AN539" s="2298">
        <f t="shared" si="588"/>
        <v>20</v>
      </c>
      <c r="AO539" s="1126">
        <f t="shared" si="588"/>
        <v>17.91</v>
      </c>
      <c r="AR539" s="130"/>
    </row>
    <row r="540" spans="2:44" ht="15.75" thickBot="1">
      <c r="B540" s="656"/>
      <c r="C540" s="2645"/>
      <c r="D540" s="1626"/>
      <c r="E540" s="194" t="s">
        <v>352</v>
      </c>
      <c r="F540" s="1706">
        <v>1.21</v>
      </c>
      <c r="G540" s="3050">
        <v>1.21</v>
      </c>
      <c r="H540" s="1185" t="s">
        <v>801</v>
      </c>
      <c r="I540" s="1240"/>
      <c r="J540" s="1241"/>
      <c r="K540" s="2806" t="s">
        <v>934</v>
      </c>
      <c r="L540" s="3413"/>
      <c r="M540" s="2930"/>
      <c r="N540" s="95"/>
      <c r="O540" s="917" t="s">
        <v>317</v>
      </c>
      <c r="P540" s="882"/>
      <c r="Q540" s="875"/>
      <c r="R540" s="882"/>
      <c r="S540" s="961"/>
      <c r="T540" s="882">
        <f>L550</f>
        <v>0.5</v>
      </c>
      <c r="U540" s="1063">
        <f>M550</f>
        <v>0.5</v>
      </c>
      <c r="V540" s="882">
        <f t="shared" si="579"/>
        <v>0</v>
      </c>
      <c r="W540" s="1049">
        <f t="shared" si="580"/>
        <v>0</v>
      </c>
      <c r="X540" s="882">
        <f t="shared" si="581"/>
        <v>0.5</v>
      </c>
      <c r="Y540" s="961">
        <f t="shared" si="582"/>
        <v>0.5</v>
      </c>
      <c r="Z540" s="918">
        <f t="shared" si="572"/>
        <v>0.5</v>
      </c>
      <c r="AA540" s="926">
        <f t="shared" si="573"/>
        <v>0.5</v>
      </c>
      <c r="AC540" s="1409" t="s">
        <v>391</v>
      </c>
      <c r="AD540" s="1410">
        <f t="shared" ref="AD540:AG540" si="590">AD532+AD539</f>
        <v>12.87</v>
      </c>
      <c r="AE540" s="1417">
        <f>AE532+AE539</f>
        <v>10.8</v>
      </c>
      <c r="AF540" s="1428">
        <f t="shared" si="590"/>
        <v>221.17699999999999</v>
      </c>
      <c r="AG540" s="1427">
        <f t="shared" si="590"/>
        <v>174.21</v>
      </c>
      <c r="AH540" s="1410">
        <f>AH532+AH539</f>
        <v>61.375</v>
      </c>
      <c r="AI540" s="1416">
        <f>AI532+AI539</f>
        <v>49.381</v>
      </c>
      <c r="AJ540" s="1432">
        <f t="shared" si="587"/>
        <v>234.047</v>
      </c>
      <c r="AK540" s="1411">
        <f t="shared" si="587"/>
        <v>185.01000000000002</v>
      </c>
      <c r="AL540" s="1432">
        <f t="shared" si="587"/>
        <v>282.55200000000002</v>
      </c>
      <c r="AM540" s="1443">
        <f t="shared" si="587"/>
        <v>223.59100000000001</v>
      </c>
      <c r="AN540" s="1446">
        <f t="shared" si="588"/>
        <v>295.42200000000003</v>
      </c>
      <c r="AO540" s="1126">
        <f t="shared" si="588"/>
        <v>234.39100000000002</v>
      </c>
      <c r="AR540" s="102"/>
    </row>
    <row r="541" spans="2:44" ht="15.75" thickBot="1">
      <c r="B541" s="656"/>
      <c r="C541" s="2647"/>
      <c r="D541" s="3440"/>
      <c r="E541" s="194" t="s">
        <v>79</v>
      </c>
      <c r="F541" s="2620">
        <v>2.9</v>
      </c>
      <c r="G541" s="2376">
        <v>2.9</v>
      </c>
      <c r="H541" s="2771" t="s">
        <v>86</v>
      </c>
      <c r="I541" s="677" t="s">
        <v>87</v>
      </c>
      <c r="J541" s="1265" t="s">
        <v>88</v>
      </c>
      <c r="K541" s="194" t="s">
        <v>79</v>
      </c>
      <c r="L541" s="238">
        <v>1.35</v>
      </c>
      <c r="M541" s="2927">
        <v>1.35</v>
      </c>
      <c r="N541" s="95"/>
      <c r="O541" s="917" t="s">
        <v>118</v>
      </c>
      <c r="P541" s="882"/>
      <c r="Q541" s="875"/>
      <c r="R541" s="882"/>
      <c r="S541" s="961"/>
      <c r="T541" s="882"/>
      <c r="U541" s="1063"/>
      <c r="V541" s="882">
        <f t="shared" si="579"/>
        <v>0</v>
      </c>
      <c r="W541" s="1049">
        <f t="shared" si="580"/>
        <v>0</v>
      </c>
      <c r="X541" s="882">
        <f t="shared" si="581"/>
        <v>0</v>
      </c>
      <c r="Y541" s="961">
        <f t="shared" si="582"/>
        <v>0</v>
      </c>
      <c r="Z541" s="918">
        <f t="shared" si="572"/>
        <v>0</v>
      </c>
      <c r="AA541" s="926">
        <f t="shared" si="573"/>
        <v>0</v>
      </c>
      <c r="AC541" s="2290" t="s">
        <v>343</v>
      </c>
      <c r="AD541" s="2184"/>
      <c r="AE541" s="2291"/>
      <c r="AF541" s="2292"/>
      <c r="AG541" s="2293"/>
      <c r="AH541" s="2292"/>
      <c r="AI541" s="2294"/>
      <c r="AJ541" s="2295"/>
      <c r="AK541" s="2296"/>
      <c r="AL541" s="2295"/>
      <c r="AM541" s="2297"/>
      <c r="AN541" s="937"/>
      <c r="AO541" s="57"/>
      <c r="AR541" s="104"/>
    </row>
    <row r="542" spans="2:44" ht="15.75" thickBot="1">
      <c r="B542" s="1272" t="s">
        <v>281</v>
      </c>
      <c r="C542" s="2588"/>
      <c r="D542" s="3688">
        <f>SUM(D522:D530)</f>
        <v>870</v>
      </c>
      <c r="E542" s="194" t="s">
        <v>348</v>
      </c>
      <c r="F542" s="2773">
        <v>0.14000000000000001</v>
      </c>
      <c r="G542" s="2774">
        <v>0.14000000000000001</v>
      </c>
      <c r="H542" s="135" t="s">
        <v>445</v>
      </c>
      <c r="I542" s="1560">
        <v>113.5</v>
      </c>
      <c r="J542" s="2862">
        <v>100</v>
      </c>
      <c r="K542" s="1260"/>
      <c r="L542" s="1262"/>
      <c r="M542" s="2778"/>
      <c r="N542" s="95"/>
      <c r="O542" s="917" t="s">
        <v>117</v>
      </c>
      <c r="P542" s="882"/>
      <c r="Q542" s="875"/>
      <c r="R542" s="882"/>
      <c r="S542" s="961"/>
      <c r="T542" s="882"/>
      <c r="U542" s="1063"/>
      <c r="V542" s="882">
        <f t="shared" si="579"/>
        <v>0</v>
      </c>
      <c r="W542" s="1049">
        <f t="shared" si="580"/>
        <v>0</v>
      </c>
      <c r="X542" s="882">
        <f t="shared" si="581"/>
        <v>0</v>
      </c>
      <c r="Y542" s="961">
        <f t="shared" si="582"/>
        <v>0</v>
      </c>
      <c r="Z542" s="918">
        <f t="shared" si="572"/>
        <v>0</v>
      </c>
      <c r="AA542" s="926">
        <f t="shared" si="573"/>
        <v>0</v>
      </c>
      <c r="AC542" s="1385" t="s">
        <v>292</v>
      </c>
      <c r="AD542" s="2284"/>
      <c r="AE542" s="2285"/>
      <c r="AF542" s="903"/>
      <c r="AG542" s="945"/>
      <c r="AH542" s="903"/>
      <c r="AI542" s="2286"/>
      <c r="AJ542" s="905">
        <f t="shared" ref="AJ542" si="591">AD542+AF542</f>
        <v>0</v>
      </c>
      <c r="AK542" s="2287">
        <f t="shared" ref="AK542" si="592">AE542+AG542</f>
        <v>0</v>
      </c>
      <c r="AL542" s="905">
        <f t="shared" ref="AL542" si="593">AF542+AH542</f>
        <v>0</v>
      </c>
      <c r="AM542" s="2288">
        <f t="shared" ref="AM542" si="594">AG542+AI542</f>
        <v>0</v>
      </c>
      <c r="AN542" s="2289">
        <f t="shared" ref="AN542:AN558" si="595">AD542+AF542+AH542</f>
        <v>0</v>
      </c>
      <c r="AO542" s="945">
        <f t="shared" ref="AO542:AO558" si="596">AE542+AG542+AI542</f>
        <v>0</v>
      </c>
      <c r="AR542" s="108"/>
    </row>
    <row r="543" spans="2:44" ht="15.75" thickBot="1">
      <c r="B543" s="610"/>
      <c r="C543" s="3444" t="s">
        <v>196</v>
      </c>
      <c r="D543" s="680"/>
      <c r="E543" s="2673" t="s">
        <v>660</v>
      </c>
      <c r="F543" s="1240"/>
      <c r="G543" s="1240"/>
      <c r="H543" s="2789"/>
      <c r="I543" s="1240"/>
      <c r="J543" s="1240"/>
      <c r="K543" s="2673" t="s">
        <v>772</v>
      </c>
      <c r="L543" s="1240"/>
      <c r="M543" s="1241"/>
      <c r="N543" s="95"/>
      <c r="O543" s="917" t="s">
        <v>70</v>
      </c>
      <c r="P543" s="882"/>
      <c r="Q543" s="875"/>
      <c r="R543" s="882"/>
      <c r="S543" s="961"/>
      <c r="T543" s="882"/>
      <c r="U543" s="1063"/>
      <c r="V543" s="882">
        <f t="shared" si="579"/>
        <v>0</v>
      </c>
      <c r="W543" s="1049">
        <f t="shared" si="580"/>
        <v>0</v>
      </c>
      <c r="X543" s="882">
        <f t="shared" si="581"/>
        <v>0</v>
      </c>
      <c r="Y543" s="961">
        <f t="shared" si="582"/>
        <v>0</v>
      </c>
      <c r="Z543" s="918">
        <f t="shared" si="572"/>
        <v>0</v>
      </c>
      <c r="AA543" s="926">
        <f t="shared" si="573"/>
        <v>0</v>
      </c>
      <c r="AC543" s="962" t="s">
        <v>293</v>
      </c>
      <c r="AD543" s="963"/>
      <c r="AE543" s="964"/>
      <c r="AF543" s="754">
        <f>I542</f>
        <v>113.5</v>
      </c>
      <c r="AG543" s="965">
        <f>J542</f>
        <v>100</v>
      </c>
      <c r="AH543" s="906">
        <f>L551</f>
        <v>12.535</v>
      </c>
      <c r="AI543" s="966">
        <f>M551</f>
        <v>11.5</v>
      </c>
      <c r="AJ543" s="906">
        <f t="shared" ref="AJ543:AM546" si="597">AD543+AF543</f>
        <v>113.5</v>
      </c>
      <c r="AK543" s="967">
        <f t="shared" si="597"/>
        <v>100</v>
      </c>
      <c r="AL543" s="906">
        <f t="shared" si="597"/>
        <v>126.035</v>
      </c>
      <c r="AM543" s="968">
        <f t="shared" si="597"/>
        <v>111.5</v>
      </c>
      <c r="AN543" s="939">
        <f t="shared" si="595"/>
        <v>126.035</v>
      </c>
      <c r="AO543" s="940">
        <f t="shared" si="596"/>
        <v>111.5</v>
      </c>
      <c r="AR543" s="108"/>
    </row>
    <row r="544" spans="2:44" ht="15.75" thickBot="1">
      <c r="B544" s="3598" t="s">
        <v>498</v>
      </c>
      <c r="C544" s="3432" t="s">
        <v>493</v>
      </c>
      <c r="D544" s="3646">
        <v>180</v>
      </c>
      <c r="E544" s="2144" t="s">
        <v>86</v>
      </c>
      <c r="F544" s="677" t="s">
        <v>87</v>
      </c>
      <c r="G544" s="1265" t="s">
        <v>88</v>
      </c>
      <c r="H544" s="2771" t="s">
        <v>86</v>
      </c>
      <c r="I544" s="167" t="s">
        <v>87</v>
      </c>
      <c r="J544" s="2658" t="s">
        <v>88</v>
      </c>
      <c r="K544" s="2771" t="s">
        <v>86</v>
      </c>
      <c r="L544" s="167" t="s">
        <v>87</v>
      </c>
      <c r="M544" s="2658" t="s">
        <v>88</v>
      </c>
      <c r="N544" s="95"/>
      <c r="O544" s="421" t="s">
        <v>318</v>
      </c>
      <c r="P544" s="882">
        <f>L517+I517</f>
        <v>0.91</v>
      </c>
      <c r="Q544" s="875">
        <f>M517+J517</f>
        <v>0.91</v>
      </c>
      <c r="R544" s="885">
        <f>F532+L538+L530+F542</f>
        <v>1.0100000000000002</v>
      </c>
      <c r="S544" s="1049">
        <f>G532+M538+M530+G542</f>
        <v>1.0100000000000002</v>
      </c>
      <c r="T544" s="882">
        <f>F553</f>
        <v>0.48</v>
      </c>
      <c r="U544" s="1063">
        <f>G553</f>
        <v>0.48</v>
      </c>
      <c r="V544" s="882">
        <f t="shared" si="579"/>
        <v>1.9200000000000004</v>
      </c>
      <c r="W544" s="1049">
        <f t="shared" si="580"/>
        <v>1.9200000000000004</v>
      </c>
      <c r="X544" s="882">
        <f t="shared" si="581"/>
        <v>1.4900000000000002</v>
      </c>
      <c r="Y544" s="961">
        <f t="shared" si="582"/>
        <v>1.4900000000000002</v>
      </c>
      <c r="Z544" s="918">
        <f t="shared" si="572"/>
        <v>2.4000000000000004</v>
      </c>
      <c r="AA544" s="926">
        <f t="shared" si="573"/>
        <v>2.4000000000000004</v>
      </c>
      <c r="AC544" s="969" t="s">
        <v>294</v>
      </c>
      <c r="AD544" s="970"/>
      <c r="AE544" s="971"/>
      <c r="AF544" s="754"/>
      <c r="AG544" s="972"/>
      <c r="AH544" s="973"/>
      <c r="AI544" s="974"/>
      <c r="AJ544" s="906">
        <f t="shared" si="597"/>
        <v>0</v>
      </c>
      <c r="AK544" s="967">
        <f t="shared" si="597"/>
        <v>0</v>
      </c>
      <c r="AL544" s="906">
        <f t="shared" si="597"/>
        <v>0</v>
      </c>
      <c r="AM544" s="968">
        <f t="shared" si="597"/>
        <v>0</v>
      </c>
      <c r="AN544" s="918">
        <f t="shared" si="595"/>
        <v>0</v>
      </c>
      <c r="AO544" s="940">
        <f t="shared" si="596"/>
        <v>0</v>
      </c>
      <c r="AR544" s="108"/>
    </row>
    <row r="545" spans="2:49">
      <c r="B545" s="3438" t="s">
        <v>598</v>
      </c>
      <c r="C545" s="3432" t="s">
        <v>659</v>
      </c>
      <c r="D545" s="2707">
        <v>95</v>
      </c>
      <c r="E545" s="2790" t="s">
        <v>76</v>
      </c>
      <c r="F545" s="1560">
        <v>30.245999999999999</v>
      </c>
      <c r="G545" s="2153">
        <v>27.2</v>
      </c>
      <c r="H545" s="3025" t="s">
        <v>72</v>
      </c>
      <c r="I545" s="3026">
        <v>4.75</v>
      </c>
      <c r="J545" s="3028">
        <v>4.75</v>
      </c>
      <c r="K545" s="1255" t="s">
        <v>773</v>
      </c>
      <c r="L545" s="134">
        <v>10.3</v>
      </c>
      <c r="M545" s="1741"/>
      <c r="N545" s="95"/>
      <c r="O545" s="917" t="s">
        <v>319</v>
      </c>
      <c r="P545" s="882"/>
      <c r="Q545" s="875"/>
      <c r="R545" s="882">
        <f>I539</f>
        <v>10</v>
      </c>
      <c r="S545" s="961">
        <f>J539</f>
        <v>10</v>
      </c>
      <c r="T545" s="882"/>
      <c r="U545" s="1063"/>
      <c r="V545" s="882">
        <f t="shared" si="579"/>
        <v>10</v>
      </c>
      <c r="W545" s="1049">
        <f t="shared" si="580"/>
        <v>10</v>
      </c>
      <c r="X545" s="882">
        <f t="shared" si="581"/>
        <v>10</v>
      </c>
      <c r="Y545" s="961">
        <f t="shared" si="582"/>
        <v>10</v>
      </c>
      <c r="Z545" s="918">
        <f t="shared" si="572"/>
        <v>10</v>
      </c>
      <c r="AA545" s="926">
        <f t="shared" si="573"/>
        <v>10</v>
      </c>
      <c r="AC545" s="975" t="s">
        <v>295</v>
      </c>
      <c r="AD545" s="970"/>
      <c r="AE545" s="971"/>
      <c r="AF545" s="754"/>
      <c r="AG545" s="972"/>
      <c r="AH545" s="906"/>
      <c r="AI545" s="974"/>
      <c r="AJ545" s="906">
        <f t="shared" si="597"/>
        <v>0</v>
      </c>
      <c r="AK545" s="967">
        <f t="shared" si="597"/>
        <v>0</v>
      </c>
      <c r="AL545" s="906">
        <f t="shared" si="597"/>
        <v>0</v>
      </c>
      <c r="AM545" s="968">
        <f t="shared" si="597"/>
        <v>0</v>
      </c>
      <c r="AN545" s="918">
        <f t="shared" si="595"/>
        <v>0</v>
      </c>
      <c r="AO545" s="940">
        <f t="shared" si="596"/>
        <v>0</v>
      </c>
      <c r="AR545" s="110"/>
    </row>
    <row r="546" spans="2:49" ht="15.75" thickBot="1">
      <c r="B546" s="3438" t="s">
        <v>8</v>
      </c>
      <c r="C546" s="2181" t="s">
        <v>9</v>
      </c>
      <c r="D546" s="2707">
        <v>25</v>
      </c>
      <c r="E546" s="2654" t="s">
        <v>581</v>
      </c>
      <c r="F546" s="238">
        <v>53.865000000000002</v>
      </c>
      <c r="G546" s="1736">
        <v>43.110999999999997</v>
      </c>
      <c r="H546" s="2796" t="s">
        <v>602</v>
      </c>
      <c r="I546" s="1740"/>
      <c r="J546" s="2848"/>
      <c r="K546" s="3432" t="s">
        <v>82</v>
      </c>
      <c r="L546" s="238">
        <v>5</v>
      </c>
      <c r="M546" s="1257">
        <v>5</v>
      </c>
      <c r="N546" s="95"/>
      <c r="O546" s="891" t="s">
        <v>134</v>
      </c>
      <c r="P546" s="886">
        <f t="shared" ref="P546:U546" si="598">P547+P548+P549+P550</f>
        <v>0</v>
      </c>
      <c r="Q546" s="1073">
        <f t="shared" si="598"/>
        <v>0</v>
      </c>
      <c r="R546" s="886">
        <f t="shared" si="598"/>
        <v>1.3985999999999998</v>
      </c>
      <c r="S546" s="1074">
        <f t="shared" si="598"/>
        <v>1.3985999999999998</v>
      </c>
      <c r="T546" s="896">
        <f t="shared" si="598"/>
        <v>1.994</v>
      </c>
      <c r="U546" s="1075">
        <f t="shared" si="598"/>
        <v>1.994</v>
      </c>
      <c r="V546" s="882">
        <f t="shared" si="579"/>
        <v>1.3985999999999998</v>
      </c>
      <c r="W546" s="1049">
        <f t="shared" si="580"/>
        <v>1.3985999999999998</v>
      </c>
      <c r="X546" s="882">
        <f t="shared" si="581"/>
        <v>3.3925999999999998</v>
      </c>
      <c r="Y546" s="961">
        <f t="shared" si="582"/>
        <v>3.3925999999999998</v>
      </c>
      <c r="Z546" s="918">
        <f t="shared" si="572"/>
        <v>3.3925999999999998</v>
      </c>
      <c r="AA546" s="926">
        <f t="shared" si="573"/>
        <v>3.3925999999999998</v>
      </c>
      <c r="AC546" s="976" t="s">
        <v>296</v>
      </c>
      <c r="AD546" s="977"/>
      <c r="AE546" s="978"/>
      <c r="AF546" s="904"/>
      <c r="AG546" s="979"/>
      <c r="AH546" s="907"/>
      <c r="AI546" s="980"/>
      <c r="AJ546" s="907">
        <f>AD546+AF546</f>
        <v>0</v>
      </c>
      <c r="AK546" s="967">
        <f t="shared" si="597"/>
        <v>0</v>
      </c>
      <c r="AL546" s="907">
        <f t="shared" ref="AL546:AL558" si="599">AF546+AH546</f>
        <v>0</v>
      </c>
      <c r="AM546" s="968">
        <f t="shared" si="597"/>
        <v>0</v>
      </c>
      <c r="AN546" s="927">
        <f t="shared" si="595"/>
        <v>0</v>
      </c>
      <c r="AO546" s="941">
        <f t="shared" si="596"/>
        <v>0</v>
      </c>
      <c r="AR546" s="202"/>
    </row>
    <row r="547" spans="2:49" ht="15.75" thickBot="1">
      <c r="B547" s="3439"/>
      <c r="C547" s="1258"/>
      <c r="D547" s="3414"/>
      <c r="E547" s="2791" t="s">
        <v>599</v>
      </c>
      <c r="F547" s="238"/>
      <c r="G547" s="1736"/>
      <c r="H547" s="1732" t="s">
        <v>475</v>
      </c>
      <c r="I547" s="237">
        <v>3.75</v>
      </c>
      <c r="J547" s="1254">
        <v>3.75</v>
      </c>
      <c r="K547" s="3432" t="s">
        <v>72</v>
      </c>
      <c r="L547" s="238">
        <v>1.9</v>
      </c>
      <c r="M547" s="1257">
        <v>1.9</v>
      </c>
      <c r="N547" s="95"/>
      <c r="O547" s="892" t="s">
        <v>132</v>
      </c>
      <c r="P547" s="887"/>
      <c r="Q547" s="1076"/>
      <c r="R547" s="887">
        <f>F533+L529</f>
        <v>1.26E-2</v>
      </c>
      <c r="S547" s="1077">
        <f>G533+M529</f>
        <v>1.26E-2</v>
      </c>
      <c r="T547" s="897">
        <f>I549</f>
        <v>4.0000000000000001E-3</v>
      </c>
      <c r="U547" s="1076">
        <f>J549</f>
        <v>4.0000000000000001E-3</v>
      </c>
      <c r="V547" s="901">
        <f>P547+R547</f>
        <v>1.26E-2</v>
      </c>
      <c r="W547" s="1077">
        <f t="shared" si="580"/>
        <v>1.26E-2</v>
      </c>
      <c r="X547" s="883">
        <f t="shared" si="581"/>
        <v>1.66E-2</v>
      </c>
      <c r="Y547" s="1077">
        <f t="shared" si="582"/>
        <v>1.66E-2</v>
      </c>
      <c r="Z547" s="918">
        <f t="shared" si="572"/>
        <v>1.66E-2</v>
      </c>
      <c r="AA547" s="926">
        <f t="shared" si="573"/>
        <v>1.66E-2</v>
      </c>
      <c r="AC547" s="982" t="s">
        <v>297</v>
      </c>
      <c r="AD547" s="983">
        <f>SUM(AD542:AD546)</f>
        <v>0</v>
      </c>
      <c r="AE547" s="984">
        <f t="shared" ref="AE547:AH547" si="600">SUM(AE542:AE546)</f>
        <v>0</v>
      </c>
      <c r="AF547" s="985">
        <f t="shared" si="600"/>
        <v>113.5</v>
      </c>
      <c r="AG547" s="986">
        <f>SUM(AG542:AG546)</f>
        <v>100</v>
      </c>
      <c r="AH547" s="987">
        <f t="shared" si="600"/>
        <v>12.535</v>
      </c>
      <c r="AI547" s="988">
        <f>SUM(AI542:AI546)</f>
        <v>11.5</v>
      </c>
      <c r="AJ547" s="987">
        <f>AD547+AF547</f>
        <v>113.5</v>
      </c>
      <c r="AK547" s="989">
        <f>AE547+AG547</f>
        <v>100</v>
      </c>
      <c r="AL547" s="987">
        <f>AF547+AH547</f>
        <v>126.035</v>
      </c>
      <c r="AM547" s="990">
        <f>AG547+AI547</f>
        <v>111.5</v>
      </c>
      <c r="AN547" s="942">
        <f t="shared" si="595"/>
        <v>126.035</v>
      </c>
      <c r="AO547" s="943">
        <f t="shared" si="596"/>
        <v>111.5</v>
      </c>
      <c r="AR547" s="1793"/>
      <c r="AV547" s="11"/>
      <c r="AW547" s="11"/>
    </row>
    <row r="548" spans="2:49" ht="15.75" thickBot="1">
      <c r="B548" s="656"/>
      <c r="C548" s="2648"/>
      <c r="D548" s="3414"/>
      <c r="E548" s="2654" t="s">
        <v>582</v>
      </c>
      <c r="F548" s="237">
        <v>2.85</v>
      </c>
      <c r="G548" s="1259">
        <v>2.85</v>
      </c>
      <c r="H548" s="3436" t="s">
        <v>222</v>
      </c>
      <c r="I548" s="250">
        <v>1</v>
      </c>
      <c r="J548" s="2577">
        <v>1</v>
      </c>
      <c r="K548" s="1333" t="s">
        <v>73</v>
      </c>
      <c r="L548" s="250">
        <v>15.1</v>
      </c>
      <c r="M548" s="2389">
        <v>15.1</v>
      </c>
      <c r="N548" s="95"/>
      <c r="O548" s="893" t="s">
        <v>287</v>
      </c>
      <c r="P548" s="888"/>
      <c r="Q548" s="1078"/>
      <c r="R548" s="888">
        <f>J531+G535</f>
        <v>1.38</v>
      </c>
      <c r="S548" s="1079">
        <f>J531+G535</f>
        <v>1.38</v>
      </c>
      <c r="T548" s="898">
        <f>J550</f>
        <v>1.99</v>
      </c>
      <c r="U548" s="1078">
        <f>J550</f>
        <v>1.99</v>
      </c>
      <c r="V548" s="901">
        <f>P548+R548</f>
        <v>1.38</v>
      </c>
      <c r="W548" s="1077">
        <f t="shared" si="580"/>
        <v>1.38</v>
      </c>
      <c r="X548" s="883">
        <f t="shared" si="581"/>
        <v>3.37</v>
      </c>
      <c r="Y548" s="1077">
        <f t="shared" si="582"/>
        <v>3.37</v>
      </c>
      <c r="Z548" s="918">
        <f t="shared" si="572"/>
        <v>3.37</v>
      </c>
      <c r="AA548" s="926">
        <f t="shared" si="573"/>
        <v>3.37</v>
      </c>
      <c r="AC548" s="1108" t="s">
        <v>306</v>
      </c>
      <c r="AD548" s="1005"/>
      <c r="AE548" s="1098"/>
      <c r="AF548" s="1007"/>
      <c r="AG548" s="1101"/>
      <c r="AH548" s="1005"/>
      <c r="AI548" s="1098"/>
      <c r="AJ548" s="906">
        <f t="shared" ref="AJ548" si="601">AD548+AF548</f>
        <v>0</v>
      </c>
      <c r="AK548" s="1104">
        <f t="shared" ref="AK548" si="602">AE548+AG548</f>
        <v>0</v>
      </c>
      <c r="AL548" s="906">
        <f t="shared" ref="AL548" si="603">AF548+AH548</f>
        <v>0</v>
      </c>
      <c r="AM548" s="1061">
        <f t="shared" ref="AM548" si="604">AG548+AI548</f>
        <v>0</v>
      </c>
      <c r="AN548" s="938">
        <f t="shared" si="595"/>
        <v>0</v>
      </c>
      <c r="AO548" s="945">
        <f t="shared" si="596"/>
        <v>0</v>
      </c>
      <c r="AR548" s="108"/>
      <c r="AV548" s="11"/>
      <c r="AW548" s="11"/>
    </row>
    <row r="549" spans="2:49" ht="15.75" thickBot="1">
      <c r="B549" s="656"/>
      <c r="C549" s="2647"/>
      <c r="D549" s="3414"/>
      <c r="E549" s="2791" t="s">
        <v>600</v>
      </c>
      <c r="F549" s="1732"/>
      <c r="G549" s="1732"/>
      <c r="H549" s="1271" t="s">
        <v>132</v>
      </c>
      <c r="I549" s="2773">
        <v>4.0000000000000001E-3</v>
      </c>
      <c r="J549" s="2774">
        <v>4.0000000000000001E-3</v>
      </c>
      <c r="K549" s="2779" t="s">
        <v>493</v>
      </c>
      <c r="L549" s="2799"/>
      <c r="M549" s="2841"/>
      <c r="N549" s="95"/>
      <c r="O549" s="894" t="s">
        <v>116</v>
      </c>
      <c r="P549" s="889"/>
      <c r="Q549" s="1080"/>
      <c r="R549" s="889">
        <f>F538</f>
        <v>6.0000000000000001E-3</v>
      </c>
      <c r="S549" s="1081">
        <f>G538</f>
        <v>6.0000000000000001E-3</v>
      </c>
      <c r="T549" s="899"/>
      <c r="U549" s="1080"/>
      <c r="V549" s="901">
        <f>P549+R549</f>
        <v>6.0000000000000001E-3</v>
      </c>
      <c r="W549" s="1077">
        <f t="shared" si="580"/>
        <v>6.0000000000000001E-3</v>
      </c>
      <c r="X549" s="883">
        <f t="shared" si="581"/>
        <v>6.0000000000000001E-3</v>
      </c>
      <c r="Y549" s="1077">
        <f t="shared" si="582"/>
        <v>6.0000000000000001E-3</v>
      </c>
      <c r="Z549" s="927">
        <f t="shared" si="572"/>
        <v>6.0000000000000001E-3</v>
      </c>
      <c r="AA549" s="928">
        <f t="shared" si="573"/>
        <v>6.0000000000000001E-3</v>
      </c>
      <c r="AC549" s="1094" t="s">
        <v>307</v>
      </c>
      <c r="AD549" s="1009"/>
      <c r="AE549" s="1099"/>
      <c r="AF549" s="1011"/>
      <c r="AG549" s="1102"/>
      <c r="AH549" s="1009"/>
      <c r="AI549" s="1099"/>
      <c r="AJ549" s="906">
        <f t="shared" ref="AJ549:AK551" si="605">AD549+AF549</f>
        <v>0</v>
      </c>
      <c r="AK549" s="1104">
        <f t="shared" si="605"/>
        <v>0</v>
      </c>
      <c r="AL549" s="906">
        <f t="shared" si="599"/>
        <v>0</v>
      </c>
      <c r="AM549" s="1061">
        <f t="shared" ref="AM549:AM555" si="606">AG549+AI549</f>
        <v>0</v>
      </c>
      <c r="AN549" s="918">
        <f t="shared" si="595"/>
        <v>0</v>
      </c>
      <c r="AO549" s="940">
        <f t="shared" si="596"/>
        <v>0</v>
      </c>
      <c r="AR549" s="108"/>
      <c r="AV549" s="11"/>
      <c r="AW549" s="11"/>
    </row>
    <row r="550" spans="2:49" ht="15.75" thickBot="1">
      <c r="B550" s="656"/>
      <c r="C550" s="2648"/>
      <c r="D550" s="3414"/>
      <c r="E550" s="2654" t="s">
        <v>131</v>
      </c>
      <c r="F550" s="237">
        <v>7.51</v>
      </c>
      <c r="G550" s="1259">
        <v>6.27</v>
      </c>
      <c r="H550" s="3432" t="s">
        <v>478</v>
      </c>
      <c r="I550" s="2863"/>
      <c r="J550" s="1558">
        <v>1.99</v>
      </c>
      <c r="K550" s="135" t="s">
        <v>81</v>
      </c>
      <c r="L550" s="134">
        <v>0.5</v>
      </c>
      <c r="M550" s="1199">
        <v>0.5</v>
      </c>
      <c r="N550" s="95"/>
      <c r="O550" s="894" t="s">
        <v>325</v>
      </c>
      <c r="P550" s="889"/>
      <c r="Q550" s="1080"/>
      <c r="R550" s="889"/>
      <c r="S550" s="1081"/>
      <c r="T550" s="899"/>
      <c r="U550" s="1080"/>
      <c r="V550" s="901">
        <f>P550+R550</f>
        <v>0</v>
      </c>
      <c r="W550" s="1077">
        <f t="shared" si="580"/>
        <v>0</v>
      </c>
      <c r="X550" s="883">
        <f>R550+T550</f>
        <v>0</v>
      </c>
      <c r="Y550" s="1077">
        <f t="shared" si="582"/>
        <v>0</v>
      </c>
      <c r="Z550" s="927">
        <f t="shared" si="572"/>
        <v>0</v>
      </c>
      <c r="AA550" s="928">
        <f t="shared" si="573"/>
        <v>0</v>
      </c>
      <c r="AC550" s="1095" t="s">
        <v>341</v>
      </c>
      <c r="AD550" s="1015"/>
      <c r="AE550" s="1100"/>
      <c r="AF550" s="1017">
        <f>I535</f>
        <v>20</v>
      </c>
      <c r="AG550" s="1103">
        <f>J535</f>
        <v>20</v>
      </c>
      <c r="AH550" s="1015"/>
      <c r="AI550" s="1100"/>
      <c r="AJ550" s="907">
        <f t="shared" si="605"/>
        <v>20</v>
      </c>
      <c r="AK550" s="1105">
        <f t="shared" si="605"/>
        <v>20</v>
      </c>
      <c r="AL550" s="907">
        <f t="shared" si="599"/>
        <v>20</v>
      </c>
      <c r="AM550" s="1107">
        <f t="shared" si="606"/>
        <v>20</v>
      </c>
      <c r="AN550" s="927">
        <f t="shared" si="595"/>
        <v>20</v>
      </c>
      <c r="AO550" s="941">
        <f t="shared" si="596"/>
        <v>20</v>
      </c>
      <c r="AR550" s="202"/>
      <c r="AU550" s="615"/>
      <c r="AV550" s="11"/>
      <c r="AW550" s="11"/>
    </row>
    <row r="551" spans="2:49" ht="15.75" thickBot="1">
      <c r="B551" s="656"/>
      <c r="C551" s="2648"/>
      <c r="D551" s="3414"/>
      <c r="E551" s="2654" t="s">
        <v>75</v>
      </c>
      <c r="F551" s="238">
        <v>2.09</v>
      </c>
      <c r="G551" s="1239">
        <v>2.09</v>
      </c>
      <c r="H551" s="2796" t="s">
        <v>719</v>
      </c>
      <c r="I551" s="1740"/>
      <c r="J551" s="2763"/>
      <c r="K551" s="195" t="s">
        <v>370</v>
      </c>
      <c r="L551" s="237">
        <v>12.535</v>
      </c>
      <c r="M551" s="239">
        <v>11.5</v>
      </c>
      <c r="N551" s="110"/>
      <c r="O551" s="425" t="s">
        <v>85</v>
      </c>
      <c r="P551" s="890">
        <f>F520</f>
        <v>4.9000000000000004</v>
      </c>
      <c r="Q551" s="1082">
        <f>G520</f>
        <v>4.9000000000000004</v>
      </c>
      <c r="R551" s="890">
        <f>L539</f>
        <v>4.5</v>
      </c>
      <c r="S551" s="1083">
        <f>M539</f>
        <v>4.5</v>
      </c>
      <c r="T551" s="900"/>
      <c r="U551" s="1275"/>
      <c r="V551" s="902">
        <f>P551+R551</f>
        <v>9.4</v>
      </c>
      <c r="W551" s="1085">
        <f t="shared" si="580"/>
        <v>9.4</v>
      </c>
      <c r="X551" s="902">
        <f>R551+T551</f>
        <v>4.5</v>
      </c>
      <c r="Y551" s="1085">
        <f t="shared" si="582"/>
        <v>4.5</v>
      </c>
      <c r="Z551" s="929">
        <f t="shared" si="572"/>
        <v>9.4</v>
      </c>
      <c r="AA551" s="930">
        <f t="shared" si="573"/>
        <v>9.4</v>
      </c>
      <c r="AC551" s="1096" t="s">
        <v>308</v>
      </c>
      <c r="AD551" s="1111">
        <f t="shared" ref="AD551:AI551" si="607">SUM(AD548:AD550)</f>
        <v>0</v>
      </c>
      <c r="AE551" s="1044">
        <f t="shared" si="607"/>
        <v>0</v>
      </c>
      <c r="AF551" s="1097">
        <f t="shared" si="607"/>
        <v>20</v>
      </c>
      <c r="AG551" s="1042">
        <f t="shared" si="607"/>
        <v>20</v>
      </c>
      <c r="AH551" s="1111">
        <f t="shared" si="607"/>
        <v>0</v>
      </c>
      <c r="AI551" s="1044">
        <f t="shared" si="607"/>
        <v>0</v>
      </c>
      <c r="AJ551" s="958">
        <f t="shared" si="605"/>
        <v>20</v>
      </c>
      <c r="AK551" s="1043">
        <f t="shared" si="605"/>
        <v>20</v>
      </c>
      <c r="AL551" s="958">
        <f t="shared" si="599"/>
        <v>20</v>
      </c>
      <c r="AM551" s="1044">
        <f t="shared" si="606"/>
        <v>20</v>
      </c>
      <c r="AN551" s="958">
        <f t="shared" si="595"/>
        <v>20</v>
      </c>
      <c r="AO551" s="959">
        <f t="shared" si="596"/>
        <v>20</v>
      </c>
      <c r="AR551" s="108"/>
      <c r="AU551" s="615"/>
      <c r="AV551" s="11"/>
      <c r="AW551" s="11"/>
    </row>
    <row r="552" spans="2:49">
      <c r="B552" s="656"/>
      <c r="C552" s="2648"/>
      <c r="D552" s="3414"/>
      <c r="E552" s="2793" t="s">
        <v>601</v>
      </c>
      <c r="F552" s="2608"/>
      <c r="G552" s="2608"/>
      <c r="H552" s="2924" t="s">
        <v>718</v>
      </c>
      <c r="I552" s="2608"/>
      <c r="J552" s="2861"/>
      <c r="K552" s="2592" t="s">
        <v>484</v>
      </c>
      <c r="L552" s="2933">
        <v>6.3</v>
      </c>
      <c r="M552" s="2903">
        <v>6.3</v>
      </c>
      <c r="N552" s="110"/>
      <c r="AC552" s="944" t="s">
        <v>301</v>
      </c>
      <c r="AD552" s="991">
        <f>F515</f>
        <v>42.3</v>
      </c>
      <c r="AE552" s="992">
        <f>G515</f>
        <v>36</v>
      </c>
      <c r="AF552" s="905"/>
      <c r="AG552" s="993"/>
      <c r="AH552" s="991">
        <f>F545</f>
        <v>30.245999999999999</v>
      </c>
      <c r="AI552" s="992">
        <f>G545</f>
        <v>27.2</v>
      </c>
      <c r="AJ552" s="907">
        <f t="shared" ref="AJ552:AK554" si="608">AD552+AF552</f>
        <v>42.3</v>
      </c>
      <c r="AK552" s="994">
        <f t="shared" si="608"/>
        <v>36</v>
      </c>
      <c r="AL552" s="905">
        <f t="shared" si="599"/>
        <v>30.245999999999999</v>
      </c>
      <c r="AM552" s="995">
        <f t="shared" si="606"/>
        <v>27.2</v>
      </c>
      <c r="AN552" s="938">
        <f t="shared" si="595"/>
        <v>72.545999999999992</v>
      </c>
      <c r="AO552" s="945">
        <f t="shared" si="596"/>
        <v>63.2</v>
      </c>
      <c r="AR552" s="108"/>
      <c r="AU552" s="615"/>
      <c r="AV552" s="11"/>
      <c r="AW552" s="11"/>
    </row>
    <row r="553" spans="2:49" ht="15.75" thickBot="1">
      <c r="B553" s="1272" t="s">
        <v>282</v>
      </c>
      <c r="C553" s="3443"/>
      <c r="D553" s="3697">
        <f>SUM(D544:D549)</f>
        <v>300</v>
      </c>
      <c r="E553" s="2910" t="s">
        <v>348</v>
      </c>
      <c r="F553" s="2798">
        <v>0.48</v>
      </c>
      <c r="G553" s="2911">
        <v>0.48</v>
      </c>
      <c r="H553" s="2864"/>
      <c r="I553" s="2864"/>
      <c r="J553" s="3590"/>
      <c r="K553" s="2783" t="s">
        <v>74</v>
      </c>
      <c r="L553" s="1263">
        <v>189.4</v>
      </c>
      <c r="M553" s="2807">
        <v>189.4</v>
      </c>
      <c r="N553" s="110"/>
      <c r="O553" s="103" t="s">
        <v>994</v>
      </c>
      <c r="AC553" s="946" t="s">
        <v>302</v>
      </c>
      <c r="AD553" s="977">
        <f>F516</f>
        <v>39.6</v>
      </c>
      <c r="AE553" s="996">
        <f>G516</f>
        <v>36</v>
      </c>
      <c r="AF553" s="907"/>
      <c r="AG553" s="997"/>
      <c r="AH553" s="977"/>
      <c r="AI553" s="996"/>
      <c r="AJ553" s="907">
        <f t="shared" si="608"/>
        <v>39.6</v>
      </c>
      <c r="AK553" s="998">
        <f t="shared" si="608"/>
        <v>36</v>
      </c>
      <c r="AL553" s="907">
        <f t="shared" si="599"/>
        <v>0</v>
      </c>
      <c r="AM553" s="999">
        <f t="shared" si="606"/>
        <v>0</v>
      </c>
      <c r="AN553" s="927">
        <f t="shared" si="595"/>
        <v>39.6</v>
      </c>
      <c r="AO553" s="941">
        <f t="shared" si="596"/>
        <v>36</v>
      </c>
      <c r="AR553" s="202"/>
      <c r="AU553" s="110"/>
      <c r="AV553" s="11"/>
      <c r="AW553" s="11"/>
    </row>
    <row r="554" spans="2:49" ht="15.75" thickBot="1">
      <c r="B554" s="1689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110"/>
      <c r="O554" s="3263" t="s">
        <v>422</v>
      </c>
      <c r="P554" s="3264"/>
      <c r="Q554" s="3739" t="s">
        <v>995</v>
      </c>
      <c r="R554" s="3265" t="s">
        <v>423</v>
      </c>
      <c r="S554" s="193"/>
      <c r="T554" s="860"/>
      <c r="U554" s="110"/>
      <c r="V554" s="3740"/>
      <c r="W554" s="89"/>
      <c r="X554" s="178"/>
      <c r="Y554" s="89"/>
      <c r="Z554" s="3404"/>
      <c r="AA554" s="3404"/>
      <c r="AC554" s="947" t="s">
        <v>298</v>
      </c>
      <c r="AD554" s="1000">
        <f t="shared" ref="AD554:AI554" si="609">SUM(AD552:AD553)</f>
        <v>81.900000000000006</v>
      </c>
      <c r="AE554" s="1001">
        <f t="shared" si="609"/>
        <v>72</v>
      </c>
      <c r="AF554" s="1002">
        <f>SUM(AF552:AF553)</f>
        <v>0</v>
      </c>
      <c r="AG554" s="949">
        <f t="shared" si="609"/>
        <v>0</v>
      </c>
      <c r="AH554" s="1000">
        <f t="shared" si="609"/>
        <v>30.245999999999999</v>
      </c>
      <c r="AI554" s="1001">
        <f t="shared" si="609"/>
        <v>27.2</v>
      </c>
      <c r="AJ554" s="948">
        <f t="shared" si="608"/>
        <v>81.900000000000006</v>
      </c>
      <c r="AK554" s="1003">
        <f t="shared" si="608"/>
        <v>72</v>
      </c>
      <c r="AL554" s="948">
        <f t="shared" si="599"/>
        <v>30.245999999999999</v>
      </c>
      <c r="AM554" s="1004">
        <f t="shared" si="606"/>
        <v>27.2</v>
      </c>
      <c r="AN554" s="948">
        <f t="shared" si="595"/>
        <v>112.146</v>
      </c>
      <c r="AO554" s="949">
        <f t="shared" si="596"/>
        <v>99.2</v>
      </c>
      <c r="AR554" s="102"/>
      <c r="AU554" s="110"/>
      <c r="AV554" s="11"/>
      <c r="AW554" s="11"/>
    </row>
    <row r="555" spans="2:49">
      <c r="B555" s="3632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110"/>
      <c r="O555" s="3011"/>
      <c r="P555" s="3272"/>
      <c r="Q555" s="3266">
        <v>1</v>
      </c>
      <c r="R555" s="3011" t="s">
        <v>485</v>
      </c>
      <c r="S555" s="2662"/>
      <c r="T555" s="3267"/>
      <c r="U555" s="110"/>
      <c r="V555" s="3404"/>
      <c r="W555" s="3404"/>
      <c r="X555" s="4"/>
      <c r="Y555" s="117"/>
      <c r="Z555" s="3414"/>
      <c r="AA555" s="3414"/>
      <c r="AC555" s="950" t="s">
        <v>207</v>
      </c>
      <c r="AD555" s="1005"/>
      <c r="AE555" s="2280"/>
      <c r="AF555" s="1007"/>
      <c r="AG555" s="2281"/>
      <c r="AH555" s="1005"/>
      <c r="AI555" s="2280"/>
      <c r="AJ555" s="906">
        <f t="shared" ref="AJ555" si="610">AD555+AF555</f>
        <v>0</v>
      </c>
      <c r="AK555" s="2282">
        <f t="shared" ref="AK555" si="611">AE555+AG555</f>
        <v>0</v>
      </c>
      <c r="AL555" s="906">
        <f t="shared" si="599"/>
        <v>0</v>
      </c>
      <c r="AM555" s="2283">
        <f t="shared" si="606"/>
        <v>0</v>
      </c>
      <c r="AN555" s="938">
        <f t="shared" ref="AN555" si="612">AD555+AF555+AH555</f>
        <v>0</v>
      </c>
      <c r="AO555" s="945">
        <f t="shared" ref="AO555" si="613">AE555+AG555+AI555</f>
        <v>0</v>
      </c>
      <c r="AR555" s="108"/>
      <c r="AU555" s="110"/>
      <c r="AV555" s="11"/>
      <c r="AW555" s="11"/>
    </row>
    <row r="556" spans="2:49">
      <c r="B556" s="568"/>
      <c r="C556" s="95"/>
      <c r="D556" s="125"/>
      <c r="E556" s="3414"/>
      <c r="F556" s="3414"/>
      <c r="G556" s="3414"/>
      <c r="H556" s="3414"/>
      <c r="I556" s="3414"/>
      <c r="J556" s="95"/>
      <c r="K556" s="95"/>
      <c r="L556" s="95"/>
      <c r="M556" s="95"/>
      <c r="N556" s="95"/>
      <c r="O556" s="2206" t="s">
        <v>221</v>
      </c>
      <c r="P556" s="3275"/>
      <c r="Q556" s="3271">
        <v>2</v>
      </c>
      <c r="R556" s="2206" t="s">
        <v>815</v>
      </c>
      <c r="S556" s="1703"/>
      <c r="T556" s="2863"/>
      <c r="U556" s="110"/>
      <c r="V556" s="3404"/>
      <c r="W556" s="3404"/>
      <c r="X556" s="4"/>
      <c r="Y556" s="3404"/>
      <c r="Z556" s="3414"/>
      <c r="AA556" s="3414"/>
      <c r="AC556" s="951" t="s">
        <v>89</v>
      </c>
      <c r="AD556" s="1009"/>
      <c r="AE556" s="1010"/>
      <c r="AF556" s="1011"/>
      <c r="AG556" s="1012"/>
      <c r="AH556" s="1009"/>
      <c r="AI556" s="1010"/>
      <c r="AJ556" s="906">
        <f t="shared" ref="AJ556:AK558" si="614">AD556+AF556</f>
        <v>0</v>
      </c>
      <c r="AK556" s="1013">
        <f t="shared" si="614"/>
        <v>0</v>
      </c>
      <c r="AL556" s="906">
        <f t="shared" si="599"/>
        <v>0</v>
      </c>
      <c r="AM556" s="1014">
        <f>AG556+AI556</f>
        <v>0</v>
      </c>
      <c r="AN556" s="918">
        <f t="shared" si="595"/>
        <v>0</v>
      </c>
      <c r="AO556" s="940">
        <f t="shared" si="596"/>
        <v>0</v>
      </c>
      <c r="AR556" s="108"/>
      <c r="AU556" s="110"/>
      <c r="AV556" s="11"/>
      <c r="AW556" s="11"/>
    </row>
    <row r="557" spans="2:49" ht="15.75" thickBot="1">
      <c r="B557" s="125"/>
      <c r="C557" s="3415"/>
      <c r="D557" s="3414"/>
      <c r="E557" s="3414"/>
      <c r="F557" s="3414"/>
      <c r="G557" s="3414"/>
      <c r="H557" s="3414"/>
      <c r="I557" s="3414"/>
      <c r="J557" s="95"/>
      <c r="K557" s="3411"/>
      <c r="L557" s="3413"/>
      <c r="M557" s="868"/>
      <c r="N557" s="95"/>
      <c r="O557" s="3269"/>
      <c r="P557" s="3273"/>
      <c r="Q557" s="4">
        <v>3</v>
      </c>
      <c r="R557" s="3278" t="s">
        <v>813</v>
      </c>
      <c r="S557" s="110"/>
      <c r="T557" s="3268"/>
      <c r="U557" s="110"/>
      <c r="V557" s="232"/>
      <c r="W557" s="3404"/>
      <c r="X557" s="4"/>
      <c r="Y557" s="117"/>
      <c r="Z557" s="3414"/>
      <c r="AA557" s="3414"/>
      <c r="AC557" s="952" t="s">
        <v>208</v>
      </c>
      <c r="AD557" s="1015"/>
      <c r="AE557" s="1016"/>
      <c r="AF557" s="1017"/>
      <c r="AG557" s="1018"/>
      <c r="AH557" s="1015"/>
      <c r="AI557" s="1016"/>
      <c r="AJ557" s="907">
        <f t="shared" si="614"/>
        <v>0</v>
      </c>
      <c r="AK557" s="1019">
        <f t="shared" si="614"/>
        <v>0</v>
      </c>
      <c r="AL557" s="907">
        <f t="shared" si="599"/>
        <v>0</v>
      </c>
      <c r="AM557" s="1020">
        <f>AG557+AI557</f>
        <v>0</v>
      </c>
      <c r="AN557" s="927">
        <f t="shared" si="595"/>
        <v>0</v>
      </c>
      <c r="AO557" s="941">
        <f t="shared" si="596"/>
        <v>0</v>
      </c>
      <c r="AR557" s="202"/>
      <c r="AU557" s="110"/>
      <c r="AV557" s="11"/>
      <c r="AW557" s="11"/>
    </row>
    <row r="558" spans="2:49" ht="15.75" thickBot="1">
      <c r="B558" s="3414"/>
      <c r="C558" s="3415"/>
      <c r="D558" s="3414"/>
      <c r="E558" s="3411"/>
      <c r="F558" s="3410"/>
      <c r="G558" s="3419"/>
      <c r="H558" s="3092"/>
      <c r="I558" s="3423"/>
      <c r="J558" s="3423"/>
      <c r="K558" s="95"/>
      <c r="L558" s="95"/>
      <c r="M558" s="95"/>
      <c r="N558" s="95"/>
      <c r="O558" s="261" t="s">
        <v>812</v>
      </c>
      <c r="P558" s="2244"/>
      <c r="Q558" s="3328">
        <v>4</v>
      </c>
      <c r="R558" s="2206" t="s">
        <v>814</v>
      </c>
      <c r="S558" s="1703"/>
      <c r="T558" s="2863"/>
      <c r="U558" s="110"/>
      <c r="V558" s="92"/>
      <c r="W558" s="3404"/>
      <c r="X558" s="4"/>
      <c r="Y558" s="3404"/>
      <c r="Z558" s="3414"/>
      <c r="AA558" s="3414"/>
      <c r="AC558" s="1109" t="s">
        <v>299</v>
      </c>
      <c r="AD558" s="1110">
        <f t="shared" ref="AD558:AI558" si="615">SUM(AD555:AD557)</f>
        <v>0</v>
      </c>
      <c r="AE558" s="988">
        <f t="shared" si="615"/>
        <v>0</v>
      </c>
      <c r="AF558" s="1110">
        <f t="shared" si="615"/>
        <v>0</v>
      </c>
      <c r="AG558" s="988">
        <f t="shared" si="615"/>
        <v>0</v>
      </c>
      <c r="AH558" s="1110">
        <f t="shared" si="615"/>
        <v>0</v>
      </c>
      <c r="AI558" s="988">
        <f t="shared" si="615"/>
        <v>0</v>
      </c>
      <c r="AJ558" s="987">
        <f t="shared" si="614"/>
        <v>0</v>
      </c>
      <c r="AK558" s="989">
        <f t="shared" si="614"/>
        <v>0</v>
      </c>
      <c r="AL558" s="987">
        <f t="shared" si="599"/>
        <v>0</v>
      </c>
      <c r="AM558" s="990">
        <f>AG558+AI558</f>
        <v>0</v>
      </c>
      <c r="AN558" s="953">
        <f t="shared" si="595"/>
        <v>0</v>
      </c>
      <c r="AO558" s="954">
        <f t="shared" si="596"/>
        <v>0</v>
      </c>
      <c r="AR558" s="110"/>
      <c r="AU558" s="110"/>
      <c r="AV558" s="11"/>
      <c r="AW558" s="11"/>
    </row>
    <row r="559" spans="2:49">
      <c r="B559" s="3698"/>
      <c r="C559" s="3414"/>
      <c r="D559" s="3414"/>
      <c r="E559" s="129"/>
      <c r="F559" s="117"/>
      <c r="G559" s="3408"/>
      <c r="H559" s="276"/>
      <c r="I559" s="205"/>
      <c r="J559" s="203"/>
      <c r="K559" s="209"/>
      <c r="L559" s="3414"/>
      <c r="M559" s="3414"/>
      <c r="N559" s="95"/>
      <c r="O559" s="3278" t="s">
        <v>813</v>
      </c>
      <c r="P559" s="3274"/>
      <c r="Q559" s="4">
        <v>5</v>
      </c>
      <c r="R559" s="261" t="s">
        <v>816</v>
      </c>
      <c r="S559" s="110"/>
      <c r="T559" s="3268"/>
      <c r="U559" s="110"/>
      <c r="V559" s="2377"/>
      <c r="W559" s="3404"/>
      <c r="X559" s="4"/>
      <c r="Y559" s="3404"/>
      <c r="Z559" s="3414"/>
      <c r="AA559" s="3414"/>
      <c r="AE559" s="869"/>
      <c r="AG559" s="869"/>
      <c r="AK559" s="876"/>
      <c r="AM559" s="876"/>
      <c r="AR559" s="110"/>
    </row>
    <row r="560" spans="2:49">
      <c r="B560" s="3698"/>
      <c r="C560" s="202"/>
      <c r="D560" s="203"/>
      <c r="E560" s="129"/>
      <c r="F560" s="130"/>
      <c r="G560" s="338"/>
      <c r="H560" s="3424"/>
      <c r="I560" s="202"/>
      <c r="J560" s="203"/>
      <c r="K560" s="3424"/>
      <c r="L560" s="202"/>
      <c r="M560" s="203"/>
      <c r="N560" s="95"/>
      <c r="O560" s="3011" t="s">
        <v>485</v>
      </c>
      <c r="P560" s="2244"/>
      <c r="Q560" s="3271">
        <v>6</v>
      </c>
      <c r="R560" s="261" t="s">
        <v>812</v>
      </c>
      <c r="S560" s="1703"/>
      <c r="T560" s="2863"/>
      <c r="U560" s="110"/>
      <c r="V560" s="3404"/>
      <c r="W560" s="874"/>
      <c r="X560" s="3404"/>
      <c r="Y560" s="874"/>
      <c r="Z560" s="147"/>
      <c r="AA560" s="344"/>
      <c r="AE560" s="869"/>
      <c r="AG560" s="869"/>
      <c r="AK560" s="876"/>
      <c r="AM560" s="876"/>
      <c r="AR560" s="110"/>
    </row>
    <row r="561" spans="2:44">
      <c r="B561" s="3412"/>
      <c r="C561" s="213"/>
      <c r="D561" s="3417"/>
      <c r="E561" s="129"/>
      <c r="F561" s="130"/>
      <c r="G561" s="3414"/>
      <c r="H561" s="3411"/>
      <c r="I561" s="3410"/>
      <c r="J561" s="3419"/>
      <c r="K561" s="3411"/>
      <c r="L561" s="3410"/>
      <c r="M561" s="3402"/>
      <c r="N561" s="95"/>
      <c r="O561" s="2206" t="s">
        <v>820</v>
      </c>
      <c r="P561" s="3274"/>
      <c r="Q561" s="4">
        <v>7</v>
      </c>
      <c r="R561" s="781" t="s">
        <v>818</v>
      </c>
      <c r="S561" s="110"/>
      <c r="T561" s="3268"/>
      <c r="U561" s="110"/>
      <c r="V561" s="11"/>
      <c r="W561" s="874"/>
      <c r="X561" s="11"/>
      <c r="Y561" s="874"/>
      <c r="Z561" s="1053"/>
      <c r="AA561" s="82"/>
      <c r="AE561" s="869"/>
      <c r="AG561" s="869"/>
      <c r="AK561" s="876"/>
      <c r="AM561" s="876"/>
      <c r="AR561" s="110"/>
    </row>
    <row r="562" spans="2:44">
      <c r="B562" s="3412"/>
      <c r="C562" s="213"/>
      <c r="D562" s="3417"/>
      <c r="E562" s="3414"/>
      <c r="F562" s="3414"/>
      <c r="G562" s="146"/>
      <c r="H562" s="3412"/>
      <c r="I562" s="3700"/>
      <c r="J562" s="3402"/>
      <c r="K562" s="3411"/>
      <c r="L562" s="3413"/>
      <c r="M562" s="3417"/>
      <c r="N562" s="95"/>
      <c r="O562" s="3276"/>
      <c r="P562" s="2244"/>
      <c r="Q562" s="3271">
        <v>8</v>
      </c>
      <c r="R562" s="261" t="s">
        <v>819</v>
      </c>
      <c r="S562" s="1703"/>
      <c r="T562" s="2863"/>
      <c r="U562" s="110"/>
      <c r="V562" s="11"/>
      <c r="W562" s="874"/>
      <c r="X562" s="11"/>
      <c r="Y562" s="874"/>
      <c r="AE562" s="869"/>
      <c r="AG562" s="869"/>
      <c r="AK562" s="876"/>
      <c r="AM562" s="876"/>
      <c r="AR562" s="110"/>
    </row>
    <row r="563" spans="2:44">
      <c r="B563" s="3411"/>
      <c r="C563" s="112"/>
      <c r="D563" s="146"/>
      <c r="E563" s="3414"/>
      <c r="F563" s="3414"/>
      <c r="G563" s="3402"/>
      <c r="H563" s="3411"/>
      <c r="I563" s="284"/>
      <c r="J563" s="3701"/>
      <c r="K563" s="3010"/>
      <c r="L563" s="3413"/>
      <c r="M563" s="3417"/>
      <c r="N563" s="95"/>
      <c r="O563" s="3270"/>
      <c r="P563" s="3274"/>
      <c r="Q563" s="4">
        <v>9</v>
      </c>
      <c r="R563" s="2206" t="s">
        <v>820</v>
      </c>
      <c r="S563" s="110"/>
      <c r="T563" s="3268"/>
      <c r="U563" s="110"/>
      <c r="V563" s="11"/>
      <c r="W563" s="874"/>
      <c r="X563" s="11"/>
      <c r="Y563" s="874"/>
      <c r="AE563" s="869"/>
      <c r="AG563" s="869"/>
      <c r="AK563" s="876"/>
      <c r="AM563" s="876"/>
      <c r="AR563" s="110"/>
    </row>
    <row r="564" spans="2:44">
      <c r="B564" s="3411"/>
      <c r="C564" s="3410"/>
      <c r="D564" s="3417"/>
      <c r="E564" s="3411"/>
      <c r="F564" s="3414"/>
      <c r="G564" s="3414"/>
      <c r="H564" s="2193"/>
      <c r="I564" s="202"/>
      <c r="J564" s="203"/>
      <c r="K564" s="144"/>
      <c r="L564" s="150"/>
      <c r="M564" s="150"/>
      <c r="N564" s="95"/>
      <c r="O564" s="3277"/>
      <c r="P564" s="2244"/>
      <c r="Q564" s="3271">
        <v>10</v>
      </c>
      <c r="R564" s="2206" t="s">
        <v>817</v>
      </c>
      <c r="S564" s="1703"/>
      <c r="T564" s="2863"/>
      <c r="U564" s="110"/>
      <c r="V564" s="11"/>
      <c r="W564" s="874"/>
      <c r="X564" s="11"/>
      <c r="Y564" s="874"/>
      <c r="AE564" s="869"/>
      <c r="AG564" s="869"/>
      <c r="AK564" s="876"/>
      <c r="AM564" s="876"/>
      <c r="AR564" s="110"/>
    </row>
    <row r="565" spans="2:44" ht="15.75">
      <c r="B565" s="3414"/>
      <c r="C565" s="3415"/>
      <c r="D565" s="3414"/>
      <c r="E565" s="3416"/>
      <c r="F565" s="3411"/>
      <c r="G565" s="3408"/>
      <c r="H565" s="3411"/>
      <c r="I565" s="3410"/>
      <c r="J565" s="3402"/>
      <c r="K565" s="144"/>
      <c r="L565" s="3702"/>
      <c r="M565" s="3703"/>
      <c r="N565" s="95"/>
      <c r="O565" s="2377"/>
      <c r="P565" s="11"/>
      <c r="Q565" s="4"/>
      <c r="R565" s="11"/>
      <c r="S565" s="110"/>
      <c r="T565" s="192"/>
      <c r="U565" s="125"/>
      <c r="V565" s="11"/>
      <c r="W565" s="874"/>
      <c r="X565" s="11"/>
      <c r="Y565" s="874"/>
      <c r="AE565" s="869"/>
      <c r="AG565" s="869"/>
      <c r="AK565" s="876"/>
      <c r="AM565" s="876"/>
      <c r="AR565" s="110"/>
    </row>
    <row r="566" spans="2:44">
      <c r="B566" s="3414"/>
      <c r="C566" s="3415"/>
      <c r="D566" s="3414"/>
      <c r="E566" s="3414"/>
      <c r="F566" s="3414"/>
      <c r="G566" s="3414"/>
      <c r="H566" s="3411"/>
      <c r="I566" s="3410"/>
      <c r="J566" s="3402"/>
      <c r="K566" s="3424"/>
      <c r="L566" s="202"/>
      <c r="M566" s="203"/>
      <c r="N566" s="95"/>
      <c r="O566" s="11"/>
      <c r="P566" s="11"/>
      <c r="Q566" s="870"/>
      <c r="R566" s="181"/>
      <c r="S566" s="130"/>
      <c r="T566" s="338"/>
      <c r="U566" s="11"/>
      <c r="V566" s="11"/>
      <c r="W566" s="874"/>
      <c r="X566" s="11"/>
      <c r="Y566" s="874"/>
      <c r="AE566" s="869"/>
      <c r="AG566" s="869"/>
      <c r="AK566" s="876"/>
      <c r="AM566" s="876"/>
      <c r="AR566" s="110"/>
    </row>
    <row r="567" spans="2:44">
      <c r="B567" s="95"/>
      <c r="C567" s="1571"/>
      <c r="D567" s="95"/>
      <c r="E567" s="3414"/>
      <c r="F567" s="3414"/>
      <c r="G567" s="3414"/>
      <c r="H567" s="3411"/>
      <c r="I567" s="117"/>
      <c r="J567" s="3420"/>
      <c r="K567" s="3411"/>
      <c r="L567" s="3410"/>
      <c r="M567" s="3419"/>
      <c r="N567" s="95"/>
      <c r="O567" s="11"/>
      <c r="P567" s="11"/>
      <c r="Q567" s="870"/>
      <c r="R567" s="110"/>
      <c r="S567" s="105"/>
      <c r="T567" s="110"/>
      <c r="U567" s="11"/>
      <c r="V567" s="11"/>
      <c r="W567" s="874"/>
      <c r="X567" s="11"/>
      <c r="Y567" s="874"/>
      <c r="AE567" s="869"/>
      <c r="AG567" s="869"/>
      <c r="AK567" s="876"/>
      <c r="AM567" s="876"/>
      <c r="AR567" s="110"/>
    </row>
    <row r="568" spans="2:44">
      <c r="B568" s="95"/>
      <c r="C568" s="1571"/>
      <c r="D568" s="95"/>
      <c r="E568" s="1749"/>
      <c r="F568" s="3414"/>
      <c r="G568" s="3414"/>
      <c r="H568" s="3411"/>
      <c r="I568" s="3410"/>
      <c r="J568" s="3402"/>
      <c r="K568" s="3411"/>
      <c r="L568" s="3410"/>
      <c r="M568" s="3402"/>
      <c r="N568" s="95"/>
      <c r="O568" s="11"/>
      <c r="P568" s="11"/>
      <c r="Q568" s="870"/>
      <c r="R568" s="11"/>
      <c r="S568" s="11"/>
      <c r="T568" s="11"/>
      <c r="U568" s="11"/>
      <c r="V568" s="11"/>
      <c r="W568" s="874"/>
      <c r="X568" s="11"/>
      <c r="Y568" s="874"/>
      <c r="AE568" s="869"/>
      <c r="AG568" s="869"/>
      <c r="AK568" s="876"/>
      <c r="AM568" s="876"/>
      <c r="AR568" s="110"/>
    </row>
    <row r="569" spans="2:44">
      <c r="B569" s="95"/>
      <c r="C569" s="1571"/>
      <c r="D569" s="95"/>
      <c r="E569" s="3412"/>
      <c r="F569" s="3093"/>
      <c r="G569" s="3417"/>
      <c r="H569" s="111"/>
      <c r="I569" s="3413"/>
      <c r="J569" s="3419"/>
      <c r="K569" s="3411"/>
      <c r="L569" s="3410"/>
      <c r="M569" s="3419"/>
      <c r="N569" s="95"/>
      <c r="O569" s="11"/>
      <c r="P569" s="11"/>
      <c r="Q569" s="870"/>
      <c r="R569" s="11"/>
      <c r="S569" s="11"/>
      <c r="T569" s="11"/>
      <c r="U569" s="11"/>
      <c r="V569" s="11"/>
      <c r="W569" s="874"/>
      <c r="X569" s="11"/>
      <c r="Y569" s="874"/>
      <c r="AE569" s="869"/>
      <c r="AG569" s="869"/>
      <c r="AK569" s="876"/>
      <c r="AM569" s="876"/>
      <c r="AR569" s="110"/>
    </row>
    <row r="570" spans="2:44">
      <c r="B570" s="95"/>
      <c r="C570" s="1571"/>
      <c r="D570" s="95"/>
      <c r="E570" s="1749"/>
      <c r="F570" s="3414"/>
      <c r="G570" s="3414"/>
      <c r="H570" s="111"/>
      <c r="I570" s="112"/>
      <c r="J570" s="146"/>
      <c r="K570" s="3414"/>
      <c r="L570" s="3414"/>
      <c r="M570" s="3414"/>
      <c r="N570" s="95"/>
      <c r="O570" s="11"/>
      <c r="P570" s="11"/>
      <c r="Q570" s="870"/>
      <c r="U570" s="870"/>
      <c r="V570" s="11"/>
      <c r="W570" s="874"/>
      <c r="X570" s="11"/>
      <c r="Y570" s="874"/>
      <c r="AC570" s="11"/>
      <c r="AE570" s="870"/>
      <c r="AG570" s="870"/>
      <c r="AI570" s="11"/>
      <c r="AK570" s="876"/>
      <c r="AM570" s="876"/>
      <c r="AR570" s="110"/>
    </row>
    <row r="571" spans="2:44" ht="15.75">
      <c r="B571" s="95"/>
      <c r="C571" s="1571"/>
      <c r="D571" s="95"/>
      <c r="E571" s="95"/>
      <c r="F571" s="95"/>
      <c r="G571" s="95"/>
      <c r="H571" s="3411"/>
      <c r="I571" s="3410"/>
      <c r="J571" s="3419"/>
      <c r="K571" s="3414"/>
      <c r="L571" s="95"/>
      <c r="M571" s="95"/>
      <c r="N571" s="110"/>
      <c r="Q571" s="869"/>
      <c r="U571" s="16"/>
      <c r="V571" s="16"/>
      <c r="W571" s="16"/>
      <c r="X571" s="11"/>
      <c r="Y571" s="872"/>
      <c r="AC571" s="11"/>
      <c r="AE571" s="870"/>
      <c r="AG571" s="870"/>
      <c r="AI571" s="11"/>
      <c r="AK571" s="876"/>
      <c r="AM571" s="876"/>
      <c r="AR571" s="110"/>
    </row>
    <row r="572" spans="2:44">
      <c r="B572" s="95"/>
      <c r="C572" s="1571"/>
      <c r="D572" s="95"/>
      <c r="E572" s="95"/>
      <c r="F572" s="95"/>
      <c r="G572" s="95"/>
      <c r="H572" s="3411"/>
      <c r="I572" s="3414"/>
      <c r="J572" s="3419"/>
      <c r="K572" s="3414"/>
      <c r="L572" s="95"/>
      <c r="M572" s="95"/>
      <c r="N572" s="110"/>
      <c r="Q572" s="869"/>
      <c r="U572" s="11"/>
      <c r="V572" s="11"/>
      <c r="W572" s="11"/>
      <c r="X572" s="11"/>
      <c r="Y572" s="872"/>
      <c r="AC572" s="11"/>
      <c r="AE572" s="870"/>
      <c r="AG572" s="870"/>
      <c r="AI572" s="11"/>
      <c r="AK572" s="876"/>
      <c r="AM572" s="876"/>
      <c r="AR572" s="110"/>
    </row>
    <row r="573" spans="2:44">
      <c r="B573" s="95"/>
      <c r="C573" s="1571"/>
      <c r="D573" s="95"/>
      <c r="E573" s="95"/>
      <c r="F573" s="95"/>
      <c r="G573" s="95"/>
      <c r="H573" s="3414"/>
      <c r="I573" s="3414"/>
      <c r="J573" s="3414"/>
      <c r="K573" s="3414"/>
      <c r="L573" s="95"/>
      <c r="M573" s="95"/>
      <c r="N573" s="110"/>
      <c r="Q573" s="869"/>
      <c r="U573" s="11"/>
      <c r="V573" s="11"/>
      <c r="W573" s="11"/>
      <c r="X573" s="11"/>
      <c r="Y573" s="872"/>
      <c r="AC573" s="11"/>
      <c r="AE573" s="870"/>
      <c r="AG573" s="870"/>
      <c r="AI573" s="11"/>
      <c r="AK573" s="876"/>
      <c r="AM573" s="876"/>
      <c r="AR573" s="110"/>
    </row>
    <row r="574" spans="2:44">
      <c r="B574" s="95"/>
      <c r="C574" s="1571"/>
      <c r="D574" s="95"/>
      <c r="E574" s="95"/>
      <c r="F574" s="95"/>
      <c r="G574" s="95"/>
      <c r="H574" s="3414"/>
      <c r="I574" s="3414"/>
      <c r="J574" s="3414"/>
      <c r="K574" s="3414"/>
      <c r="L574" s="95"/>
      <c r="M574" s="95"/>
      <c r="N574" s="110"/>
      <c r="Q574" s="869"/>
      <c r="Y574" s="872"/>
      <c r="AC574" s="11"/>
      <c r="AE574" s="870"/>
      <c r="AG574" s="870"/>
      <c r="AI574" s="11"/>
      <c r="AK574" s="876"/>
      <c r="AM574" s="876"/>
      <c r="AR574" s="110"/>
    </row>
    <row r="575" spans="2:44">
      <c r="B575" s="95"/>
      <c r="C575" s="1571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110"/>
      <c r="Q575" s="869"/>
      <c r="U575" s="869"/>
      <c r="W575" s="872"/>
      <c r="Y575" s="872"/>
      <c r="AC575" s="11"/>
      <c r="AE575" s="870"/>
      <c r="AG575" s="870"/>
      <c r="AI575" s="11"/>
      <c r="AK575" s="876"/>
      <c r="AM575" s="876"/>
      <c r="AR575" s="110"/>
    </row>
    <row r="576" spans="2:44">
      <c r="B576" s="95"/>
      <c r="C576" s="1571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110"/>
      <c r="O576" s="11"/>
      <c r="P576" s="11"/>
      <c r="Q576" s="869"/>
      <c r="U576" s="869"/>
      <c r="W576" s="872"/>
      <c r="Y576" s="872"/>
      <c r="AC576" s="11"/>
      <c r="AE576" s="870"/>
      <c r="AG576" s="870"/>
      <c r="AI576" s="11"/>
      <c r="AK576" s="876"/>
      <c r="AM576" s="876"/>
      <c r="AR576" s="110"/>
    </row>
    <row r="577" spans="2:44">
      <c r="B577" s="95"/>
      <c r="C577" s="1571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11"/>
      <c r="O577" s="11"/>
      <c r="P577" s="11"/>
      <c r="Q577" s="869"/>
      <c r="S577" s="869"/>
      <c r="U577" s="869"/>
      <c r="W577" s="872"/>
      <c r="Y577" s="872"/>
      <c r="AC577" s="11"/>
      <c r="AE577" s="870"/>
      <c r="AG577" s="870"/>
      <c r="AI577" s="11"/>
      <c r="AK577" s="876"/>
      <c r="AM577" s="876"/>
      <c r="AR577" s="110"/>
    </row>
    <row r="578" spans="2:44">
      <c r="B578" s="95"/>
      <c r="C578" s="1571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O578" s="11"/>
      <c r="P578" s="11"/>
      <c r="Q578" s="869"/>
      <c r="S578" s="869"/>
      <c r="U578" s="869"/>
      <c r="W578" s="872"/>
      <c r="Y578" s="872"/>
      <c r="AC578" s="11"/>
      <c r="AE578" s="870"/>
      <c r="AG578" s="870"/>
      <c r="AI578" s="11"/>
      <c r="AK578" s="876"/>
      <c r="AM578" s="876"/>
      <c r="AR578" s="110"/>
    </row>
    <row r="579" spans="2:44">
      <c r="B579" s="95"/>
      <c r="C579" s="1571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O579" s="11"/>
      <c r="P579" s="11"/>
      <c r="Q579" s="869"/>
      <c r="S579" s="869"/>
      <c r="U579" s="869"/>
      <c r="W579" s="872"/>
      <c r="Y579" s="872"/>
      <c r="AC579" s="11"/>
      <c r="AE579" s="870"/>
      <c r="AG579" s="870"/>
      <c r="AI579" s="11"/>
      <c r="AK579" s="876"/>
      <c r="AM579" s="876"/>
      <c r="AR579" s="110"/>
    </row>
    <row r="580" spans="2:44">
      <c r="B580" s="95"/>
      <c r="C580" s="1571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O580" s="11"/>
      <c r="P580" s="11"/>
      <c r="Q580" s="869"/>
      <c r="S580" s="869"/>
      <c r="U580" s="869"/>
      <c r="W580" s="872"/>
      <c r="Y580" s="872"/>
      <c r="AC580" s="11"/>
      <c r="AE580" s="870"/>
      <c r="AG580" s="870"/>
      <c r="AI580" s="11"/>
      <c r="AK580" s="876"/>
      <c r="AM580" s="876"/>
      <c r="AR580" s="110"/>
    </row>
    <row r="581" spans="2:44">
      <c r="B581" s="95"/>
      <c r="C581" s="1571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O581" s="11"/>
      <c r="P581" s="11"/>
      <c r="Q581" s="869"/>
      <c r="S581" s="869"/>
      <c r="U581" s="869"/>
      <c r="W581" s="872"/>
      <c r="Y581" s="872"/>
      <c r="AC581" s="11"/>
      <c r="AE581" s="870"/>
      <c r="AG581" s="870"/>
      <c r="AI581" s="11"/>
      <c r="AK581" s="876"/>
      <c r="AM581" s="876"/>
      <c r="AR581" s="110"/>
    </row>
    <row r="582" spans="2:44">
      <c r="B582" s="95"/>
      <c r="C582" s="1571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O582" s="11"/>
      <c r="P582" s="11"/>
      <c r="Q582" s="869"/>
      <c r="S582" s="869"/>
      <c r="U582" s="869"/>
      <c r="W582" s="872"/>
      <c r="Y582" s="872"/>
      <c r="AC582" s="11"/>
      <c r="AE582" s="870"/>
      <c r="AG582" s="870"/>
      <c r="AI582" s="11"/>
      <c r="AK582" s="876"/>
      <c r="AM582" s="876"/>
      <c r="AR582" s="110"/>
    </row>
    <row r="583" spans="2:44">
      <c r="B583" s="95"/>
      <c r="C583" s="1571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O583" s="11"/>
      <c r="P583" s="11"/>
      <c r="Q583" s="869"/>
      <c r="S583" s="869"/>
      <c r="U583" s="869"/>
      <c r="W583" s="872"/>
      <c r="Y583" s="872"/>
      <c r="AC583" s="11"/>
      <c r="AE583" s="870"/>
      <c r="AG583" s="870"/>
      <c r="AI583" s="11"/>
      <c r="AK583" s="876"/>
      <c r="AM583" s="876"/>
      <c r="AR583" s="110"/>
    </row>
    <row r="584" spans="2:44">
      <c r="B584" s="95"/>
      <c r="C584" s="1571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O584" s="11"/>
      <c r="P584" s="11"/>
      <c r="Q584" s="869"/>
      <c r="S584" s="869"/>
      <c r="U584" s="869"/>
      <c r="W584" s="872"/>
      <c r="Y584" s="872"/>
      <c r="AC584" s="11"/>
      <c r="AE584" s="870"/>
      <c r="AG584" s="870"/>
      <c r="AI584" s="11"/>
      <c r="AK584" s="876"/>
      <c r="AM584" s="876"/>
      <c r="AR584" s="110"/>
    </row>
    <row r="585" spans="2:44">
      <c r="B585" s="95"/>
      <c r="C585" s="1571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O585" s="11"/>
      <c r="P585" s="11"/>
      <c r="Q585" s="869"/>
      <c r="S585" s="869"/>
      <c r="U585" s="869"/>
      <c r="W585" s="872"/>
      <c r="Y585" s="872"/>
      <c r="AC585" s="11"/>
      <c r="AE585" s="870"/>
      <c r="AG585" s="870"/>
      <c r="AI585" s="11"/>
      <c r="AK585" s="876"/>
      <c r="AM585" s="876"/>
      <c r="AR585" s="110"/>
    </row>
    <row r="586" spans="2:44">
      <c r="B586" s="95"/>
      <c r="C586" s="1571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Q586" s="869"/>
      <c r="S586" s="869"/>
      <c r="U586" s="869"/>
      <c r="W586" s="872"/>
      <c r="Y586" s="872"/>
      <c r="AC586" s="11"/>
      <c r="AE586" s="870"/>
      <c r="AG586" s="870"/>
      <c r="AI586" s="11"/>
      <c r="AK586" s="876"/>
      <c r="AM586" s="876"/>
      <c r="AR586" s="110"/>
    </row>
    <row r="587" spans="2:44">
      <c r="B587" s="95"/>
      <c r="C587" s="1571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Q587" s="869"/>
      <c r="S587" s="869"/>
      <c r="U587" s="869"/>
      <c r="W587" s="872"/>
      <c r="Y587" s="872"/>
      <c r="AC587" s="11"/>
      <c r="AE587" s="870"/>
      <c r="AG587" s="870"/>
      <c r="AI587" s="11"/>
      <c r="AK587" s="876"/>
      <c r="AM587" s="876"/>
      <c r="AR587" s="110"/>
    </row>
    <row r="588" spans="2:44">
      <c r="B588" s="95"/>
      <c r="C588" s="1571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Q588" s="869"/>
      <c r="S588" s="869"/>
      <c r="U588" s="869"/>
      <c r="W588" s="872"/>
      <c r="Y588" s="872"/>
      <c r="AC588" s="11"/>
      <c r="AE588" s="870"/>
      <c r="AG588" s="870"/>
      <c r="AI588" s="11"/>
      <c r="AK588" s="876"/>
      <c r="AM588" s="876"/>
      <c r="AR588" s="110"/>
    </row>
    <row r="589" spans="2:44">
      <c r="B589" s="95"/>
      <c r="C589" s="1571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Q589" s="869"/>
      <c r="S589" s="869"/>
      <c r="U589" s="869"/>
      <c r="W589" s="872"/>
      <c r="Y589" s="872"/>
      <c r="AC589" s="11"/>
      <c r="AE589" s="870"/>
      <c r="AG589" s="870"/>
      <c r="AI589" s="11"/>
      <c r="AK589" s="876"/>
      <c r="AM589" s="876"/>
      <c r="AR589" s="110"/>
    </row>
    <row r="590" spans="2:44">
      <c r="B590" s="95"/>
      <c r="C590" s="1571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Q590" s="869"/>
      <c r="S590" s="869"/>
      <c r="U590" s="869"/>
      <c r="W590" s="872"/>
      <c r="Y590" s="872"/>
      <c r="AC590" s="11"/>
      <c r="AE590" s="870"/>
      <c r="AG590" s="870"/>
      <c r="AI590" s="11"/>
      <c r="AK590" s="876"/>
      <c r="AM590" s="876"/>
      <c r="AR590" s="110"/>
    </row>
    <row r="591" spans="2:44">
      <c r="B591" s="95"/>
      <c r="C591" s="1571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Q591" s="869"/>
      <c r="S591" s="869"/>
      <c r="U591" s="869"/>
      <c r="W591" s="872"/>
      <c r="Y591" s="872"/>
      <c r="AC591" s="11"/>
      <c r="AE591" s="870"/>
      <c r="AG591" s="870"/>
      <c r="AI591" s="11"/>
      <c r="AK591" s="876"/>
      <c r="AM591" s="876"/>
      <c r="AR591" s="110"/>
    </row>
    <row r="592" spans="2:44">
      <c r="B592" s="95"/>
      <c r="C592" s="1571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Q592" s="869"/>
      <c r="S592" s="869"/>
      <c r="U592" s="869"/>
      <c r="W592" s="872"/>
      <c r="Y592" s="872"/>
      <c r="AC592" s="11"/>
      <c r="AE592" s="870"/>
      <c r="AG592" s="870"/>
      <c r="AI592" s="11"/>
      <c r="AK592" s="876"/>
      <c r="AM592" s="876"/>
      <c r="AR592" s="110"/>
    </row>
    <row r="593" spans="2:44">
      <c r="B593" s="95"/>
      <c r="C593" s="1571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Q593" s="869"/>
      <c r="S593" s="869"/>
      <c r="U593" s="869"/>
      <c r="W593" s="872"/>
      <c r="Y593" s="872"/>
      <c r="AC593" s="11"/>
      <c r="AE593" s="870"/>
      <c r="AG593" s="870"/>
      <c r="AI593" s="11"/>
      <c r="AK593" s="876"/>
      <c r="AM593" s="876"/>
      <c r="AR593" s="110"/>
    </row>
    <row r="594" spans="2:44">
      <c r="B594" s="95"/>
      <c r="C594" s="1571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Q594" s="869"/>
      <c r="S594" s="869"/>
      <c r="U594" s="869"/>
      <c r="W594" s="872"/>
      <c r="Y594" s="872"/>
      <c r="AC594" s="11"/>
      <c r="AE594" s="870"/>
      <c r="AG594" s="870"/>
      <c r="AI594" s="11"/>
      <c r="AK594" s="876"/>
      <c r="AM594" s="876"/>
      <c r="AR594" s="110"/>
    </row>
    <row r="595" spans="2:44">
      <c r="B595" s="95"/>
      <c r="C595" s="1571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Q595" s="869"/>
      <c r="S595" s="869"/>
      <c r="U595" s="869"/>
      <c r="W595" s="872"/>
      <c r="Y595" s="872"/>
      <c r="AC595" s="11"/>
      <c r="AE595" s="870"/>
      <c r="AG595" s="870"/>
      <c r="AI595" s="11"/>
      <c r="AK595" s="876"/>
      <c r="AM595" s="876"/>
      <c r="AR595" s="110"/>
    </row>
    <row r="596" spans="2:44">
      <c r="B596" s="95"/>
      <c r="C596" s="1571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Q596" s="869"/>
      <c r="S596" s="869"/>
      <c r="U596" s="869"/>
      <c r="W596" s="872"/>
      <c r="Y596" s="872"/>
      <c r="AC596" s="11"/>
      <c r="AE596" s="870"/>
      <c r="AG596" s="870"/>
      <c r="AI596" s="11"/>
      <c r="AK596" s="876"/>
      <c r="AM596" s="876"/>
      <c r="AR596" s="110"/>
    </row>
    <row r="597" spans="2:44">
      <c r="B597" s="95"/>
      <c r="C597" s="1571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Q597" s="869"/>
      <c r="S597" s="869"/>
      <c r="U597" s="869"/>
      <c r="W597" s="872"/>
      <c r="Y597" s="872"/>
      <c r="AC597" s="11"/>
      <c r="AE597" s="870"/>
      <c r="AG597" s="870"/>
      <c r="AI597" s="11"/>
      <c r="AK597" s="876"/>
      <c r="AM597" s="876"/>
      <c r="AR597" s="110"/>
    </row>
    <row r="598" spans="2:44">
      <c r="B598" s="95"/>
      <c r="C598" s="1571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Q598" s="869"/>
      <c r="S598" s="869"/>
      <c r="U598" s="869"/>
      <c r="W598" s="872"/>
      <c r="Y598" s="872"/>
      <c r="AC598" s="11"/>
      <c r="AE598" s="870"/>
      <c r="AG598" s="870"/>
      <c r="AI598" s="11"/>
      <c r="AK598" s="876"/>
      <c r="AM598" s="876"/>
      <c r="AR598" s="110"/>
    </row>
    <row r="599" spans="2:44">
      <c r="B599" s="95"/>
      <c r="C599" s="1571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Q599" s="869"/>
      <c r="S599" s="869"/>
      <c r="U599" s="869"/>
      <c r="W599" s="872"/>
      <c r="Y599" s="872"/>
      <c r="AC599" s="11"/>
      <c r="AE599" s="870"/>
      <c r="AG599" s="870"/>
      <c r="AI599" s="11"/>
      <c r="AK599" s="876"/>
      <c r="AM599" s="876"/>
      <c r="AR599" s="110"/>
    </row>
    <row r="600" spans="2:44">
      <c r="B600" s="95"/>
      <c r="C600" s="1571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Q600" s="869"/>
      <c r="S600" s="869"/>
      <c r="U600" s="869"/>
      <c r="W600" s="872"/>
      <c r="Y600" s="872"/>
      <c r="AC600" s="11"/>
      <c r="AE600" s="870"/>
      <c r="AG600" s="870"/>
      <c r="AI600" s="11"/>
      <c r="AK600" s="876"/>
      <c r="AM600" s="876"/>
      <c r="AR600" s="110"/>
    </row>
    <row r="601" spans="2:44">
      <c r="B601" s="95"/>
      <c r="C601" s="1571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Q601" s="869"/>
      <c r="S601" s="869"/>
      <c r="U601" s="869"/>
      <c r="W601" s="872"/>
      <c r="Y601" s="872"/>
      <c r="AC601" s="11"/>
      <c r="AE601" s="870"/>
      <c r="AG601" s="870"/>
      <c r="AI601" s="11"/>
      <c r="AK601" s="876"/>
      <c r="AM601" s="876"/>
      <c r="AR601" s="110"/>
    </row>
    <row r="602" spans="2:44">
      <c r="B602" s="95"/>
      <c r="C602" s="1571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Q602" s="869"/>
      <c r="S602" s="869"/>
      <c r="U602" s="869"/>
      <c r="W602" s="872"/>
      <c r="Y602" s="872"/>
      <c r="AC602" s="11"/>
      <c r="AE602" s="870"/>
      <c r="AG602" s="870"/>
      <c r="AI602" s="11"/>
      <c r="AK602" s="876"/>
      <c r="AM602" s="876"/>
      <c r="AR602" s="110"/>
    </row>
    <row r="603" spans="2:44">
      <c r="B603" s="95"/>
      <c r="C603" s="1571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Q603" s="869"/>
      <c r="S603" s="869"/>
      <c r="U603" s="869"/>
      <c r="W603" s="872"/>
      <c r="Y603" s="872"/>
      <c r="AC603" s="11"/>
      <c r="AE603" s="870"/>
      <c r="AG603" s="870"/>
      <c r="AI603" s="11"/>
      <c r="AK603" s="876"/>
      <c r="AM603" s="876"/>
      <c r="AR603" s="110"/>
    </row>
    <row r="604" spans="2:44">
      <c r="B604" s="95"/>
      <c r="C604" s="1571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Q604" s="869"/>
      <c r="S604" s="869"/>
      <c r="U604" s="869"/>
      <c r="W604" s="872"/>
      <c r="Y604" s="872"/>
      <c r="AC604" s="11"/>
      <c r="AE604" s="870"/>
      <c r="AG604" s="870"/>
      <c r="AI604" s="11"/>
      <c r="AK604" s="876"/>
      <c r="AM604" s="876"/>
      <c r="AR604" s="110"/>
    </row>
    <row r="605" spans="2:44">
      <c r="B605" s="95"/>
      <c r="C605" s="1571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Q605" s="869"/>
      <c r="S605" s="869"/>
      <c r="U605" s="869"/>
      <c r="W605" s="872"/>
      <c r="Y605" s="872"/>
      <c r="AC605" s="11"/>
      <c r="AE605" s="870"/>
      <c r="AG605" s="870"/>
      <c r="AI605" s="11"/>
      <c r="AK605" s="876"/>
      <c r="AM605" s="876"/>
      <c r="AR605" s="110"/>
    </row>
    <row r="606" spans="2:44">
      <c r="B606" s="95"/>
      <c r="C606" s="1571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Q606" s="869"/>
      <c r="S606" s="869"/>
      <c r="U606" s="869"/>
      <c r="W606" s="872"/>
      <c r="Y606" s="872"/>
      <c r="AC606" s="11"/>
      <c r="AE606" s="870"/>
      <c r="AG606" s="870"/>
      <c r="AI606" s="11"/>
      <c r="AK606" s="876"/>
      <c r="AM606" s="876"/>
      <c r="AR606" s="110"/>
    </row>
    <row r="607" spans="2:44">
      <c r="B607" s="95"/>
      <c r="C607" s="1571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Q607" s="869"/>
      <c r="S607" s="869"/>
      <c r="U607" s="869"/>
      <c r="W607" s="872"/>
      <c r="Y607" s="872"/>
      <c r="AC607" s="11"/>
      <c r="AE607" s="870"/>
      <c r="AG607" s="870"/>
      <c r="AI607" s="11"/>
      <c r="AK607" s="876"/>
      <c r="AM607" s="876"/>
      <c r="AR607" s="110"/>
    </row>
    <row r="608" spans="2:44">
      <c r="B608" s="95"/>
      <c r="C608" s="1571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Q608" s="869"/>
      <c r="U608" s="869"/>
      <c r="W608" s="872"/>
      <c r="Y608" s="872"/>
      <c r="AC608" s="11"/>
      <c r="AE608" s="870"/>
      <c r="AG608" s="870"/>
      <c r="AI608" s="11"/>
      <c r="AK608" s="876"/>
      <c r="AM608" s="876"/>
      <c r="AR608" s="110"/>
    </row>
    <row r="609" spans="2:44">
      <c r="B609" s="95"/>
      <c r="C609" s="1571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Q609" s="869"/>
      <c r="U609" s="869"/>
      <c r="W609" s="872"/>
      <c r="Y609" s="872"/>
      <c r="AC609" s="11"/>
      <c r="AE609" s="870"/>
      <c r="AG609" s="870"/>
      <c r="AI609" s="11"/>
      <c r="AK609" s="876"/>
      <c r="AM609" s="876"/>
      <c r="AR609" s="110"/>
    </row>
    <row r="610" spans="2:44">
      <c r="B610" s="95"/>
      <c r="C610" s="1571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Q610" s="869"/>
      <c r="U610" s="869"/>
      <c r="W610" s="872"/>
      <c r="Y610" s="872"/>
      <c r="AC610" s="11"/>
      <c r="AE610" s="870"/>
      <c r="AG610" s="870"/>
      <c r="AI610" s="11"/>
      <c r="AK610" s="876"/>
      <c r="AM610" s="876"/>
      <c r="AR610" s="110"/>
    </row>
    <row r="611" spans="2:44">
      <c r="B611" s="95"/>
      <c r="C611" s="1571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Q611" s="869"/>
      <c r="U611" s="869"/>
      <c r="W611" s="872"/>
      <c r="Y611" s="872"/>
      <c r="AC611" s="11"/>
      <c r="AE611" s="870"/>
      <c r="AG611" s="870"/>
      <c r="AI611" s="11"/>
      <c r="AK611" s="876"/>
      <c r="AM611" s="876"/>
      <c r="AR611" s="110"/>
    </row>
    <row r="612" spans="2:44">
      <c r="B612" s="95"/>
      <c r="C612" s="1571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Q612" s="869"/>
      <c r="U612" s="869"/>
      <c r="W612" s="872"/>
      <c r="Y612" s="872"/>
      <c r="AC612" s="11"/>
      <c r="AE612" s="870"/>
      <c r="AG612" s="870"/>
      <c r="AI612" s="11"/>
      <c r="AK612" s="876"/>
      <c r="AM612" s="876"/>
      <c r="AR612" s="110"/>
    </row>
    <row r="613" spans="2:44">
      <c r="B613" s="95"/>
      <c r="C613" s="1571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Q613" s="869"/>
      <c r="U613" s="869"/>
      <c r="W613" s="872"/>
      <c r="Y613" s="872"/>
      <c r="AC613" s="11"/>
      <c r="AE613" s="870"/>
      <c r="AG613" s="870"/>
      <c r="AI613" s="11"/>
      <c r="AK613" s="876"/>
      <c r="AM613" s="876"/>
      <c r="AR613" s="110"/>
    </row>
    <row r="614" spans="2:44">
      <c r="B614" s="95"/>
      <c r="C614" s="1571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Q614" s="869"/>
      <c r="U614" s="869"/>
      <c r="W614" s="872"/>
      <c r="Y614" s="872"/>
      <c r="AC614" s="11"/>
      <c r="AE614" s="870"/>
      <c r="AG614" s="870"/>
      <c r="AI614" s="11"/>
      <c r="AK614" s="876"/>
      <c r="AM614" s="876"/>
      <c r="AR614" s="110"/>
    </row>
    <row r="615" spans="2:44">
      <c r="B615" s="95"/>
      <c r="C615" s="1571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Q615" s="869"/>
      <c r="U615" s="869"/>
      <c r="W615" s="872"/>
      <c r="Y615" s="872"/>
      <c r="AC615" s="11"/>
      <c r="AE615" s="870"/>
      <c r="AG615" s="870"/>
      <c r="AI615" s="11"/>
      <c r="AK615" s="876"/>
      <c r="AM615" s="876"/>
      <c r="AR615" s="110"/>
    </row>
    <row r="616" spans="2:44">
      <c r="B616" s="95"/>
      <c r="C616" s="1571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Q616" s="869"/>
      <c r="U616" s="869"/>
      <c r="W616" s="872"/>
      <c r="Y616" s="872"/>
      <c r="AE616" s="869"/>
      <c r="AG616" s="869"/>
      <c r="AK616" s="876"/>
      <c r="AM616" s="876"/>
      <c r="AR616" s="110"/>
    </row>
    <row r="617" spans="2:44">
      <c r="B617" s="95"/>
      <c r="C617" s="1571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Q617" s="869"/>
      <c r="U617" s="869"/>
      <c r="W617" s="872"/>
      <c r="Y617" s="872"/>
      <c r="AE617" s="869"/>
      <c r="AG617" s="869"/>
      <c r="AK617" s="876"/>
      <c r="AM617" s="876"/>
      <c r="AR617" s="110"/>
    </row>
    <row r="618" spans="2:44">
      <c r="B618" s="95"/>
      <c r="C618" s="1571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Q618" s="869"/>
      <c r="U618" s="869"/>
      <c r="W618" s="872"/>
      <c r="Y618" s="872"/>
      <c r="AE618" s="869"/>
      <c r="AG618" s="869"/>
      <c r="AK618" s="876"/>
      <c r="AM618" s="876"/>
      <c r="AR618" s="110"/>
    </row>
    <row r="619" spans="2:44">
      <c r="B619" s="95"/>
      <c r="C619" s="1571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Q619" s="869"/>
      <c r="U619" s="869"/>
      <c r="W619" s="872"/>
      <c r="Y619" s="872"/>
      <c r="AE619" s="869"/>
      <c r="AG619" s="869"/>
      <c r="AK619" s="876"/>
      <c r="AM619" s="876"/>
      <c r="AR619" s="110"/>
    </row>
    <row r="620" spans="2:44">
      <c r="B620" s="95"/>
      <c r="C620" s="1571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Q620" s="869"/>
      <c r="U620" s="869"/>
      <c r="W620" s="872"/>
      <c r="Y620" s="872"/>
      <c r="AE620" s="869"/>
      <c r="AG620" s="869"/>
      <c r="AK620" s="876"/>
      <c r="AL620" s="876"/>
      <c r="AR620" s="110"/>
    </row>
    <row r="621" spans="2:44">
      <c r="B621" s="95"/>
      <c r="C621" s="1571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Q621" s="869"/>
      <c r="U621" s="869"/>
      <c r="W621" s="872"/>
      <c r="Y621" s="872"/>
      <c r="AE621" s="869"/>
      <c r="AF621" s="869"/>
      <c r="AI621" s="876"/>
      <c r="AK621" s="876"/>
      <c r="AR621" s="110"/>
    </row>
    <row r="622" spans="2:44">
      <c r="B622" s="95"/>
      <c r="C622" s="1571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Q622" s="869"/>
      <c r="U622" s="869"/>
      <c r="W622" s="872"/>
      <c r="Y622" s="872"/>
      <c r="AE622" s="869"/>
      <c r="AF622" s="869"/>
      <c r="AI622" s="876"/>
      <c r="AK622" s="876"/>
      <c r="AR622" s="110"/>
    </row>
    <row r="623" spans="2:44">
      <c r="B623" s="95"/>
      <c r="C623" s="1571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Q623" s="869"/>
      <c r="U623" s="869"/>
      <c r="W623" s="872"/>
      <c r="Y623" s="872"/>
      <c r="AE623" s="869"/>
      <c r="AF623" s="869"/>
      <c r="AI623" s="876"/>
      <c r="AK623" s="876"/>
      <c r="AR623" s="110"/>
    </row>
    <row r="624" spans="2:44">
      <c r="B624" s="95"/>
      <c r="C624" s="1571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Q624" s="869"/>
      <c r="U624" s="869"/>
      <c r="W624" s="872"/>
      <c r="Y624" s="872"/>
      <c r="AE624" s="869"/>
      <c r="AF624" s="869"/>
      <c r="AI624" s="876"/>
      <c r="AK624" s="876"/>
      <c r="AR624" s="110"/>
    </row>
    <row r="625" spans="2:43">
      <c r="W625" s="872"/>
      <c r="Y625" s="872"/>
      <c r="AC625" s="869"/>
      <c r="AF625" s="876"/>
      <c r="AG625" s="876"/>
    </row>
    <row r="626" spans="2:43">
      <c r="W626" s="872"/>
      <c r="Y626" s="872"/>
      <c r="AC626" s="869"/>
      <c r="AF626" s="876"/>
      <c r="AG626" s="876"/>
    </row>
    <row r="627" spans="2:43">
      <c r="W627" s="872"/>
      <c r="Y627" s="872"/>
    </row>
    <row r="628" spans="2:43" ht="15.75">
      <c r="B628" s="127"/>
      <c r="C628" s="105"/>
      <c r="D628" s="104"/>
      <c r="E628" s="210"/>
      <c r="F628" s="110"/>
      <c r="G628" s="110"/>
      <c r="H628" s="144"/>
      <c r="I628" s="144"/>
      <c r="J628" s="110"/>
      <c r="K628" s="110"/>
      <c r="L628" s="110"/>
      <c r="M628" s="110"/>
      <c r="N628" s="110"/>
      <c r="W628" s="872"/>
      <c r="Y628" s="874"/>
      <c r="AB628" s="11"/>
      <c r="AQ628" s="11"/>
    </row>
    <row r="629" spans="2:43">
      <c r="B629" s="110"/>
      <c r="C629" s="182"/>
      <c r="D629" s="110"/>
      <c r="E629" s="209"/>
      <c r="F629" s="110"/>
      <c r="G629" s="110"/>
      <c r="H629" s="168"/>
      <c r="I629" s="202"/>
      <c r="J629" s="203"/>
      <c r="K629" s="168"/>
      <c r="L629" s="202"/>
      <c r="M629" s="203"/>
      <c r="N629" s="110"/>
      <c r="V629" s="11"/>
      <c r="W629" s="874"/>
      <c r="X629" s="11"/>
      <c r="Y629" s="11"/>
    </row>
    <row r="630" spans="2:43">
      <c r="B630" s="129"/>
      <c r="C630" s="105"/>
      <c r="D630" s="117"/>
      <c r="E630" s="168"/>
      <c r="F630" s="202"/>
      <c r="G630" s="203"/>
      <c r="H630" s="105"/>
      <c r="I630" s="104"/>
      <c r="J630" s="142"/>
      <c r="K630" s="283"/>
      <c r="L630" s="104"/>
      <c r="M630" s="110"/>
      <c r="N630" s="11"/>
      <c r="W630" s="872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D5852-192B-46CF-A756-0599F67DE923}">
  <dimension ref="B1:AJ637"/>
  <sheetViews>
    <sheetView zoomScaleNormal="100" workbookViewId="0">
      <pane xSplit="1" topLeftCell="B1" activePane="topRight" state="frozen"/>
      <selection pane="topRight" activeCell="P45" sqref="P45"/>
    </sheetView>
  </sheetViews>
  <sheetFormatPr defaultRowHeight="15"/>
  <cols>
    <col min="1" max="1" width="0.855468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7" width="6.7109375" customWidth="1"/>
    <col min="8" max="8" width="6.42578125" customWidth="1"/>
    <col min="9" max="9" width="6.85546875" customWidth="1"/>
    <col min="10" max="10" width="7.28515625" customWidth="1"/>
    <col min="11" max="11" width="7.5703125" customWidth="1"/>
    <col min="12" max="12" width="7.42578125" customWidth="1"/>
    <col min="13" max="13" width="7" customWidth="1"/>
    <col min="14" max="14" width="6.5703125" customWidth="1"/>
    <col min="15" max="16" width="7.28515625" customWidth="1"/>
    <col min="17" max="17" width="6.85546875" customWidth="1"/>
    <col min="18" max="18" width="6.42578125" customWidth="1"/>
    <col min="19" max="19" width="1.28515625" customWidth="1"/>
    <col min="20" max="20" width="9" customWidth="1"/>
    <col min="21" max="21" width="6.7109375" customWidth="1"/>
    <col min="22" max="22" width="6.1406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5" customWidth="1"/>
    <col min="31" max="31" width="6.140625" customWidth="1"/>
    <col min="32" max="32" width="10.140625" customWidth="1"/>
  </cols>
  <sheetData>
    <row r="1" spans="2:36" ht="10.5" customHeight="1"/>
    <row r="2" spans="2:36" ht="15.75" thickBot="1">
      <c r="B2" s="103"/>
      <c r="C2" s="103" t="s">
        <v>435</v>
      </c>
      <c r="D2" s="103" t="s">
        <v>16</v>
      </c>
      <c r="J2" t="s">
        <v>217</v>
      </c>
      <c r="O2" s="37"/>
      <c r="P2" s="37"/>
      <c r="T2" s="110"/>
      <c r="U2" s="110"/>
      <c r="V2" s="110"/>
      <c r="W2" s="205"/>
      <c r="X2" s="110"/>
      <c r="Y2" s="110"/>
      <c r="Z2" s="110"/>
      <c r="AA2" s="110"/>
      <c r="AB2" s="110"/>
      <c r="AC2" s="110"/>
      <c r="AD2" s="110"/>
      <c r="AE2" s="110"/>
      <c r="AF2" s="110"/>
    </row>
    <row r="3" spans="2:36" ht="13.5" customHeight="1">
      <c r="B3" s="86"/>
      <c r="C3" s="466"/>
      <c r="D3" s="180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110"/>
      <c r="X3" s="366"/>
      <c r="Y3" s="130"/>
      <c r="Z3" s="110"/>
      <c r="AA3" s="110"/>
      <c r="AB3" s="110"/>
      <c r="AC3" s="110"/>
      <c r="AD3" s="110"/>
      <c r="AE3" s="110"/>
      <c r="AF3" s="110"/>
    </row>
    <row r="4" spans="2:36" ht="13.5" customHeight="1">
      <c r="B4" s="65"/>
      <c r="C4" s="467"/>
      <c r="D4" s="468" t="s">
        <v>173</v>
      </c>
      <c r="E4" s="20" t="s">
        <v>209</v>
      </c>
      <c r="F4" s="20"/>
      <c r="G4" s="20"/>
      <c r="H4" s="20"/>
      <c r="I4" s="20" t="s">
        <v>186</v>
      </c>
      <c r="J4" s="20"/>
      <c r="K4" s="20"/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10"/>
      <c r="AD4" s="110"/>
      <c r="AE4" s="110"/>
      <c r="AF4" s="110"/>
    </row>
    <row r="5" spans="2:36" ht="12.75" customHeight="1" thickBot="1">
      <c r="B5" s="65"/>
      <c r="C5" s="469" t="s">
        <v>21</v>
      </c>
      <c r="D5" s="468" t="s">
        <v>18</v>
      </c>
      <c r="E5" t="s">
        <v>836</v>
      </c>
      <c r="H5" s="77"/>
      <c r="I5" s="67" t="s">
        <v>837</v>
      </c>
      <c r="J5" s="553"/>
      <c r="L5" s="3357" t="s">
        <v>838</v>
      </c>
      <c r="M5" s="66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110"/>
      <c r="X5" s="366"/>
      <c r="Y5" s="130"/>
      <c r="Z5" s="110"/>
      <c r="AA5" s="110"/>
      <c r="AB5" s="110"/>
      <c r="AC5" s="110"/>
      <c r="AD5" s="110"/>
      <c r="AE5" s="110"/>
      <c r="AF5" s="618"/>
    </row>
    <row r="6" spans="2:36">
      <c r="B6" s="65" t="s">
        <v>174</v>
      </c>
      <c r="C6" s="467"/>
      <c r="D6" s="468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36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110"/>
      <c r="X6" s="366"/>
      <c r="Y6" s="130"/>
      <c r="Z6" s="110"/>
      <c r="AA6" s="110"/>
      <c r="AB6" s="110"/>
      <c r="AC6" s="110"/>
      <c r="AD6" s="338"/>
      <c r="AE6" s="110"/>
      <c r="AF6" s="618"/>
    </row>
    <row r="7" spans="2:36" ht="12" customHeight="1">
      <c r="B7" s="65"/>
      <c r="C7" s="469" t="s">
        <v>175</v>
      </c>
      <c r="D7" s="468" t="s">
        <v>176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75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110"/>
      <c r="AD7" s="338"/>
      <c r="AE7" s="110"/>
      <c r="AF7" s="619"/>
    </row>
    <row r="8" spans="2:36" ht="14.25" customHeight="1" thickBot="1">
      <c r="B8" s="65"/>
      <c r="C8" s="467"/>
      <c r="D8" s="1514">
        <v>0.25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468"/>
      <c r="P8" s="468" t="s">
        <v>168</v>
      </c>
      <c r="Q8" s="364" t="s">
        <v>276</v>
      </c>
      <c r="R8" s="1523">
        <v>1</v>
      </c>
      <c r="S8" s="11"/>
      <c r="T8" s="102"/>
      <c r="U8" s="102"/>
      <c r="V8" s="211"/>
      <c r="W8" s="130"/>
      <c r="X8" s="366"/>
      <c r="Y8" s="130"/>
      <c r="Z8" s="110"/>
      <c r="AA8" s="278"/>
      <c r="AB8" s="366"/>
      <c r="AC8" s="110"/>
      <c r="AD8" s="620"/>
      <c r="AE8" s="110"/>
      <c r="AF8" s="619"/>
    </row>
    <row r="9" spans="2:36">
      <c r="B9" s="471">
        <v>1</v>
      </c>
      <c r="C9" s="472" t="s">
        <v>177</v>
      </c>
      <c r="D9" s="1515">
        <v>20</v>
      </c>
      <c r="E9" s="170">
        <f>'7-11л. РАСКЛАДКА'!Q12</f>
        <v>20</v>
      </c>
      <c r="F9" s="647">
        <f>'7-11л. РАСКЛАДКА'!Q70</f>
        <v>20</v>
      </c>
      <c r="G9" s="647">
        <f>'7-11л. РАСКЛАДКА'!Q129</f>
        <v>0</v>
      </c>
      <c r="H9" s="647">
        <f>'7-11л. РАСКЛАДКА'!Q185</f>
        <v>20</v>
      </c>
      <c r="I9" s="647">
        <f>'7-11л. РАСКЛАДКА'!Q242</f>
        <v>20</v>
      </c>
      <c r="J9" s="647">
        <f>'7-11л. РАСКЛАДКА'!Q298</f>
        <v>20</v>
      </c>
      <c r="K9" s="647">
        <f>'7-11л. РАСКЛАДКА'!Q354</f>
        <v>20</v>
      </c>
      <c r="L9" s="647">
        <f>'7-11л. РАСКЛАДКА'!Q407</f>
        <v>20</v>
      </c>
      <c r="M9" s="647">
        <f>'7-11л. РАСКЛАДКА'!Q461</f>
        <v>30</v>
      </c>
      <c r="N9" s="832">
        <f>'7-11л. РАСКЛАДКА'!Q514</f>
        <v>30</v>
      </c>
      <c r="O9" s="835">
        <f t="shared" ref="O9:O45" si="0">E9+F9+G9+H9+I9+J9+K9+L9+M9+N9</f>
        <v>200</v>
      </c>
      <c r="P9" s="1802">
        <v>0</v>
      </c>
      <c r="Q9" s="1643">
        <v>200</v>
      </c>
      <c r="R9" s="2259">
        <v>80</v>
      </c>
      <c r="S9" s="11"/>
      <c r="T9" s="3747"/>
      <c r="U9" s="130"/>
      <c r="V9" s="366"/>
      <c r="W9" s="500"/>
      <c r="X9" s="3414"/>
      <c r="Y9" s="3414"/>
      <c r="Z9" s="3414"/>
      <c r="AA9" s="623"/>
      <c r="AB9" s="130"/>
      <c r="AC9" s="110"/>
      <c r="AD9" s="624"/>
      <c r="AE9" s="110"/>
      <c r="AF9" s="1758"/>
    </row>
    <row r="10" spans="2:36">
      <c r="B10" s="445">
        <v>2</v>
      </c>
      <c r="C10" s="241" t="s">
        <v>38</v>
      </c>
      <c r="D10" s="1516">
        <v>37.5</v>
      </c>
      <c r="E10" s="170">
        <f>'7-11л. РАСКЛАДКА'!Q13</f>
        <v>30</v>
      </c>
      <c r="F10" s="647">
        <f>'7-11л. РАСКЛАДКА'!Q71</f>
        <v>30</v>
      </c>
      <c r="G10" s="647">
        <f>'7-11л. РАСКЛАДКА'!Q130</f>
        <v>30</v>
      </c>
      <c r="H10" s="647">
        <f>'7-11л. РАСКЛАДКА'!Q186</f>
        <v>30</v>
      </c>
      <c r="I10" s="647">
        <f>'7-11л. РАСКЛАДКА'!Q243</f>
        <v>48</v>
      </c>
      <c r="J10" s="647">
        <f>'7-11л. РАСКЛАДКА'!Q299</f>
        <v>40</v>
      </c>
      <c r="K10" s="647">
        <f>'7-11л. РАСКЛАДКА'!Q355</f>
        <v>30</v>
      </c>
      <c r="L10" s="647">
        <f>'7-11л. РАСКЛАДКА'!Q408</f>
        <v>30</v>
      </c>
      <c r="M10" s="647">
        <f>'7-11л. РАСКЛАДКА'!Q462</f>
        <v>53</v>
      </c>
      <c r="N10" s="832">
        <f>'7-11л. РАСКЛАДКА'!Q515</f>
        <v>54</v>
      </c>
      <c r="O10" s="836">
        <f t="shared" si="0"/>
        <v>375</v>
      </c>
      <c r="P10" s="1798">
        <v>0</v>
      </c>
      <c r="Q10" s="2368">
        <v>375</v>
      </c>
      <c r="R10" s="2260">
        <v>150</v>
      </c>
      <c r="S10" s="11"/>
      <c r="T10" s="3747"/>
      <c r="U10" s="130"/>
      <c r="V10" s="366"/>
      <c r="W10" s="3414"/>
      <c r="X10" s="3414"/>
      <c r="Y10" s="3414"/>
      <c r="Z10" s="3414"/>
      <c r="AA10" s="623"/>
      <c r="AB10" s="130"/>
      <c r="AC10" s="110"/>
      <c r="AD10" s="624"/>
      <c r="AE10" s="218"/>
      <c r="AF10" s="1758"/>
    </row>
    <row r="11" spans="2:36">
      <c r="B11" s="445">
        <v>3</v>
      </c>
      <c r="C11" s="241" t="s">
        <v>39</v>
      </c>
      <c r="D11" s="1516">
        <v>3.75</v>
      </c>
      <c r="E11" s="170">
        <f>'7-11л. РАСКЛАДКА'!Q14</f>
        <v>0</v>
      </c>
      <c r="F11" s="647">
        <f>'7-11л. РАСКЛАДКА'!Q72</f>
        <v>32.700000000000003</v>
      </c>
      <c r="G11" s="647">
        <f>'7-11л. РАСКЛАДКА'!Q131</f>
        <v>0</v>
      </c>
      <c r="H11" s="647">
        <f>'7-11л. РАСКЛАДКА'!Q187</f>
        <v>0</v>
      </c>
      <c r="I11" s="647">
        <f>'7-11л. РАСКЛАДКА'!Q244</f>
        <v>1.8</v>
      </c>
      <c r="J11" s="647">
        <f>'7-11л. РАСКЛАДКА'!Q300</f>
        <v>0</v>
      </c>
      <c r="K11" s="647">
        <f>'7-11л. РАСКЛАДКА'!Q356</f>
        <v>0</v>
      </c>
      <c r="L11" s="1468">
        <f>'7-11л. РАСКЛАДКА'!Q409</f>
        <v>0</v>
      </c>
      <c r="M11" s="647">
        <f>'7-11л. РАСКЛАДКА'!Q463</f>
        <v>1.92</v>
      </c>
      <c r="N11" s="832">
        <f>'7-11л. РАСКЛАДКА'!Q516</f>
        <v>1.08</v>
      </c>
      <c r="O11" s="3868">
        <f t="shared" si="0"/>
        <v>37.5</v>
      </c>
      <c r="P11" s="1798">
        <v>0</v>
      </c>
      <c r="Q11" s="837">
        <v>37.5</v>
      </c>
      <c r="R11" s="2260">
        <v>15</v>
      </c>
      <c r="S11" s="11"/>
      <c r="T11" s="3747"/>
      <c r="U11" s="130"/>
      <c r="V11" s="366"/>
      <c r="W11" s="3414"/>
      <c r="X11" s="3414"/>
      <c r="Y11" s="3414"/>
      <c r="Z11" s="3414"/>
      <c r="AA11" s="623"/>
      <c r="AB11" s="130"/>
      <c r="AC11" s="110"/>
      <c r="AD11" s="624"/>
      <c r="AE11" s="110"/>
      <c r="AF11" s="1759"/>
    </row>
    <row r="12" spans="2:36">
      <c r="B12" s="445">
        <v>4</v>
      </c>
      <c r="C12" s="241" t="s">
        <v>40</v>
      </c>
      <c r="D12" s="1516">
        <v>11.25</v>
      </c>
      <c r="E12" s="170">
        <f>'7-11л. РАСКЛАДКА'!Q15</f>
        <v>40</v>
      </c>
      <c r="F12" s="647">
        <f>'7-11л. РАСКЛАДКА'!Q73</f>
        <v>0</v>
      </c>
      <c r="G12" s="647">
        <f>'7-11л. РАСКЛАДКА'!Q132</f>
        <v>5.12</v>
      </c>
      <c r="H12" s="647">
        <f>'7-11л. РАСКЛАДКА'!Q188</f>
        <v>0</v>
      </c>
      <c r="I12" s="647">
        <f>'7-11л. РАСКЛАДКА'!Q245</f>
        <v>0</v>
      </c>
      <c r="J12" s="647">
        <f>'7-11л. РАСКЛАДКА'!Q301</f>
        <v>0</v>
      </c>
      <c r="K12" s="647">
        <f>'7-11л. РАСКЛАДКА'!Q357</f>
        <v>0</v>
      </c>
      <c r="L12" s="647">
        <f>'7-11л. РАСКЛАДКА'!Q410</f>
        <v>31</v>
      </c>
      <c r="M12" s="647">
        <f>'7-11л. РАСКЛАДКА'!Q464</f>
        <v>0</v>
      </c>
      <c r="N12" s="832">
        <f>'7-11л. РАСКЛАДКА'!Q517</f>
        <v>36.380000000000003</v>
      </c>
      <c r="O12" s="836">
        <f t="shared" si="0"/>
        <v>112.5</v>
      </c>
      <c r="P12" s="1798">
        <v>0</v>
      </c>
      <c r="Q12" s="837">
        <v>112.5</v>
      </c>
      <c r="R12" s="2260">
        <v>45</v>
      </c>
      <c r="S12" s="11"/>
      <c r="T12" s="3747"/>
      <c r="U12" s="130"/>
      <c r="V12" s="366"/>
      <c r="W12" s="3414"/>
      <c r="X12" s="3414"/>
      <c r="Y12" s="3414"/>
      <c r="Z12" s="3414"/>
      <c r="AA12" s="623"/>
      <c r="AB12" s="130"/>
      <c r="AC12" s="110"/>
      <c r="AD12" s="624"/>
      <c r="AE12" s="110"/>
      <c r="AF12" s="1758"/>
    </row>
    <row r="13" spans="2:36">
      <c r="B13" s="445">
        <v>5</v>
      </c>
      <c r="C13" s="241" t="s">
        <v>41</v>
      </c>
      <c r="D13" s="1516">
        <v>3.75</v>
      </c>
      <c r="E13" s="170">
        <f>'7-11л. РАСКЛАДКА'!Q16</f>
        <v>0</v>
      </c>
      <c r="F13" s="647">
        <f>'7-11л. РАСКЛАДКА'!Q74</f>
        <v>37.5</v>
      </c>
      <c r="G13" s="647">
        <f>'7-11л. РАСКЛАДКА'!Q133</f>
        <v>0</v>
      </c>
      <c r="H13" s="647">
        <f>'7-11л. РАСКЛАДКА'!Q189</f>
        <v>0</v>
      </c>
      <c r="I13" s="647">
        <f>'7-11л. РАСКЛАДКА'!Q246</f>
        <v>0</v>
      </c>
      <c r="J13" s="647">
        <f>'7-11л. РАСКЛАДКА'!Q302</f>
        <v>0</v>
      </c>
      <c r="K13" s="647">
        <f>'7-11л. РАСКЛАДКА'!Q358</f>
        <v>0</v>
      </c>
      <c r="L13" s="647">
        <f>'7-11л. РАСКЛАДКА'!Q411</f>
        <v>0</v>
      </c>
      <c r="M13" s="647">
        <f>'7-11л. РАСКЛАДКА'!Q465</f>
        <v>0</v>
      </c>
      <c r="N13" s="832">
        <f>'7-11л. РАСКЛАДКА'!Q518</f>
        <v>0</v>
      </c>
      <c r="O13" s="836">
        <f t="shared" si="0"/>
        <v>37.5</v>
      </c>
      <c r="P13" s="1798">
        <v>0</v>
      </c>
      <c r="Q13" s="837">
        <v>37.5</v>
      </c>
      <c r="R13" s="2260">
        <v>15</v>
      </c>
      <c r="S13" s="11"/>
      <c r="T13" s="3747"/>
      <c r="U13" s="130"/>
      <c r="V13" s="366"/>
      <c r="W13" s="3414"/>
      <c r="X13" s="3414"/>
      <c r="Y13" s="3414"/>
      <c r="Z13" s="3414"/>
      <c r="AA13" s="623"/>
      <c r="AB13" s="130"/>
      <c r="AC13" s="110"/>
      <c r="AD13" s="624"/>
      <c r="AE13" s="110"/>
      <c r="AF13" s="1653"/>
    </row>
    <row r="14" spans="2:36">
      <c r="B14" s="1456">
        <v>6</v>
      </c>
      <c r="C14" s="1628" t="s">
        <v>42</v>
      </c>
      <c r="D14" s="1524">
        <v>46.75</v>
      </c>
      <c r="E14" s="1461">
        <f>'7-11л. РАСКЛАДКА'!Q17</f>
        <v>0</v>
      </c>
      <c r="F14" s="1462">
        <f>'7-11л. РАСКЛАДКА'!Q75</f>
        <v>0</v>
      </c>
      <c r="G14" s="1462">
        <f>'7-11л. РАСКЛАДКА'!Q134</f>
        <v>0</v>
      </c>
      <c r="H14" s="1462">
        <f>'7-11л. РАСКЛАДКА'!Q190</f>
        <v>212.04</v>
      </c>
      <c r="I14" s="1462">
        <f>'7-11л. РАСКЛАДКА'!Q247</f>
        <v>101.56</v>
      </c>
      <c r="J14" s="1462">
        <f>'7-11л. РАСКЛАДКА'!Q303</f>
        <v>0</v>
      </c>
      <c r="K14" s="1462">
        <f>'7-11л. РАСКЛАДКА'!Q359</f>
        <v>153.9</v>
      </c>
      <c r="L14" s="1462">
        <f>'7-11л. РАСКЛАДКА'!Q412</f>
        <v>0</v>
      </c>
      <c r="M14" s="1462">
        <f>'7-11л. РАСКЛАДКА'!Q466</f>
        <v>0</v>
      </c>
      <c r="N14" s="1463">
        <f>'7-11л. РАСКЛАДКА'!Q519</f>
        <v>0</v>
      </c>
      <c r="O14" s="1800">
        <f t="shared" si="0"/>
        <v>467.5</v>
      </c>
      <c r="P14" s="1803">
        <v>0</v>
      </c>
      <c r="Q14" s="723">
        <v>467.5</v>
      </c>
      <c r="R14" s="2261">
        <v>187</v>
      </c>
      <c r="S14" s="11"/>
      <c r="T14" s="3747"/>
      <c r="U14" s="130"/>
      <c r="V14" s="366"/>
      <c r="W14" s="3414"/>
      <c r="X14" s="3414"/>
      <c r="Y14" s="3414"/>
      <c r="Z14" s="3414"/>
      <c r="AA14" s="623"/>
      <c r="AB14" s="130"/>
      <c r="AC14" s="110"/>
      <c r="AD14" s="624"/>
      <c r="AE14" s="110"/>
      <c r="AF14" s="1653"/>
    </row>
    <row r="15" spans="2:36" ht="13.5" customHeight="1">
      <c r="B15" s="1456">
        <v>7</v>
      </c>
      <c r="C15" s="1226" t="s">
        <v>392</v>
      </c>
      <c r="D15" s="1637">
        <v>63</v>
      </c>
      <c r="E15" s="1672">
        <f>'7-11л. РАСКЛАДКА'!Q18</f>
        <v>39.032000000000004</v>
      </c>
      <c r="F15" s="1638">
        <f>'7-11л. РАСКЛАДКА'!Q76</f>
        <v>97.866</v>
      </c>
      <c r="G15" s="1639">
        <f>'7-11л. РАСКЛАДКА'!Q135</f>
        <v>0</v>
      </c>
      <c r="H15" s="1638">
        <f>'7-11л. РАСКЛАДКА'!Q191</f>
        <v>65.599999999999994</v>
      </c>
      <c r="I15" s="1639">
        <f>'7-11л. РАСКЛАДКА'!Q248</f>
        <v>61.015999999999998</v>
      </c>
      <c r="J15" s="1638">
        <f>'7-11л. РАСКЛАДКА'!Q304</f>
        <v>60</v>
      </c>
      <c r="K15" s="1639">
        <f>'7-11л. РАСКЛАДКА'!Q360</f>
        <v>87.696000000000012</v>
      </c>
      <c r="L15" s="1638">
        <f>'7-11л. РАСКЛАДКА'!Q413</f>
        <v>0</v>
      </c>
      <c r="M15" s="1639">
        <f>'7-11л. РАСКЛАДКА'!Q467</f>
        <v>207.99</v>
      </c>
      <c r="N15" s="1673">
        <f>'7-11л. РАСКЛАДКА'!Q520</f>
        <v>10.8</v>
      </c>
      <c r="O15" s="1644">
        <f t="shared" si="0"/>
        <v>630</v>
      </c>
      <c r="P15" s="1804">
        <v>0</v>
      </c>
      <c r="Q15" s="1645">
        <v>630</v>
      </c>
      <c r="R15" s="1606">
        <f>R17-R16</f>
        <v>252</v>
      </c>
      <c r="S15" s="11"/>
      <c r="T15" s="3747"/>
      <c r="U15" s="477"/>
      <c r="V15" s="366"/>
      <c r="W15" s="3414"/>
      <c r="X15" s="3414"/>
      <c r="Y15" s="3414"/>
      <c r="Z15" s="3414"/>
      <c r="AA15" s="623"/>
      <c r="AB15" s="130"/>
      <c r="AC15" s="110"/>
      <c r="AD15" s="624"/>
      <c r="AE15" s="110"/>
      <c r="AF15" s="1653"/>
      <c r="AH15" s="11"/>
      <c r="AI15" s="11"/>
      <c r="AJ15" s="11"/>
    </row>
    <row r="16" spans="2:36" ht="12" customHeight="1">
      <c r="B16" s="1573"/>
      <c r="C16" s="1636" t="s">
        <v>393</v>
      </c>
      <c r="D16" s="1640">
        <v>7</v>
      </c>
      <c r="E16" s="1674">
        <f>'7-11л. РАСКЛАДКА'!Q19</f>
        <v>0</v>
      </c>
      <c r="F16" s="1641">
        <f>'7-11л. РАСКЛАДКА'!Q77</f>
        <v>0</v>
      </c>
      <c r="G16" s="1642">
        <f>'7-11л. РАСКЛАДКА'!Q136</f>
        <v>0</v>
      </c>
      <c r="H16" s="1641">
        <f>'7-11л. РАСКЛАДКА'!Q192</f>
        <v>2.52</v>
      </c>
      <c r="I16" s="1642">
        <f>'7-11л. РАСКЛАДКА'!Q249</f>
        <v>51.46</v>
      </c>
      <c r="J16" s="1641">
        <f>'7-11л. РАСКЛАДКА'!Q305</f>
        <v>0</v>
      </c>
      <c r="K16" s="1642">
        <f>'7-11л. РАСКЛАДКА'!Q361</f>
        <v>6.42</v>
      </c>
      <c r="L16" s="1641">
        <f>'7-11л. РАСКЛАДКА'!Q414</f>
        <v>0</v>
      </c>
      <c r="M16" s="1642">
        <f>'7-11л. РАСКЛАДКА'!Q468</f>
        <v>9.6</v>
      </c>
      <c r="N16" s="1675">
        <f>'7-11л. РАСКЛАДКА'!Q521</f>
        <v>0</v>
      </c>
      <c r="O16" s="1646">
        <f t="shared" si="0"/>
        <v>70</v>
      </c>
      <c r="P16" s="1805">
        <v>0</v>
      </c>
      <c r="Q16" s="1647">
        <v>70</v>
      </c>
      <c r="R16" s="1615">
        <f>(R17/100)*10</f>
        <v>28</v>
      </c>
      <c r="S16" s="11"/>
      <c r="T16" s="3747"/>
      <c r="U16" s="484"/>
      <c r="V16" s="366"/>
      <c r="W16" s="3414"/>
      <c r="X16" s="3414"/>
      <c r="Y16" s="3414"/>
      <c r="Z16" s="3414"/>
      <c r="AA16" s="623"/>
      <c r="AB16" s="130"/>
      <c r="AC16" s="110"/>
      <c r="AD16" s="624"/>
      <c r="AE16" s="110"/>
      <c r="AF16" s="1653"/>
      <c r="AH16" s="11"/>
      <c r="AI16" s="11"/>
      <c r="AJ16" s="11"/>
    </row>
    <row r="17" spans="2:36" ht="12" customHeight="1">
      <c r="B17" s="1457"/>
      <c r="C17" s="1630" t="s">
        <v>406</v>
      </c>
      <c r="D17" s="1631">
        <v>70</v>
      </c>
      <c r="E17" s="2998">
        <f>'7-11л. РАСКЛАДКА'!Q20</f>
        <v>39.032000000000004</v>
      </c>
      <c r="F17" s="2992">
        <f>'7-11л. РАСКЛАДКА'!Q78</f>
        <v>97.866</v>
      </c>
      <c r="G17" s="2991">
        <f>'7-11л. РАСКЛАДКА'!Q137</f>
        <v>0</v>
      </c>
      <c r="H17" s="2992">
        <f>'7-11л. РАСКЛАДКА'!Q193</f>
        <v>68.11999999999999</v>
      </c>
      <c r="I17" s="2991">
        <f>'7-11л. РАСКЛАДКА'!Q250</f>
        <v>112.476</v>
      </c>
      <c r="J17" s="2992">
        <f>'7-11л. РАСКЛАДКА'!Q306</f>
        <v>60</v>
      </c>
      <c r="K17" s="2991">
        <f>'7-11л. РАСКЛАДКА'!Q362</f>
        <v>94.116000000000014</v>
      </c>
      <c r="L17" s="2992">
        <f>'7-11л. РАСКЛАДКА'!Q415</f>
        <v>0</v>
      </c>
      <c r="M17" s="2991">
        <f>'7-11л. РАСКЛАДКА'!Q469</f>
        <v>217.59</v>
      </c>
      <c r="N17" s="2993">
        <f>'7-11л. РАСКЛАДКА'!Q522</f>
        <v>10.8</v>
      </c>
      <c r="O17" s="1648">
        <f t="shared" si="0"/>
        <v>700</v>
      </c>
      <c r="P17" s="1635">
        <v>0</v>
      </c>
      <c r="Q17" s="1633">
        <v>700</v>
      </c>
      <c r="R17" s="1512">
        <v>280</v>
      </c>
      <c r="S17" s="459"/>
      <c r="T17" s="3747"/>
      <c r="U17" s="3823"/>
      <c r="V17" s="366"/>
      <c r="W17" s="3414"/>
      <c r="X17" s="3414"/>
      <c r="Y17" s="3414"/>
      <c r="Z17" s="3414"/>
      <c r="AA17" s="623"/>
      <c r="AB17" s="130"/>
      <c r="AC17" s="110"/>
      <c r="AD17" s="624"/>
      <c r="AE17" s="110"/>
      <c r="AF17" s="1653"/>
      <c r="AH17" s="11"/>
      <c r="AI17" s="11"/>
      <c r="AJ17" s="11"/>
    </row>
    <row r="18" spans="2:36" ht="12.75" customHeight="1">
      <c r="B18" s="1457">
        <v>8</v>
      </c>
      <c r="C18" s="1634" t="s">
        <v>178</v>
      </c>
      <c r="D18" s="1522">
        <v>46.25</v>
      </c>
      <c r="E18" s="170">
        <f>'7-11л. РАСКЛАДКА'!Q21</f>
        <v>100</v>
      </c>
      <c r="F18" s="647">
        <f>'7-11л. РАСКЛАДКА'!Q79</f>
        <v>7.5</v>
      </c>
      <c r="G18" s="647">
        <f>'7-11л. РАСКЛАДКА'!Q138</f>
        <v>100</v>
      </c>
      <c r="H18" s="647">
        <f>'7-11л. РАСКЛАДКА'!Q194</f>
        <v>55</v>
      </c>
      <c r="I18" s="647">
        <f>'7-11л. РАСКЛАДКА'!Q251</f>
        <v>0</v>
      </c>
      <c r="J18" s="647">
        <f>'7-11л. РАСКЛАДКА'!Q307</f>
        <v>100</v>
      </c>
      <c r="K18" s="647">
        <f>'7-11л. РАСКЛАДКА'!Q363</f>
        <v>0</v>
      </c>
      <c r="L18" s="647">
        <f>'7-11л. РАСКЛАДКА'!Q416</f>
        <v>100</v>
      </c>
      <c r="M18" s="647">
        <f>'7-11л. РАСКЛАДКА'!Q470</f>
        <v>0</v>
      </c>
      <c r="N18" s="832">
        <f>'7-11л. РАСКЛАДКА'!Q523</f>
        <v>0</v>
      </c>
      <c r="O18" s="850">
        <f t="shared" si="0"/>
        <v>462.5</v>
      </c>
      <c r="P18" s="1467">
        <v>0</v>
      </c>
      <c r="Q18" s="1649">
        <v>462.5</v>
      </c>
      <c r="R18" s="2262">
        <v>185</v>
      </c>
      <c r="S18" s="11"/>
      <c r="T18" s="3747"/>
      <c r="U18" s="130"/>
      <c r="V18" s="366"/>
      <c r="W18" s="3414"/>
      <c r="X18" s="3414"/>
      <c r="Y18" s="3414"/>
      <c r="Z18" s="3414"/>
      <c r="AA18" s="623"/>
      <c r="AB18" s="130"/>
      <c r="AC18" s="110"/>
      <c r="AD18" s="624"/>
      <c r="AE18" s="110"/>
      <c r="AF18" s="1653"/>
      <c r="AH18" s="11"/>
      <c r="AI18" s="11"/>
      <c r="AJ18" s="11"/>
    </row>
    <row r="19" spans="2:36" ht="13.5" customHeight="1">
      <c r="B19" s="445">
        <v>9</v>
      </c>
      <c r="C19" s="241" t="s">
        <v>90</v>
      </c>
      <c r="D19" s="1516">
        <v>3.75</v>
      </c>
      <c r="E19" s="170">
        <f>'7-11л. РАСКЛАДКА'!Q22</f>
        <v>0</v>
      </c>
      <c r="F19" s="647">
        <f>'7-11л. РАСКЛАДКА'!Q80</f>
        <v>0</v>
      </c>
      <c r="G19" s="647">
        <f>'7-11л. РАСКЛАДКА'!Q139</f>
        <v>12.5</v>
      </c>
      <c r="H19" s="647">
        <f>'7-11л. РАСКЛАДКА'!Q195</f>
        <v>0</v>
      </c>
      <c r="I19" s="647">
        <f>'7-11л. РАСКЛАДКА'!Q252</f>
        <v>0</v>
      </c>
      <c r="J19" s="647">
        <f>'7-11л. РАСКЛАДКА'!Q308</f>
        <v>0</v>
      </c>
      <c r="K19" s="647">
        <f>'7-11л. РАСКЛАДКА'!Q364</f>
        <v>0</v>
      </c>
      <c r="L19" s="647">
        <f>'7-11л. РАСКЛАДКА'!Q417</f>
        <v>0</v>
      </c>
      <c r="M19" s="647">
        <f>'7-11л. РАСКЛАДКА'!Q471</f>
        <v>25</v>
      </c>
      <c r="N19" s="832">
        <f>'7-11л. РАСКЛАДКА'!Q524</f>
        <v>0</v>
      </c>
      <c r="O19" s="836">
        <f t="shared" si="0"/>
        <v>37.5</v>
      </c>
      <c r="P19" s="1798">
        <v>0</v>
      </c>
      <c r="Q19" s="837">
        <v>37.5</v>
      </c>
      <c r="R19" s="2260">
        <v>15</v>
      </c>
      <c r="S19" s="11"/>
      <c r="T19" s="3747"/>
      <c r="U19" s="130"/>
      <c r="V19" s="366"/>
      <c r="W19" s="3414"/>
      <c r="X19" s="3414"/>
      <c r="Y19" s="3414"/>
      <c r="Z19" s="3414"/>
      <c r="AA19" s="623"/>
      <c r="AB19" s="130"/>
      <c r="AC19" s="110"/>
      <c r="AD19" s="624"/>
      <c r="AE19" s="110"/>
      <c r="AF19" s="1653"/>
      <c r="AH19" s="11"/>
      <c r="AI19" s="11"/>
      <c r="AJ19" s="11"/>
    </row>
    <row r="20" spans="2:36" ht="13.5" customHeight="1">
      <c r="B20" s="445">
        <v>10</v>
      </c>
      <c r="C20" s="1179" t="s">
        <v>338</v>
      </c>
      <c r="D20" s="1516">
        <v>50</v>
      </c>
      <c r="E20" s="170">
        <f>'7-11л. РАСКЛАДКА'!Q23</f>
        <v>200</v>
      </c>
      <c r="F20" s="647">
        <f>'7-11л. РАСКЛАДКА'!Q81</f>
        <v>0</v>
      </c>
      <c r="G20" s="647">
        <f>'7-11л. РАСКЛАДКА'!Q140</f>
        <v>0</v>
      </c>
      <c r="H20" s="647">
        <f>'7-11л. РАСКЛАДКА'!Q196</f>
        <v>0</v>
      </c>
      <c r="I20" s="647">
        <f>'7-11л. РАСКЛАДКА'!Q253</f>
        <v>200</v>
      </c>
      <c r="J20" s="647">
        <f>'7-11л. РАСКЛАДКА'!Q309</f>
        <v>0</v>
      </c>
      <c r="K20" s="647">
        <f>'7-11л. РАСКЛАДКА'!Q365</f>
        <v>100</v>
      </c>
      <c r="L20" s="647">
        <f>'7-11л. РАСКЛАДКА'!Q418</f>
        <v>0</v>
      </c>
      <c r="M20" s="647">
        <f>'7-11л. РАСКЛАДКА'!Q472</f>
        <v>0</v>
      </c>
      <c r="N20" s="832">
        <f>'7-11л. РАСКЛАДКА'!Q525</f>
        <v>0</v>
      </c>
      <c r="O20" s="836">
        <f>E20+F20+G20+H20+I20+J20+K20+L20+M20+N20</f>
        <v>500</v>
      </c>
      <c r="P20" s="1798">
        <v>0</v>
      </c>
      <c r="Q20" s="837">
        <v>500</v>
      </c>
      <c r="R20" s="2260">
        <v>200</v>
      </c>
      <c r="S20" s="11"/>
      <c r="T20" s="3747"/>
      <c r="U20" s="3823"/>
      <c r="V20" s="366"/>
      <c r="W20" s="3414"/>
      <c r="X20" s="3414"/>
      <c r="Y20" s="3414"/>
      <c r="Z20" s="3414"/>
      <c r="AA20" s="623"/>
      <c r="AB20" s="130"/>
      <c r="AC20" s="110"/>
      <c r="AD20" s="624"/>
      <c r="AE20" s="110"/>
      <c r="AF20" s="1758"/>
      <c r="AH20" s="11"/>
      <c r="AI20" s="11"/>
      <c r="AJ20" s="11"/>
    </row>
    <row r="21" spans="2:36" ht="13.5" customHeight="1">
      <c r="B21" s="445">
        <v>11</v>
      </c>
      <c r="C21" s="241" t="s">
        <v>96</v>
      </c>
      <c r="D21" s="1516">
        <v>17.5</v>
      </c>
      <c r="E21" s="170">
        <f>'7-11л. РАСКЛАДКА'!Q24</f>
        <v>0</v>
      </c>
      <c r="F21" s="647">
        <f>'7-11л. РАСКЛАДКА'!Q82</f>
        <v>0</v>
      </c>
      <c r="G21" s="647">
        <f>'7-11л. РАСКЛАДКА'!Q141</f>
        <v>0</v>
      </c>
      <c r="H21" s="647">
        <f>'7-11л. РАСКЛАДКА'!Q197</f>
        <v>51.03</v>
      </c>
      <c r="I21" s="647">
        <f>'7-11л. РАСКЛАДКА'!Q254</f>
        <v>0</v>
      </c>
      <c r="J21" s="647">
        <f>'7-11л. РАСКЛАДКА'!Q310</f>
        <v>0</v>
      </c>
      <c r="K21" s="647">
        <f>'7-11л. РАСКЛАДКА'!Q366</f>
        <v>0</v>
      </c>
      <c r="L21" s="647">
        <f>'7-11л. РАСКЛАДКА'!Q419</f>
        <v>0</v>
      </c>
      <c r="M21" s="647">
        <f>'7-11л. РАСКЛАДКА'!Q473</f>
        <v>51.97</v>
      </c>
      <c r="N21" s="832">
        <f>'7-11л. РАСКЛАДКА'!Q526</f>
        <v>72</v>
      </c>
      <c r="O21" s="836">
        <f t="shared" si="0"/>
        <v>175</v>
      </c>
      <c r="P21" s="1798">
        <v>0</v>
      </c>
      <c r="Q21" s="837">
        <v>175</v>
      </c>
      <c r="R21" s="2260">
        <v>70</v>
      </c>
      <c r="S21" s="11"/>
      <c r="T21" s="3747"/>
      <c r="U21" s="130"/>
      <c r="V21" s="366"/>
      <c r="W21" s="3414"/>
      <c r="X21" s="3414"/>
      <c r="Y21" s="3414"/>
      <c r="Z21" s="3414"/>
      <c r="AA21" s="623"/>
      <c r="AB21" s="130"/>
      <c r="AC21" s="110"/>
      <c r="AD21" s="624"/>
      <c r="AE21" s="110"/>
      <c r="AF21" s="1758"/>
      <c r="AH21" s="11"/>
      <c r="AI21" s="11"/>
      <c r="AJ21" s="11"/>
    </row>
    <row r="22" spans="2:36" ht="13.5" customHeight="1">
      <c r="B22" s="445">
        <v>12</v>
      </c>
      <c r="C22" s="241" t="s">
        <v>97</v>
      </c>
      <c r="D22" s="1516">
        <v>8.75</v>
      </c>
      <c r="E22" s="170">
        <f>'7-11л. РАСКЛАДКА'!Q25</f>
        <v>77</v>
      </c>
      <c r="F22" s="647">
        <f>'7-11л. РАСКЛАДКА'!Q83</f>
        <v>0</v>
      </c>
      <c r="G22" s="647">
        <f>'7-11л. РАСКЛАДКА'!Q142</f>
        <v>0</v>
      </c>
      <c r="H22" s="647">
        <f>'7-11л. РАСКЛАДКА'!Q198</f>
        <v>0</v>
      </c>
      <c r="I22" s="647">
        <f>'7-11л. РАСКЛАДКА'!Q255</f>
        <v>0</v>
      </c>
      <c r="J22" s="647">
        <f>'7-11л. РАСКЛАДКА'!Q311</f>
        <v>0</v>
      </c>
      <c r="K22" s="647">
        <f>'7-11л. РАСКЛАДКА'!Q367</f>
        <v>0</v>
      </c>
      <c r="L22" s="647">
        <f>'7-11л. РАСКЛАДКА'!Q420</f>
        <v>0</v>
      </c>
      <c r="M22" s="647">
        <f>'7-11л. РАСКЛАДКА'!Q474</f>
        <v>10.5</v>
      </c>
      <c r="N22" s="832">
        <f>'7-11л. РАСКЛАДКА'!Q527</f>
        <v>0</v>
      </c>
      <c r="O22" s="836">
        <f t="shared" si="0"/>
        <v>87.5</v>
      </c>
      <c r="P22" s="1798">
        <v>0</v>
      </c>
      <c r="Q22" s="837">
        <v>87.5</v>
      </c>
      <c r="R22" s="2260">
        <v>35</v>
      </c>
      <c r="S22" s="11"/>
      <c r="T22" s="3747"/>
      <c r="U22" s="130"/>
      <c r="V22" s="366"/>
      <c r="W22" s="3414"/>
      <c r="X22" s="3414"/>
      <c r="Y22" s="3414"/>
      <c r="Z22" s="125"/>
      <c r="AA22" s="623"/>
      <c r="AB22" s="130"/>
      <c r="AC22" s="110"/>
      <c r="AD22" s="624"/>
      <c r="AE22" s="110"/>
      <c r="AF22" s="1758"/>
      <c r="AH22" s="11"/>
      <c r="AI22" s="11"/>
      <c r="AJ22" s="11"/>
    </row>
    <row r="23" spans="2:36" ht="12.75" customHeight="1">
      <c r="B23" s="445">
        <v>13</v>
      </c>
      <c r="C23" s="241" t="s">
        <v>43</v>
      </c>
      <c r="D23" s="1516">
        <v>14.5</v>
      </c>
      <c r="E23" s="170">
        <f>'7-11л. РАСКЛАДКА'!Q26</f>
        <v>0</v>
      </c>
      <c r="F23" s="647">
        <f>'7-11л. РАСКЛАДКА'!Q84</f>
        <v>0</v>
      </c>
      <c r="G23" s="647">
        <f>'7-11л. РАСКЛАДКА'!Q143</f>
        <v>0</v>
      </c>
      <c r="H23" s="647">
        <f>'7-11л. РАСКЛАДКА'!Q199</f>
        <v>0</v>
      </c>
      <c r="I23" s="647">
        <f>'7-11л. РАСКЛАДКА'!Q256</f>
        <v>64.400000000000006</v>
      </c>
      <c r="J23" s="647">
        <f>'7-11л. РАСКЛАДКА'!Q312</f>
        <v>0</v>
      </c>
      <c r="K23" s="647">
        <f>'7-11л. РАСКЛАДКА'!Q368</f>
        <v>80.599999999999994</v>
      </c>
      <c r="L23" s="647">
        <f>'7-11л. РАСКЛАДКА'!Q421</f>
        <v>0</v>
      </c>
      <c r="M23" s="647">
        <f>'7-11л. РАСКЛАДКА'!Q475</f>
        <v>0</v>
      </c>
      <c r="N23" s="832">
        <f>'7-11л. РАСКЛАДКА'!Q528</f>
        <v>0</v>
      </c>
      <c r="O23" s="836">
        <f t="shared" si="0"/>
        <v>145</v>
      </c>
      <c r="P23" s="1798">
        <v>0</v>
      </c>
      <c r="Q23" s="837">
        <v>145</v>
      </c>
      <c r="R23" s="2260">
        <v>58</v>
      </c>
      <c r="S23" s="11"/>
      <c r="T23" s="3747"/>
      <c r="U23" s="130"/>
      <c r="V23" s="366"/>
      <c r="W23" s="3414"/>
      <c r="X23" s="3414"/>
      <c r="Y23" s="3414"/>
      <c r="Z23" s="3414"/>
      <c r="AA23" s="623"/>
      <c r="AB23" s="130"/>
      <c r="AC23" s="110"/>
      <c r="AD23" s="624"/>
      <c r="AE23" s="110"/>
      <c r="AF23" s="1758"/>
      <c r="AH23" s="11"/>
      <c r="AI23" s="11"/>
      <c r="AJ23" s="11"/>
    </row>
    <row r="24" spans="2:36" ht="13.5" customHeight="1">
      <c r="B24" s="445">
        <v>14</v>
      </c>
      <c r="C24" s="241" t="s">
        <v>98</v>
      </c>
      <c r="D24" s="1516">
        <v>7.5</v>
      </c>
      <c r="E24" s="170">
        <f>'7-11л. РАСКЛАДКА'!Q27</f>
        <v>0</v>
      </c>
      <c r="F24" s="647">
        <f>'7-11л. РАСКЛАДКА'!Q85</f>
        <v>75</v>
      </c>
      <c r="G24" s="647">
        <f>'7-11л. РАСКЛАДКА'!Q144</f>
        <v>0</v>
      </c>
      <c r="H24" s="647">
        <f>'7-11л. РАСКЛАДКА'!Q200</f>
        <v>0</v>
      </c>
      <c r="I24" s="647">
        <f>'7-11л. РАСКЛАДКА'!Q257</f>
        <v>0</v>
      </c>
      <c r="J24" s="647">
        <f>'7-11л. РАСКЛАДКА'!Q313</f>
        <v>0</v>
      </c>
      <c r="K24" s="647">
        <f>'7-11л. РАСКЛАДКА'!Q369</f>
        <v>0</v>
      </c>
      <c r="L24" s="647">
        <f>'7-11л. РАСКЛАДКА'!Q422</f>
        <v>0</v>
      </c>
      <c r="M24" s="647">
        <f>'7-11л. РАСКЛАДКА'!Q476</f>
        <v>0</v>
      </c>
      <c r="N24" s="832">
        <f>'7-11л. РАСКЛАДКА'!Q529</f>
        <v>0</v>
      </c>
      <c r="O24" s="836">
        <f t="shared" si="0"/>
        <v>75</v>
      </c>
      <c r="P24" s="1798">
        <v>0</v>
      </c>
      <c r="Q24" s="837">
        <v>75</v>
      </c>
      <c r="R24" s="2260">
        <v>30</v>
      </c>
      <c r="S24" s="11"/>
      <c r="T24" s="3747"/>
      <c r="U24" s="130"/>
      <c r="V24" s="366"/>
      <c r="W24" s="3414"/>
      <c r="X24" s="3414"/>
      <c r="Y24" s="3414"/>
      <c r="Z24" s="3414"/>
      <c r="AA24" s="623"/>
      <c r="AB24" s="130"/>
      <c r="AC24" s="110"/>
      <c r="AD24" s="624"/>
      <c r="AE24" s="110"/>
      <c r="AF24" s="1758"/>
      <c r="AH24" s="11"/>
      <c r="AI24" s="11"/>
      <c r="AJ24" s="11"/>
    </row>
    <row r="25" spans="2:36" ht="12" customHeight="1">
      <c r="B25" s="445">
        <v>15</v>
      </c>
      <c r="C25" s="241" t="s">
        <v>179</v>
      </c>
      <c r="D25" s="1516">
        <v>75</v>
      </c>
      <c r="E25" s="170">
        <f>'7-11л. РАСКЛАДКА'!Q28</f>
        <v>0</v>
      </c>
      <c r="F25" s="647">
        <f>'7-11л. РАСКЛАДКА'!Q86</f>
        <v>45.28</v>
      </c>
      <c r="G25" s="647">
        <f>'7-11л. РАСКЛАДКА'!Q145</f>
        <v>200</v>
      </c>
      <c r="H25" s="647">
        <f>'7-11л. РАСКЛАДКА'!Q201</f>
        <v>0</v>
      </c>
      <c r="I25" s="647">
        <f>'7-11л. РАСКЛАДКА'!Q258</f>
        <v>16.72</v>
      </c>
      <c r="J25" s="647">
        <f>'7-11л. РАСКЛАДКА'!Q314</f>
        <v>134</v>
      </c>
      <c r="K25" s="647">
        <f>'7-11л. РАСКЛАДКА'!Q370</f>
        <v>27</v>
      </c>
      <c r="L25" s="647">
        <f>'7-11л. РАСКЛАДКА'!Q423</f>
        <v>100</v>
      </c>
      <c r="M25" s="647">
        <f>'7-11л. РАСКЛАДКА'!Q477</f>
        <v>15</v>
      </c>
      <c r="N25" s="832">
        <f>'7-11л. РАСКЛАДКА'!Q530</f>
        <v>212</v>
      </c>
      <c r="O25" s="836">
        <f t="shared" si="0"/>
        <v>750</v>
      </c>
      <c r="P25" s="1798">
        <v>0</v>
      </c>
      <c r="Q25" s="837">
        <v>750</v>
      </c>
      <c r="R25" s="2260">
        <v>300</v>
      </c>
      <c r="S25" s="11"/>
      <c r="T25" s="3747"/>
      <c r="U25" s="130"/>
      <c r="V25" s="366"/>
      <c r="W25" s="3414"/>
      <c r="X25" s="3414"/>
      <c r="Y25" s="3414"/>
      <c r="Z25" s="3414"/>
      <c r="AA25" s="623"/>
      <c r="AB25" s="2754"/>
      <c r="AC25" s="110"/>
      <c r="AD25" s="624"/>
      <c r="AE25" s="110"/>
      <c r="AF25" s="1759"/>
      <c r="AH25" s="110"/>
      <c r="AI25" s="11"/>
      <c r="AJ25" s="11"/>
    </row>
    <row r="26" spans="2:36" ht="14.25" customHeight="1">
      <c r="B26" s="445">
        <v>16</v>
      </c>
      <c r="C26" s="241" t="s">
        <v>180</v>
      </c>
      <c r="D26" s="1516">
        <v>37.5</v>
      </c>
      <c r="E26" s="170">
        <f>'7-11л. РАСКЛАДКА'!Q29</f>
        <v>0</v>
      </c>
      <c r="F26" s="647">
        <f>'7-11л. РАСКЛАДКА'!Q87</f>
        <v>0</v>
      </c>
      <c r="G26" s="647">
        <f>'7-11л. РАСКЛАДКА'!Q146</f>
        <v>0</v>
      </c>
      <c r="H26" s="647">
        <f>'7-11л. РАСКЛАДКА'!Q202</f>
        <v>0</v>
      </c>
      <c r="I26" s="647">
        <f>'7-11л. РАСКЛАДКА'!Q259</f>
        <v>0</v>
      </c>
      <c r="J26" s="647">
        <f>'7-11л. РАСКЛАДКА'!Q315</f>
        <v>0</v>
      </c>
      <c r="K26" s="647">
        <f>'7-11л. РАСКЛАДКА'!Q371</f>
        <v>0</v>
      </c>
      <c r="L26" s="647">
        <f>'7-11л. РАСКЛАДКА'!Q424</f>
        <v>0</v>
      </c>
      <c r="M26" s="647">
        <f>'7-11л. РАСКЛАДКА'!Q478</f>
        <v>0</v>
      </c>
      <c r="N26" s="832">
        <f>'7-11л. РАСКЛАДКА'!Q531</f>
        <v>0</v>
      </c>
      <c r="O26" s="836">
        <f t="shared" si="0"/>
        <v>0</v>
      </c>
      <c r="P26" s="3939">
        <v>-100</v>
      </c>
      <c r="Q26" s="2368">
        <v>375</v>
      </c>
      <c r="R26" s="2260">
        <v>150</v>
      </c>
      <c r="S26" s="11"/>
      <c r="T26" s="3747"/>
      <c r="U26" s="130"/>
      <c r="V26" s="366"/>
      <c r="W26" s="3414"/>
      <c r="X26" s="3414"/>
      <c r="Y26" s="3414"/>
      <c r="Z26" s="3414"/>
      <c r="AA26" s="623"/>
      <c r="AB26" s="130"/>
      <c r="AC26" s="110"/>
      <c r="AD26" s="624"/>
      <c r="AE26" s="110"/>
      <c r="AF26" s="1760"/>
      <c r="AH26" s="220"/>
      <c r="AI26" s="11"/>
      <c r="AJ26" s="11"/>
    </row>
    <row r="27" spans="2:36" ht="12.75" customHeight="1">
      <c r="B27" s="445">
        <v>17</v>
      </c>
      <c r="C27" s="241" t="s">
        <v>181</v>
      </c>
      <c r="D27" s="1516">
        <v>12.5</v>
      </c>
      <c r="E27" s="170">
        <f>'7-11л. РАСКЛАДКА'!Q30</f>
        <v>0</v>
      </c>
      <c r="F27" s="647">
        <f>'7-11л. РАСКЛАДКА'!Q88</f>
        <v>0</v>
      </c>
      <c r="G27" s="647">
        <f>'7-11л. РАСКЛАДКА'!Q147</f>
        <v>125</v>
      </c>
      <c r="H27" s="647">
        <f>'7-11л. РАСКЛАДКА'!Q203</f>
        <v>0</v>
      </c>
      <c r="I27" s="647">
        <f>'7-11л. РАСКЛАДКА'!Q260</f>
        <v>0</v>
      </c>
      <c r="J27" s="647">
        <f>'7-11л. РАСКЛАДКА'!Q316</f>
        <v>0</v>
      </c>
      <c r="K27" s="647">
        <f>'7-11л. РАСКЛАДКА'!Q372</f>
        <v>0</v>
      </c>
      <c r="L27" s="647">
        <f>'7-11л. РАСКЛАДКА'!Q425</f>
        <v>0</v>
      </c>
      <c r="M27" s="647">
        <f>'7-11л. РАСКЛАДКА'!Q479</f>
        <v>0</v>
      </c>
      <c r="N27" s="832">
        <f>'7-11л. РАСКЛАДКА'!Q532</f>
        <v>0</v>
      </c>
      <c r="O27" s="836">
        <f t="shared" si="0"/>
        <v>125</v>
      </c>
      <c r="P27" s="1798">
        <v>0</v>
      </c>
      <c r="Q27" s="837">
        <v>125</v>
      </c>
      <c r="R27" s="2260">
        <v>50</v>
      </c>
      <c r="S27" s="11"/>
      <c r="T27" s="3747"/>
      <c r="U27" s="130"/>
      <c r="V27" s="366"/>
      <c r="W27" s="3414"/>
      <c r="X27" s="3414"/>
      <c r="Y27" s="3414"/>
      <c r="Z27" s="3414"/>
      <c r="AA27" s="623"/>
      <c r="AB27" s="130"/>
      <c r="AC27" s="110"/>
      <c r="AD27" s="624"/>
      <c r="AE27" s="110"/>
      <c r="AF27" s="1758"/>
      <c r="AH27" s="11"/>
      <c r="AI27" s="11"/>
      <c r="AJ27" s="11"/>
    </row>
    <row r="28" spans="2:36" ht="12" customHeight="1">
      <c r="B28" s="445">
        <v>18</v>
      </c>
      <c r="C28" s="241" t="s">
        <v>44</v>
      </c>
      <c r="D28" s="1516">
        <v>2.5</v>
      </c>
      <c r="E28" s="170">
        <f>'7-11л. РАСКЛАДКА'!Q31</f>
        <v>0</v>
      </c>
      <c r="F28" s="647">
        <f>'7-11л. РАСКЛАДКА'!Q89</f>
        <v>0</v>
      </c>
      <c r="G28" s="647">
        <f>'7-11л. РАСКЛАДКА'!Q148</f>
        <v>0</v>
      </c>
      <c r="H28" s="647">
        <f>'7-11л. РАСКЛАДКА'!Q204</f>
        <v>5</v>
      </c>
      <c r="I28" s="647">
        <f>'7-11л. РАСКЛАДКА'!Q261</f>
        <v>0</v>
      </c>
      <c r="J28" s="647">
        <f>'7-11л. РАСКЛАДКА'!Q317</f>
        <v>20</v>
      </c>
      <c r="K28" s="647">
        <f>'7-11л. РАСКЛАДКА'!Q373</f>
        <v>0</v>
      </c>
      <c r="L28" s="647">
        <f>'7-11л. РАСКЛАДКА'!Q426</f>
        <v>0</v>
      </c>
      <c r="M28" s="647">
        <f>'7-11л. РАСКЛАДКА'!Q480</f>
        <v>0</v>
      </c>
      <c r="N28" s="832">
        <f>'7-11л. РАСКЛАДКА'!Q533</f>
        <v>0</v>
      </c>
      <c r="O28" s="836">
        <f t="shared" si="0"/>
        <v>25</v>
      </c>
      <c r="P28" s="1798">
        <v>0</v>
      </c>
      <c r="Q28" s="837">
        <v>25</v>
      </c>
      <c r="R28" s="2260">
        <v>10</v>
      </c>
      <c r="S28" s="11"/>
      <c r="T28" s="3747"/>
      <c r="U28" s="130"/>
      <c r="V28" s="366"/>
      <c r="W28" s="3414"/>
      <c r="X28" s="3414"/>
      <c r="Y28" s="3414"/>
      <c r="Z28" s="3414"/>
      <c r="AA28" s="623"/>
      <c r="AB28" s="130"/>
      <c r="AC28" s="110"/>
      <c r="AD28" s="624"/>
      <c r="AE28" s="110"/>
      <c r="AF28" s="1758"/>
      <c r="AH28" s="11"/>
      <c r="AI28" s="11"/>
      <c r="AJ28" s="11"/>
    </row>
    <row r="29" spans="2:36" ht="13.5" customHeight="1">
      <c r="B29" s="445">
        <v>19</v>
      </c>
      <c r="C29" s="241" t="s">
        <v>182</v>
      </c>
      <c r="D29" s="1516">
        <v>2.5</v>
      </c>
      <c r="E29" s="170">
        <f>'7-11л. РАСКЛАДКА'!Q32</f>
        <v>0</v>
      </c>
      <c r="F29" s="647">
        <f>'7-11л. РАСКЛАДКА'!Q90</f>
        <v>22.3</v>
      </c>
      <c r="G29" s="647">
        <f>'7-11л. РАСКЛАДКА'!Q149</f>
        <v>2.7</v>
      </c>
      <c r="H29" s="647">
        <f>'7-11л. РАСКЛАДКА'!Q205</f>
        <v>0</v>
      </c>
      <c r="I29" s="647">
        <f>'7-11л. РАСКЛАДКА'!Q262</f>
        <v>0</v>
      </c>
      <c r="J29" s="647">
        <f>'7-11л. РАСКЛАДКА'!Q318</f>
        <v>0</v>
      </c>
      <c r="K29" s="647">
        <f>'7-11л. РАСКЛАДКА'!Q374</f>
        <v>0</v>
      </c>
      <c r="L29" s="647">
        <f>'7-11л. РАСКЛАДКА'!Q427</f>
        <v>0</v>
      </c>
      <c r="M29" s="647">
        <f>'7-11л. РАСКЛАДКА'!Q481</f>
        <v>0</v>
      </c>
      <c r="N29" s="832">
        <f>'7-11л. РАСКЛАДКА'!Q534</f>
        <v>0</v>
      </c>
      <c r="O29" s="836">
        <f t="shared" si="0"/>
        <v>25</v>
      </c>
      <c r="P29" s="1798">
        <v>0</v>
      </c>
      <c r="Q29" s="837">
        <v>25</v>
      </c>
      <c r="R29" s="2260">
        <v>10</v>
      </c>
      <c r="S29" s="11"/>
      <c r="T29" s="3747"/>
      <c r="U29" s="130"/>
      <c r="V29" s="366"/>
      <c r="W29" s="3414"/>
      <c r="X29" s="3414"/>
      <c r="Y29" s="3414"/>
      <c r="Z29" s="3414"/>
      <c r="AA29" s="623"/>
      <c r="AB29" s="130"/>
      <c r="AC29" s="110"/>
      <c r="AD29" s="624"/>
      <c r="AE29" s="110"/>
      <c r="AF29" s="1653"/>
      <c r="AH29" s="11"/>
      <c r="AI29" s="11"/>
      <c r="AJ29" s="11"/>
    </row>
    <row r="30" spans="2:36" ht="13.5" customHeight="1">
      <c r="B30" s="445">
        <v>20</v>
      </c>
      <c r="C30" s="241" t="s">
        <v>45</v>
      </c>
      <c r="D30" s="1516">
        <v>7.5</v>
      </c>
      <c r="E30" s="170">
        <f>'7-11л. РАСКЛАДКА'!Q33</f>
        <v>7.76</v>
      </c>
      <c r="F30" s="647">
        <f>'7-11л. РАСКЛАДКА'!Q91</f>
        <v>11.27</v>
      </c>
      <c r="G30" s="647">
        <f>'7-11л. РАСКЛАДКА'!Q150</f>
        <v>12.7</v>
      </c>
      <c r="H30" s="647">
        <f>'7-11л. РАСКЛАДКА'!Q206</f>
        <v>0</v>
      </c>
      <c r="I30" s="647">
        <f>'7-11л. РАСКЛАДКА'!Q263</f>
        <v>8.82</v>
      </c>
      <c r="J30" s="647">
        <f>'7-11л. РАСКЛАДКА'!Q319</f>
        <v>7.3</v>
      </c>
      <c r="K30" s="647">
        <f>'7-11л. РАСКЛАДКА'!Q375</f>
        <v>6.3</v>
      </c>
      <c r="L30" s="647">
        <f>'7-11л. РАСКЛАДКА'!Q428</f>
        <v>10</v>
      </c>
      <c r="M30" s="647">
        <f>'7-11л. РАСКЛАДКА'!Q482</f>
        <v>5.6</v>
      </c>
      <c r="N30" s="832">
        <f>'7-11л. РАСКЛАДКА'!Q535</f>
        <v>5.25</v>
      </c>
      <c r="O30" s="1799">
        <f t="shared" si="0"/>
        <v>74.999999999999986</v>
      </c>
      <c r="P30" s="1798">
        <v>0</v>
      </c>
      <c r="Q30" s="837">
        <v>75</v>
      </c>
      <c r="R30" s="2260">
        <v>30</v>
      </c>
      <c r="S30" s="11"/>
      <c r="T30" s="3747"/>
      <c r="U30" s="130"/>
      <c r="V30" s="366"/>
      <c r="W30" s="3414"/>
      <c r="X30" s="3414"/>
      <c r="Y30" s="3414"/>
      <c r="Z30" s="3414"/>
      <c r="AA30" s="623"/>
      <c r="AB30" s="130"/>
      <c r="AC30" s="110"/>
      <c r="AD30" s="624"/>
      <c r="AE30" s="110"/>
      <c r="AF30" s="1758"/>
      <c r="AH30" s="11"/>
      <c r="AI30" s="11"/>
      <c r="AJ30" s="11"/>
    </row>
    <row r="31" spans="2:36" ht="12" customHeight="1">
      <c r="B31" s="445">
        <v>21</v>
      </c>
      <c r="C31" s="241" t="s">
        <v>46</v>
      </c>
      <c r="D31" s="1516">
        <v>3.75</v>
      </c>
      <c r="E31" s="170">
        <f>'7-11л. РАСКЛАДКА'!Q34</f>
        <v>5.08</v>
      </c>
      <c r="F31" s="647">
        <f>'7-11л. РАСКЛАДКА'!Q92</f>
        <v>2</v>
      </c>
      <c r="G31" s="647">
        <f>'7-11л. РАСКЛАДКА'!Q151</f>
        <v>0</v>
      </c>
      <c r="H31" s="647">
        <f>'7-11л. РАСКЛАДКА'!Q207</f>
        <v>19.900000000000002</v>
      </c>
      <c r="I31" s="647">
        <f>'7-11л. РАСКЛАДКА'!Q264</f>
        <v>4.3499999999999996</v>
      </c>
      <c r="J31" s="647">
        <f>'7-11л. РАСКЛАДКА'!Q320</f>
        <v>0</v>
      </c>
      <c r="K31" s="647">
        <f>'7-11л. РАСКЛАДКА'!Q376</f>
        <v>2.5700000000000003</v>
      </c>
      <c r="L31" s="647">
        <f>'7-11л. РАСКЛАДКА'!Q429</f>
        <v>0</v>
      </c>
      <c r="M31" s="647">
        <f>'7-11л. РАСКЛАДКА'!Q483</f>
        <v>0.9</v>
      </c>
      <c r="N31" s="832">
        <f>'7-11л. РАСКЛАДКА'!Q536</f>
        <v>2.7</v>
      </c>
      <c r="O31" s="836">
        <f t="shared" si="0"/>
        <v>37.500000000000007</v>
      </c>
      <c r="P31" s="1798">
        <v>0</v>
      </c>
      <c r="Q31" s="837">
        <v>37.5</v>
      </c>
      <c r="R31" s="2260">
        <v>15</v>
      </c>
      <c r="S31" s="11"/>
      <c r="T31" s="3747"/>
      <c r="U31" s="130"/>
      <c r="V31" s="366"/>
      <c r="W31" s="3414"/>
      <c r="X31" s="3414"/>
      <c r="Y31" s="3414"/>
      <c r="Z31" s="3414"/>
      <c r="AA31" s="623"/>
      <c r="AB31" s="130"/>
      <c r="AC31" s="110"/>
      <c r="AD31" s="624"/>
      <c r="AE31" s="110"/>
      <c r="AF31" s="1653"/>
    </row>
    <row r="32" spans="2:36" ht="12" customHeight="1">
      <c r="B32" s="445">
        <v>22</v>
      </c>
      <c r="C32" s="241" t="s">
        <v>183</v>
      </c>
      <c r="D32" s="1516">
        <v>10</v>
      </c>
      <c r="E32" s="170">
        <f>'7-11л. РАСКЛАДКА'!Q35</f>
        <v>4.5</v>
      </c>
      <c r="F32" s="647">
        <f>'7-11л. РАСКЛАДКА'!Q93</f>
        <v>0</v>
      </c>
      <c r="G32" s="647">
        <f>'7-11л. РАСКЛАДКА'!Q152</f>
        <v>3.51</v>
      </c>
      <c r="H32" s="647">
        <f>'7-11л. РАСКЛАДКА'!Q208</f>
        <v>0</v>
      </c>
      <c r="I32" s="647">
        <f>'7-11л. РАСКЛАДКА'!Q265</f>
        <v>1.99</v>
      </c>
      <c r="J32" s="647">
        <f>'7-11л. РАСКЛАДКА'!Q321</f>
        <v>90</v>
      </c>
      <c r="K32" s="647">
        <f>'7-11л. РАСКЛАДКА'!Q377</f>
        <v>0</v>
      </c>
      <c r="L32" s="647">
        <f>'7-11л. РАСКЛАДКА'!Q430</f>
        <v>0</v>
      </c>
      <c r="M32" s="647">
        <f>'7-11л. РАСКЛАДКА'!Q484</f>
        <v>0</v>
      </c>
      <c r="N32" s="832">
        <f>'7-11л. РАСКЛАДКА'!Q537</f>
        <v>0</v>
      </c>
      <c r="O32" s="836">
        <f t="shared" si="0"/>
        <v>100</v>
      </c>
      <c r="P32" s="1798">
        <v>0</v>
      </c>
      <c r="Q32" s="837">
        <v>100</v>
      </c>
      <c r="R32" s="2260">
        <v>40</v>
      </c>
      <c r="S32" s="11"/>
      <c r="T32" s="3747"/>
      <c r="U32" s="130"/>
      <c r="V32" s="366"/>
      <c r="W32" s="3414"/>
      <c r="X32" s="3414"/>
      <c r="Y32" s="3414"/>
      <c r="Z32" s="3414"/>
      <c r="AA32" s="623"/>
      <c r="AB32" s="130"/>
      <c r="AC32" s="110"/>
      <c r="AD32" s="624"/>
      <c r="AE32" s="110"/>
      <c r="AF32" s="1758"/>
    </row>
    <row r="33" spans="2:32" ht="11.25" customHeight="1">
      <c r="B33" s="445">
        <v>23</v>
      </c>
      <c r="C33" s="241" t="s">
        <v>47</v>
      </c>
      <c r="D33" s="1516">
        <v>7.5</v>
      </c>
      <c r="E33" s="170">
        <f>'7-11л. РАСКЛАДКА'!Q36</f>
        <v>0</v>
      </c>
      <c r="F33" s="647">
        <f>'7-11л. РАСКЛАДКА'!Q94</f>
        <v>7.5</v>
      </c>
      <c r="G33" s="647">
        <f>'7-11л. РАСКЛАДКА'!Q153</f>
        <v>20.86</v>
      </c>
      <c r="H33" s="647">
        <f>'7-11л. РАСКЛАДКА'!Q209</f>
        <v>5.6</v>
      </c>
      <c r="I33" s="647">
        <f>'7-11л. РАСКЛАДКА'!Q266</f>
        <v>4.37</v>
      </c>
      <c r="J33" s="647">
        <f>'7-11л. РАСКЛАДКА'!Q322</f>
        <v>5</v>
      </c>
      <c r="K33" s="647">
        <f>'7-11л. РАСКЛАДКА'!Q378</f>
        <v>7.57</v>
      </c>
      <c r="L33" s="647">
        <f>'7-11л. РАСКЛАДКА'!Q431</f>
        <v>12.3</v>
      </c>
      <c r="M33" s="647">
        <f>'7-11л. РАСКЛАДКА'!Q485</f>
        <v>11.8</v>
      </c>
      <c r="N33" s="832">
        <f>'7-11л. РАСКЛАДКА'!Q538</f>
        <v>0</v>
      </c>
      <c r="O33" s="3498">
        <f t="shared" si="0"/>
        <v>75</v>
      </c>
      <c r="P33" s="1798">
        <v>0</v>
      </c>
      <c r="Q33" s="837">
        <v>75</v>
      </c>
      <c r="R33" s="2260">
        <v>30</v>
      </c>
      <c r="S33" s="11"/>
      <c r="T33" s="3747"/>
      <c r="U33" s="130"/>
      <c r="V33" s="366"/>
      <c r="W33" s="3414"/>
      <c r="X33" s="3414"/>
      <c r="Y33" s="3414"/>
      <c r="Z33" s="3414"/>
      <c r="AA33" s="623"/>
      <c r="AB33" s="130"/>
      <c r="AC33" s="110"/>
      <c r="AD33" s="624"/>
      <c r="AE33" s="110"/>
      <c r="AF33" s="1758"/>
    </row>
    <row r="34" spans="2:32" ht="12.75" customHeight="1">
      <c r="B34" s="445">
        <v>24</v>
      </c>
      <c r="C34" s="241" t="s">
        <v>48</v>
      </c>
      <c r="D34" s="1516">
        <v>2.5</v>
      </c>
      <c r="E34" s="170">
        <f>'7-11л. РАСКЛАДКА'!Q37</f>
        <v>0</v>
      </c>
      <c r="F34" s="647">
        <f>'7-11л. РАСКЛАДКА'!Q95</f>
        <v>0</v>
      </c>
      <c r="G34" s="647">
        <f>'7-11л. РАСКЛАДКА'!Q154</f>
        <v>0</v>
      </c>
      <c r="H34" s="647">
        <f>'7-11л. РАСКЛАДКА'!Q210</f>
        <v>0</v>
      </c>
      <c r="I34" s="647">
        <f>'7-11л. РАСКЛАДКА'!Q267</f>
        <v>0</v>
      </c>
      <c r="J34" s="647">
        <f>'7-11л. РАСКЛАДКА'!Q323</f>
        <v>0</v>
      </c>
      <c r="K34" s="647">
        <f>'7-11л. РАСКЛАДКА'!Q379</f>
        <v>0</v>
      </c>
      <c r="L34" s="647">
        <f>'7-11л. РАСКЛАДКА'!Q432</f>
        <v>25</v>
      </c>
      <c r="M34" s="647">
        <f>'7-11л. РАСКЛАДКА'!Q486</f>
        <v>0</v>
      </c>
      <c r="N34" s="832">
        <f>'7-11л. РАСКЛАДКА'!Q539</f>
        <v>0</v>
      </c>
      <c r="O34" s="3498">
        <f t="shared" si="0"/>
        <v>25</v>
      </c>
      <c r="P34" s="1798">
        <v>0</v>
      </c>
      <c r="Q34" s="837">
        <v>25</v>
      </c>
      <c r="R34" s="2260">
        <v>10</v>
      </c>
      <c r="S34" s="11"/>
      <c r="T34" s="3747"/>
      <c r="U34" s="130"/>
      <c r="V34" s="366"/>
      <c r="W34" s="3414"/>
      <c r="X34" s="3414"/>
      <c r="Y34" s="3414"/>
      <c r="Z34" s="3414"/>
      <c r="AA34" s="623"/>
      <c r="AB34" s="130"/>
      <c r="AC34" s="110"/>
      <c r="AD34" s="624"/>
      <c r="AE34" s="110"/>
      <c r="AF34" s="1758"/>
    </row>
    <row r="35" spans="2:32" ht="12" customHeight="1">
      <c r="B35" s="445">
        <v>25</v>
      </c>
      <c r="C35" s="241" t="s">
        <v>49</v>
      </c>
      <c r="D35" s="1516">
        <v>0.25</v>
      </c>
      <c r="E35" s="170">
        <f>'7-11л. РАСКЛАДКА'!Q38</f>
        <v>0</v>
      </c>
      <c r="F35" s="647">
        <f>'7-11л. РАСКЛАДКА'!Q96</f>
        <v>0.8</v>
      </c>
      <c r="G35" s="647">
        <f>'7-11л. РАСКЛАДКА'!Q155</f>
        <v>0</v>
      </c>
      <c r="H35" s="647">
        <f>'7-11л. РАСКЛАДКА'!Q211</f>
        <v>0</v>
      </c>
      <c r="I35" s="647">
        <f>'7-11л. РАСКЛАДКА'!Q268</f>
        <v>0</v>
      </c>
      <c r="J35" s="647">
        <f>'7-11л. РАСКЛАДКА'!Q324</f>
        <v>0.85</v>
      </c>
      <c r="K35" s="647">
        <f>'7-11л. РАСКЛАДКА'!Q380</f>
        <v>0</v>
      </c>
      <c r="L35" s="647">
        <f>'7-11л. РАСКЛАДКА'!Q433</f>
        <v>0.85</v>
      </c>
      <c r="M35" s="647">
        <f>'7-11л. РАСКЛАДКА'!Q487</f>
        <v>0</v>
      </c>
      <c r="N35" s="832">
        <f>'7-11л. РАСКЛАДКА'!Q540</f>
        <v>0</v>
      </c>
      <c r="O35" s="836">
        <f t="shared" si="0"/>
        <v>2.5</v>
      </c>
      <c r="P35" s="1798">
        <v>0</v>
      </c>
      <c r="Q35" s="837">
        <v>2.5</v>
      </c>
      <c r="R35" s="2260">
        <v>1</v>
      </c>
      <c r="S35" s="11"/>
      <c r="T35" s="3747"/>
      <c r="U35" s="130"/>
      <c r="V35" s="366"/>
      <c r="W35" s="3414"/>
      <c r="X35" s="3414"/>
      <c r="Y35" s="3414"/>
      <c r="Z35" s="3414"/>
      <c r="AA35" s="623"/>
      <c r="AB35" s="130"/>
      <c r="AC35" s="110"/>
      <c r="AD35" s="624"/>
      <c r="AE35" s="110"/>
      <c r="AF35" s="1758"/>
    </row>
    <row r="36" spans="2:32" ht="13.5" customHeight="1">
      <c r="B36" s="445">
        <v>26</v>
      </c>
      <c r="C36" s="241" t="s">
        <v>184</v>
      </c>
      <c r="D36" s="1516">
        <v>0.25</v>
      </c>
      <c r="E36" s="170">
        <f>'7-11л. РАСКЛАДКА'!Q39</f>
        <v>0</v>
      </c>
      <c r="F36" s="647">
        <f>'7-11л. РАСКЛАДКА'!Q97</f>
        <v>0</v>
      </c>
      <c r="G36" s="647">
        <f>'7-11л. РАСКЛАДКА'!Q156</f>
        <v>2.5</v>
      </c>
      <c r="H36" s="647">
        <f>'7-11л. РАСКЛАДКА'!Q212</f>
        <v>0</v>
      </c>
      <c r="I36" s="647">
        <f>'7-11л. РАСКЛАДКА'!Q269</f>
        <v>0</v>
      </c>
      <c r="J36" s="647">
        <f>'7-11л. РАСКЛАДКА'!Q325</f>
        <v>0</v>
      </c>
      <c r="K36" s="647">
        <f>'7-11л. РАСКЛАДКА'!Q381</f>
        <v>0</v>
      </c>
      <c r="L36" s="647">
        <f>'7-11л. РАСКЛАДКА'!Q434</f>
        <v>0</v>
      </c>
      <c r="M36" s="647">
        <f>'7-11л. РАСКЛАДКА'!Q488</f>
        <v>0</v>
      </c>
      <c r="N36" s="832">
        <f>'7-11л. РАСКЛАДКА'!Q541</f>
        <v>0</v>
      </c>
      <c r="O36" s="836">
        <f t="shared" si="0"/>
        <v>2.5</v>
      </c>
      <c r="P36" s="1798">
        <v>0</v>
      </c>
      <c r="Q36" s="837">
        <v>2.5</v>
      </c>
      <c r="R36" s="2260">
        <v>1</v>
      </c>
      <c r="S36" s="11"/>
      <c r="T36" s="3747"/>
      <c r="U36" s="130"/>
      <c r="V36" s="366"/>
      <c r="W36" s="3414"/>
      <c r="X36" s="3414"/>
      <c r="Y36" s="3414"/>
      <c r="Z36" s="3414"/>
      <c r="AA36" s="623"/>
      <c r="AB36" s="130"/>
      <c r="AC36" s="110"/>
      <c r="AD36" s="624"/>
      <c r="AE36" s="110"/>
      <c r="AF36" s="1758"/>
    </row>
    <row r="37" spans="2:32" ht="12" customHeight="1">
      <c r="B37" s="445">
        <v>27</v>
      </c>
      <c r="C37" s="241" t="s">
        <v>99</v>
      </c>
      <c r="D37" s="1516">
        <v>0.5</v>
      </c>
      <c r="E37" s="170">
        <f>'7-11л. РАСКЛАДКА'!Q40</f>
        <v>0</v>
      </c>
      <c r="F37" s="647">
        <f>'7-11л. РАСКЛАДКА'!Q98</f>
        <v>0</v>
      </c>
      <c r="G37" s="647">
        <f>'7-11л. РАСКЛАДКА'!Q157</f>
        <v>5</v>
      </c>
      <c r="H37" s="647">
        <f>'7-11л. РАСКЛАДКА'!Q213</f>
        <v>0</v>
      </c>
      <c r="I37" s="647">
        <f>'7-11л. РАСКЛАДКА'!Q270</f>
        <v>0</v>
      </c>
      <c r="J37" s="647">
        <f>'7-11л. РАСКЛАДКА'!Q326</f>
        <v>0</v>
      </c>
      <c r="K37" s="647">
        <f>'7-11л. РАСКЛАДКА'!Q382</f>
        <v>0</v>
      </c>
      <c r="L37" s="647">
        <f>'7-11л. РАСКЛАДКА'!Q435</f>
        <v>0</v>
      </c>
      <c r="M37" s="647">
        <f>'7-11л. РАСКЛАДКА'!Q489</f>
        <v>0</v>
      </c>
      <c r="N37" s="832">
        <f>'7-11л. РАСКЛАДКА'!Q542</f>
        <v>0</v>
      </c>
      <c r="O37" s="836">
        <f t="shared" si="0"/>
        <v>5</v>
      </c>
      <c r="P37" s="1798">
        <v>0</v>
      </c>
      <c r="Q37" s="837">
        <v>5</v>
      </c>
      <c r="R37" s="2260">
        <v>2</v>
      </c>
      <c r="S37" s="11"/>
      <c r="T37" s="3747"/>
      <c r="U37" s="130"/>
      <c r="V37" s="366"/>
      <c r="W37" s="3414"/>
      <c r="X37" s="3414"/>
      <c r="Y37" s="3414"/>
      <c r="Z37" s="3414"/>
      <c r="AA37" s="623"/>
      <c r="AB37" s="130"/>
      <c r="AC37" s="110"/>
      <c r="AD37" s="624"/>
      <c r="AE37" s="110"/>
      <c r="AF37" s="1758"/>
    </row>
    <row r="38" spans="2:32" ht="14.25" customHeight="1">
      <c r="B38" s="445">
        <v>28</v>
      </c>
      <c r="C38" s="241" t="s">
        <v>50</v>
      </c>
      <c r="D38" s="1516">
        <v>0.05</v>
      </c>
      <c r="E38" s="170">
        <f>'7-11л. РАСКЛАДКА'!Q41</f>
        <v>0</v>
      </c>
      <c r="F38" s="647">
        <f>'7-11л. РАСКЛАДКА'!Q99</f>
        <v>0.5</v>
      </c>
      <c r="G38" s="647">
        <f>'7-11л. РАСКЛАДКА'!Q158</f>
        <v>0</v>
      </c>
      <c r="H38" s="647">
        <f>'7-11л. РАСКЛАДКА'!Q214</f>
        <v>0</v>
      </c>
      <c r="I38" s="647">
        <f>'7-11л. РАСКЛАДКА'!Q271</f>
        <v>0</v>
      </c>
      <c r="J38" s="647">
        <f>'7-11л. РАСКЛАДКА'!Q327</f>
        <v>0</v>
      </c>
      <c r="K38" s="647">
        <f>'7-11л. РАСКЛАДКА'!Q383</f>
        <v>0</v>
      </c>
      <c r="L38" s="647">
        <f>'7-11л. РАСКЛАДКА'!Q436</f>
        <v>0</v>
      </c>
      <c r="M38" s="647">
        <f>'7-11л. РАСКЛАДКА'!Q490</f>
        <v>0</v>
      </c>
      <c r="N38" s="832">
        <f>'7-11л. РАСКЛАДКА'!Q543</f>
        <v>0</v>
      </c>
      <c r="O38" s="836">
        <f t="shared" si="0"/>
        <v>0.5</v>
      </c>
      <c r="P38" s="1798">
        <v>0</v>
      </c>
      <c r="Q38" s="837">
        <v>0.5</v>
      </c>
      <c r="R38" s="2260">
        <v>0.2</v>
      </c>
      <c r="S38" s="11"/>
      <c r="T38" s="3747"/>
      <c r="U38" s="130"/>
      <c r="V38" s="366"/>
      <c r="W38" s="3414"/>
      <c r="X38" s="3414"/>
      <c r="Y38" s="3414"/>
      <c r="Z38" s="3414"/>
      <c r="AA38" s="623"/>
      <c r="AB38" s="130"/>
      <c r="AC38" s="110"/>
      <c r="AD38" s="624"/>
      <c r="AE38" s="110"/>
      <c r="AF38" s="1653"/>
    </row>
    <row r="39" spans="2:32" ht="12.75" customHeight="1">
      <c r="B39" s="445">
        <v>29</v>
      </c>
      <c r="C39" s="473" t="s">
        <v>185</v>
      </c>
      <c r="D39" s="1516">
        <v>0.75</v>
      </c>
      <c r="E39" s="170">
        <f>'7-11л. РАСКЛАДКА'!Q42</f>
        <v>0.67</v>
      </c>
      <c r="F39" s="647">
        <f>'7-11л. РАСКЛАДКА'!Q100</f>
        <v>0.89999999999999991</v>
      </c>
      <c r="G39" s="647">
        <f>'7-11л. РАСКЛАДКА'!Q159</f>
        <v>0.4</v>
      </c>
      <c r="H39" s="647">
        <f>'7-11л. РАСКЛАДКА'!Q215</f>
        <v>0.9</v>
      </c>
      <c r="I39" s="647">
        <f>'7-11л. РАСКЛАДКА'!Q272</f>
        <v>0.86499999999999999</v>
      </c>
      <c r="J39" s="647">
        <f>'7-11л. РАСКЛАДКА'!Q328</f>
        <v>0.67</v>
      </c>
      <c r="K39" s="647">
        <f>'7-11л. РАСКЛАДКА'!Q384</f>
        <v>0.8</v>
      </c>
      <c r="L39" s="647">
        <f>'7-11л. РАСКЛАДКА'!Q437</f>
        <v>0.28499999999999998</v>
      </c>
      <c r="M39" s="647">
        <f>'7-11л. РАСКЛАДКА'!Q491</f>
        <v>1.1000000000000001</v>
      </c>
      <c r="N39" s="832">
        <f>'7-11л. РАСКЛАДКА'!Q544</f>
        <v>0.91</v>
      </c>
      <c r="O39" s="836">
        <f t="shared" si="0"/>
        <v>7.5</v>
      </c>
      <c r="P39" s="1798">
        <v>0</v>
      </c>
      <c r="Q39" s="837">
        <v>7.5</v>
      </c>
      <c r="R39" s="2260">
        <v>3</v>
      </c>
      <c r="S39" s="11"/>
      <c r="T39" s="3747"/>
      <c r="U39" s="3411"/>
      <c r="V39" s="366"/>
      <c r="W39" s="3414"/>
      <c r="X39" s="3414"/>
      <c r="Y39" s="3414"/>
      <c r="Z39" s="3414"/>
      <c r="AA39" s="623"/>
      <c r="AB39" s="130"/>
      <c r="AC39" s="110"/>
      <c r="AD39" s="624"/>
      <c r="AE39" s="110"/>
      <c r="AF39" s="1758"/>
    </row>
    <row r="40" spans="2:32" ht="11.25" customHeight="1">
      <c r="B40" s="445">
        <v>30</v>
      </c>
      <c r="C40" s="241" t="s">
        <v>100</v>
      </c>
      <c r="D40" s="1516">
        <v>0.75</v>
      </c>
      <c r="E40" s="170">
        <f>'7-11л. РАСКЛАДКА'!Q43</f>
        <v>0</v>
      </c>
      <c r="F40" s="647">
        <f>'7-11л. РАСКЛАДКА'!Q101</f>
        <v>0</v>
      </c>
      <c r="G40" s="647">
        <f>'7-11л. РАСКЛАДКА'!Q160</f>
        <v>0</v>
      </c>
      <c r="H40" s="647">
        <f>'7-11л. РАСКЛАДКА'!Q216</f>
        <v>0</v>
      </c>
      <c r="I40" s="647">
        <f>'7-11л. РАСКЛАДКА'!Q273</f>
        <v>0</v>
      </c>
      <c r="J40" s="647">
        <f>'7-11л. РАСКЛАДКА'!Q329</f>
        <v>0</v>
      </c>
      <c r="K40" s="647">
        <f>'7-11л. РАСКЛАДКА'!Q385</f>
        <v>7.5</v>
      </c>
      <c r="L40" s="647">
        <f>'7-11л. РАСКЛАДКА'!Q438</f>
        <v>0</v>
      </c>
      <c r="M40" s="647">
        <f>'7-11л. РАСКЛАДКА'!Q492</f>
        <v>0</v>
      </c>
      <c r="N40" s="832">
        <f>'7-11л. РАСКЛАДКА'!Q545</f>
        <v>0</v>
      </c>
      <c r="O40" s="836">
        <f t="shared" si="0"/>
        <v>7.5</v>
      </c>
      <c r="P40" s="1798">
        <v>0</v>
      </c>
      <c r="Q40" s="837">
        <v>7.5</v>
      </c>
      <c r="R40" s="2260">
        <v>3</v>
      </c>
      <c r="S40" s="11"/>
      <c r="T40" s="3747"/>
      <c r="U40" s="130"/>
      <c r="V40" s="366"/>
      <c r="W40" s="3414"/>
      <c r="X40" s="3414"/>
      <c r="Y40" s="3414"/>
      <c r="Z40" s="3414"/>
      <c r="AA40" s="623"/>
      <c r="AB40" s="130"/>
      <c r="AC40" s="110"/>
      <c r="AD40" s="624"/>
      <c r="AE40" s="110"/>
      <c r="AF40" s="1758"/>
    </row>
    <row r="41" spans="2:32" ht="12.75" customHeight="1">
      <c r="B41" s="445">
        <v>31</v>
      </c>
      <c r="C41" s="241" t="s">
        <v>101</v>
      </c>
      <c r="D41" s="1516">
        <v>0.5</v>
      </c>
      <c r="E41" s="170">
        <f>'7-11л. РАСКЛАДКА'!Q44</f>
        <v>1</v>
      </c>
      <c r="F41" s="647">
        <f>'7-11л. РАСКЛАДКА'!Q102</f>
        <v>6.9999999999999999E-4</v>
      </c>
      <c r="G41" s="647">
        <f>'7-11л. РАСКЛАДКА'!Q161</f>
        <v>0.68</v>
      </c>
      <c r="H41" s="647">
        <f>'7-11л. РАСКЛАДКА'!Q217</f>
        <v>0.60199999999999998</v>
      </c>
      <c r="I41" s="647">
        <f>'7-11л. РАСКЛАДКА'!Q274</f>
        <v>1.2814000000000001</v>
      </c>
      <c r="J41" s="647">
        <f>'7-11л. РАСКЛАДКА'!Q330</f>
        <v>0</v>
      </c>
      <c r="K41" s="647">
        <f>'7-11л. РАСКЛАДКА'!Q386</f>
        <v>0.87390000000000001</v>
      </c>
      <c r="L41" s="647">
        <f>'7-11л. РАСКЛАДКА'!Q439</f>
        <v>0</v>
      </c>
      <c r="M41" s="647">
        <f>'7-11л. РАСКЛАДКА'!Q493</f>
        <v>0.56200000000000006</v>
      </c>
      <c r="N41" s="832">
        <f>'7-11л. РАСКЛАДКА'!Q546</f>
        <v>0</v>
      </c>
      <c r="O41" s="3458">
        <f t="shared" si="0"/>
        <v>5</v>
      </c>
      <c r="P41" s="1798">
        <v>0</v>
      </c>
      <c r="Q41" s="1208">
        <v>5</v>
      </c>
      <c r="R41" s="2260">
        <v>2</v>
      </c>
      <c r="S41" s="11"/>
      <c r="T41" s="3821"/>
      <c r="U41" s="130"/>
      <c r="V41" s="366"/>
      <c r="W41" s="3414"/>
      <c r="X41" s="3414"/>
      <c r="Y41" s="3414"/>
      <c r="Z41" s="3414"/>
      <c r="AA41" s="623"/>
      <c r="AB41" s="130"/>
      <c r="AC41" s="110"/>
      <c r="AD41" s="624"/>
      <c r="AE41" s="110"/>
      <c r="AF41" s="1761"/>
    </row>
    <row r="42" spans="2:32" ht="12.75" customHeight="1">
      <c r="B42" s="445">
        <v>32</v>
      </c>
      <c r="C42" s="241" t="s">
        <v>52</v>
      </c>
      <c r="D42" s="1516">
        <v>19.25</v>
      </c>
      <c r="E42" s="648">
        <f>'7-11л. МЕНЮ '!E73</f>
        <v>16.994499999999999</v>
      </c>
      <c r="F42" s="649">
        <f>'7-11л. МЕНЮ '!E129</f>
        <v>25.247599999999998</v>
      </c>
      <c r="G42" s="649">
        <f>'7-11л. МЕНЮ '!E185</f>
        <v>24.569800000000001</v>
      </c>
      <c r="H42" s="649">
        <f>'7-11л. МЕНЮ '!E240</f>
        <v>13.840199999999999</v>
      </c>
      <c r="I42" s="649">
        <f>'7-11л. МЕНЮ '!E296</f>
        <v>18.9587</v>
      </c>
      <c r="J42" s="649">
        <f>'7-11л. МЕНЮ '!E351</f>
        <v>23.108699999999999</v>
      </c>
      <c r="K42" s="649">
        <f>'7-11л. МЕНЮ '!E409</f>
        <v>23.2818</v>
      </c>
      <c r="L42" s="649">
        <f>'7-11л. МЕНЮ '!E465</f>
        <v>8.1847999999999992</v>
      </c>
      <c r="M42" s="649">
        <f>'7-11л. МЕНЮ '!E519</f>
        <v>16.5581</v>
      </c>
      <c r="N42" s="833">
        <f>'7-11л. МЕНЮ '!E573</f>
        <v>21.755699999999997</v>
      </c>
      <c r="O42" s="836">
        <f t="shared" si="0"/>
        <v>192.49989999999997</v>
      </c>
      <c r="P42" s="1798">
        <v>-5.1900000000000001E-5</v>
      </c>
      <c r="Q42" s="837">
        <v>192.5</v>
      </c>
      <c r="R42" s="2260">
        <v>77</v>
      </c>
      <c r="S42" s="11"/>
      <c r="T42" s="3747"/>
      <c r="U42" s="130"/>
      <c r="V42" s="366"/>
      <c r="W42" s="3414"/>
      <c r="X42" s="3414"/>
      <c r="Y42" s="3414"/>
      <c r="Z42" s="3414"/>
      <c r="AA42" s="623"/>
      <c r="AB42" s="130"/>
      <c r="AC42" s="110"/>
      <c r="AD42" s="624"/>
      <c r="AE42" s="110"/>
      <c r="AF42" s="1758"/>
    </row>
    <row r="43" spans="2:32" ht="12" customHeight="1">
      <c r="B43" s="445">
        <v>33</v>
      </c>
      <c r="C43" s="241" t="s">
        <v>53</v>
      </c>
      <c r="D43" s="1516">
        <v>19.75</v>
      </c>
      <c r="E43" s="648">
        <f>'7-11л. МЕНЮ '!F73</f>
        <v>10.308400000000001</v>
      </c>
      <c r="F43" s="649">
        <f>'7-11л. МЕНЮ '!F129</f>
        <v>17.760399999999997</v>
      </c>
      <c r="G43" s="649">
        <f>'7-11л. МЕНЮ '!F185</f>
        <v>19.407</v>
      </c>
      <c r="H43" s="649">
        <f>'7-11л. МЕНЮ '!F240</f>
        <v>22.716699999999996</v>
      </c>
      <c r="I43" s="649">
        <f>'7-11л. МЕНЮ '!F296</f>
        <v>13.146239999999999</v>
      </c>
      <c r="J43" s="649">
        <f>'7-11л. МЕНЮ '!F351</f>
        <v>26.610849999999999</v>
      </c>
      <c r="K43" s="649">
        <f>'7-11л. МЕНЮ '!F409</f>
        <v>23.951999999999998</v>
      </c>
      <c r="L43" s="649">
        <f>'7-11л. МЕНЮ '!F465</f>
        <v>19.489999999999998</v>
      </c>
      <c r="M43" s="649">
        <f>'7-11л. МЕНЮ '!F519</f>
        <v>20.2744</v>
      </c>
      <c r="N43" s="833">
        <f>'7-11л. МЕНЮ '!F573</f>
        <v>23.834</v>
      </c>
      <c r="O43" s="1799">
        <f>E43+F43+G43+H43+I43+J43+K43+L43+M43+N43</f>
        <v>197.49999000000003</v>
      </c>
      <c r="P43" s="1798">
        <v>-5.1E-5</v>
      </c>
      <c r="Q43" s="837">
        <v>197.5</v>
      </c>
      <c r="R43" s="2260">
        <v>79</v>
      </c>
      <c r="S43" s="11"/>
      <c r="T43" s="3822"/>
      <c r="U43" s="130"/>
      <c r="V43" s="366"/>
      <c r="W43" s="3414"/>
      <c r="X43" s="3414"/>
      <c r="Y43" s="3414"/>
      <c r="Z43" s="3414"/>
      <c r="AA43" s="623"/>
      <c r="AB43" s="130"/>
      <c r="AC43" s="110"/>
      <c r="AD43" s="624"/>
      <c r="AE43" s="110"/>
      <c r="AF43" s="1758"/>
    </row>
    <row r="44" spans="2:32" ht="11.25" customHeight="1">
      <c r="B44" s="445">
        <v>34</v>
      </c>
      <c r="C44" s="241" t="s">
        <v>54</v>
      </c>
      <c r="D44" s="1516">
        <v>83.75</v>
      </c>
      <c r="E44" s="650">
        <f>'7-11л. МЕНЮ '!G73</f>
        <v>105.47869999999999</v>
      </c>
      <c r="F44" s="649">
        <f>'7-11л. МЕНЮ '!G129</f>
        <v>91.279899999999998</v>
      </c>
      <c r="G44" s="649">
        <f>'7-11л. МЕНЮ '!G185</f>
        <v>84.334000000000003</v>
      </c>
      <c r="H44" s="649">
        <f>'7-11л. МЕНЮ '!G240</f>
        <v>75.572299999999998</v>
      </c>
      <c r="I44" s="649">
        <f>'7-11л. МЕНЮ '!G296</f>
        <v>91.87830000000001</v>
      </c>
      <c r="J44" s="649">
        <f>'7-11л. МЕНЮ '!G351</f>
        <v>53.846999999999994</v>
      </c>
      <c r="K44" s="649">
        <f>'7-11л. МЕНЮ '!G409</f>
        <v>83.094000000000008</v>
      </c>
      <c r="L44" s="649">
        <f>'7-11л. МЕНЮ '!G465</f>
        <v>94.096100000000007</v>
      </c>
      <c r="M44" s="649">
        <f>'7-11л. МЕНЮ '!G519</f>
        <v>79.59</v>
      </c>
      <c r="N44" s="833">
        <f>'7-11л. МЕНЮ '!G573</f>
        <v>78.329700000000003</v>
      </c>
      <c r="O44" s="1464">
        <f t="shared" si="0"/>
        <v>837.5</v>
      </c>
      <c r="P44" s="1798">
        <v>0</v>
      </c>
      <c r="Q44" s="723">
        <v>837.5</v>
      </c>
      <c r="R44" s="2260">
        <v>335</v>
      </c>
      <c r="S44" s="11"/>
      <c r="T44" s="3747"/>
      <c r="U44" s="130"/>
      <c r="V44" s="366"/>
      <c r="W44" s="3414"/>
      <c r="X44" s="3414"/>
      <c r="Y44" s="3414"/>
      <c r="Z44" s="3414"/>
      <c r="AA44" s="623"/>
      <c r="AB44" s="130"/>
      <c r="AC44" s="110"/>
      <c r="AD44" s="624"/>
      <c r="AE44" s="110"/>
      <c r="AF44" s="1758"/>
    </row>
    <row r="45" spans="2:32" ht="12.75" customHeight="1" thickBot="1">
      <c r="B45" s="474">
        <v>35</v>
      </c>
      <c r="C45" s="475" t="s">
        <v>55</v>
      </c>
      <c r="D45" s="1517">
        <v>587.5</v>
      </c>
      <c r="E45" s="651">
        <f>'7-11л. МЕНЮ '!H73</f>
        <v>585.40229999999997</v>
      </c>
      <c r="F45" s="652">
        <f>'7-11л. МЕНЮ '!H129</f>
        <v>625.03740000000016</v>
      </c>
      <c r="G45" s="652">
        <f>'7-11л. МЕНЮ '!H185</f>
        <v>610.83819999999992</v>
      </c>
      <c r="H45" s="652">
        <f>'7-11л. МЕНЮ '!H240</f>
        <v>561.6662</v>
      </c>
      <c r="I45" s="652">
        <f>'7-11л. МЕНЮ '!H296</f>
        <v>561.06820000000016</v>
      </c>
      <c r="J45" s="652">
        <f>'7-11л. МЕНЮ '!H351</f>
        <v>554.52659999999992</v>
      </c>
      <c r="K45" s="652">
        <f>'7-11л. МЕНЮ '!H409</f>
        <v>641.37020000000007</v>
      </c>
      <c r="L45" s="652">
        <f>'7-11л. МЕНЮ '!H465</f>
        <v>569.2672</v>
      </c>
      <c r="M45" s="652">
        <f>'7-11л. МЕНЮ '!H519</f>
        <v>566.85859999999991</v>
      </c>
      <c r="N45" s="834">
        <f>'7-11л. МЕНЮ '!H573</f>
        <v>598.96499999999992</v>
      </c>
      <c r="O45" s="2182">
        <f t="shared" si="0"/>
        <v>5874.9999000000007</v>
      </c>
      <c r="P45" s="3824">
        <v>-1.7E-6</v>
      </c>
      <c r="Q45" s="1650">
        <v>5875</v>
      </c>
      <c r="R45" s="1513">
        <v>2350</v>
      </c>
      <c r="S45" s="11"/>
      <c r="T45" s="3747"/>
      <c r="U45" s="130"/>
      <c r="V45" s="366"/>
      <c r="W45" s="3414"/>
      <c r="X45" s="3414"/>
      <c r="Y45" s="3414"/>
      <c r="Z45" s="3414"/>
      <c r="AA45" s="642"/>
      <c r="AB45" s="130"/>
      <c r="AC45" s="110"/>
      <c r="AD45" s="624"/>
      <c r="AE45" s="110"/>
      <c r="AF45" s="1758"/>
    </row>
    <row r="46" spans="2:32">
      <c r="B46" s="207"/>
      <c r="C46" s="110"/>
      <c r="D46" s="207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205"/>
      <c r="S46" s="110"/>
      <c r="T46" s="3414"/>
      <c r="U46" s="3414"/>
      <c r="V46" s="3414"/>
      <c r="W46" s="3414"/>
      <c r="X46" s="3414"/>
      <c r="Y46" s="3414"/>
      <c r="Z46" s="3414"/>
      <c r="AA46" s="3414"/>
    </row>
    <row r="47" spans="2:32">
      <c r="B47" s="110"/>
      <c r="C47" s="130"/>
      <c r="D47" s="366"/>
      <c r="E47" s="211"/>
      <c r="F47" s="211"/>
      <c r="G47" s="211"/>
      <c r="H47" s="211"/>
      <c r="I47" s="211"/>
      <c r="J47" s="211"/>
      <c r="K47" s="211"/>
      <c r="L47" s="211"/>
      <c r="M47" s="130"/>
      <c r="N47" s="130"/>
      <c r="O47" s="102"/>
      <c r="P47" s="102"/>
      <c r="Q47" s="130"/>
      <c r="R47" s="366"/>
      <c r="S47" s="218"/>
      <c r="T47" s="366"/>
      <c r="U47" s="130"/>
      <c r="V47" s="3414"/>
      <c r="W47" s="3414"/>
      <c r="X47" s="3414"/>
      <c r="Y47" s="3414"/>
      <c r="Z47" s="3414"/>
      <c r="AA47" s="3414"/>
      <c r="AB47" s="110"/>
    </row>
    <row r="48" spans="2:32" ht="13.5" customHeight="1">
      <c r="B48" s="110"/>
      <c r="C48" s="130"/>
      <c r="D48" s="102"/>
      <c r="E48" s="211"/>
      <c r="F48" s="211"/>
      <c r="G48" s="211"/>
      <c r="H48" s="211"/>
      <c r="I48" s="211"/>
      <c r="J48" s="211"/>
      <c r="K48" s="211"/>
      <c r="L48" s="211"/>
      <c r="M48" s="130"/>
      <c r="N48" s="130"/>
      <c r="O48" s="102"/>
      <c r="P48" s="102"/>
      <c r="Q48" s="130"/>
      <c r="R48" s="366"/>
      <c r="S48" s="218"/>
      <c r="T48" s="366"/>
      <c r="U48" s="130"/>
      <c r="V48" s="3414"/>
      <c r="W48" s="3414"/>
      <c r="X48" s="3414"/>
      <c r="Y48" s="3414"/>
      <c r="Z48" s="3414"/>
      <c r="AA48" s="3414"/>
      <c r="AB48" s="110"/>
    </row>
    <row r="49" spans="2:28" ht="12.75" customHeight="1">
      <c r="B49" s="110"/>
      <c r="C49" s="366"/>
      <c r="D49" s="366"/>
      <c r="E49" s="211"/>
      <c r="F49" s="211"/>
      <c r="G49" s="211"/>
      <c r="H49" s="211"/>
      <c r="I49" s="110"/>
      <c r="J49" s="110"/>
      <c r="K49" s="211"/>
      <c r="L49" s="108"/>
      <c r="M49" s="130"/>
      <c r="N49" s="130"/>
      <c r="O49" s="102"/>
      <c r="P49" s="102"/>
      <c r="Q49" s="366"/>
      <c r="R49" s="366"/>
      <c r="S49" s="218"/>
      <c r="T49" s="366"/>
      <c r="U49" s="130"/>
      <c r="V49" s="110"/>
      <c r="W49" s="110"/>
      <c r="X49" s="110"/>
      <c r="Y49" s="110"/>
      <c r="Z49" s="110"/>
      <c r="AA49" s="110"/>
      <c r="AB49" s="618"/>
    </row>
    <row r="50" spans="2:28" ht="12.75" customHeight="1">
      <c r="B50" s="110"/>
      <c r="C50" s="130"/>
      <c r="D50" s="130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102"/>
      <c r="P50" s="102"/>
      <c r="Q50" s="366"/>
      <c r="R50" s="366"/>
      <c r="S50" s="110"/>
      <c r="T50" s="366"/>
      <c r="U50" s="130"/>
      <c r="V50" s="110"/>
      <c r="W50" s="110"/>
      <c r="X50" s="110"/>
      <c r="Y50" s="110"/>
      <c r="Z50" s="338"/>
      <c r="AA50" s="110"/>
      <c r="AB50" s="618"/>
    </row>
    <row r="51" spans="2:28" ht="11.25" customHeight="1">
      <c r="B51" s="110"/>
      <c r="C51" s="366"/>
      <c r="D51" s="110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102"/>
      <c r="P51" s="102"/>
      <c r="Q51" s="130"/>
      <c r="R51" s="366"/>
      <c r="S51" s="110"/>
      <c r="T51" s="366"/>
      <c r="U51" s="130"/>
      <c r="V51" s="110"/>
      <c r="W51" s="110"/>
      <c r="X51" s="110"/>
      <c r="Y51" s="110"/>
      <c r="Z51" s="338"/>
      <c r="AA51" s="110"/>
      <c r="AB51" s="619"/>
    </row>
    <row r="52" spans="2:28" ht="11.25" customHeight="1">
      <c r="B52" s="110"/>
      <c r="C52" s="130"/>
      <c r="D52" s="211"/>
      <c r="E52" s="130"/>
      <c r="F52" s="130"/>
      <c r="G52" s="130"/>
      <c r="H52" s="130"/>
      <c r="I52" s="105"/>
      <c r="J52" s="130"/>
      <c r="K52" s="130"/>
      <c r="L52" s="130"/>
      <c r="M52" s="130"/>
      <c r="N52" s="105"/>
      <c r="O52" s="102"/>
      <c r="P52" s="102"/>
      <c r="Q52" s="211"/>
      <c r="R52" s="366"/>
      <c r="S52" s="130"/>
      <c r="T52" s="366"/>
      <c r="U52" s="130"/>
      <c r="V52" s="110"/>
      <c r="W52" s="278"/>
      <c r="X52" s="366"/>
      <c r="Y52" s="164"/>
      <c r="Z52" s="620"/>
      <c r="AA52" s="110"/>
      <c r="AB52" s="619"/>
    </row>
    <row r="53" spans="2:28">
      <c r="B53" s="164"/>
      <c r="C53" s="130"/>
      <c r="D53" s="621"/>
      <c r="E53" s="622"/>
      <c r="F53" s="622"/>
      <c r="G53" s="622"/>
      <c r="H53" s="622"/>
      <c r="I53" s="622"/>
      <c r="J53" s="622"/>
      <c r="K53" s="622"/>
      <c r="L53" s="622"/>
      <c r="M53" s="622"/>
      <c r="N53" s="622"/>
      <c r="O53" s="621"/>
      <c r="P53" s="366"/>
      <c r="Q53" s="366"/>
      <c r="R53" s="110"/>
      <c r="S53" s="500"/>
      <c r="T53" s="110"/>
      <c r="U53" s="110"/>
      <c r="V53" s="110"/>
      <c r="W53" s="623"/>
      <c r="X53" s="130"/>
      <c r="Y53" s="125"/>
      <c r="Z53" s="624"/>
      <c r="AA53" s="110"/>
      <c r="AB53" s="625"/>
    </row>
    <row r="54" spans="2:28">
      <c r="B54" s="164"/>
      <c r="C54" s="130"/>
      <c r="D54" s="621"/>
      <c r="E54" s="622"/>
      <c r="F54" s="622"/>
      <c r="G54" s="622"/>
      <c r="H54" s="622"/>
      <c r="I54" s="622"/>
      <c r="J54" s="622"/>
      <c r="K54" s="622"/>
      <c r="L54" s="622"/>
      <c r="M54" s="622"/>
      <c r="N54" s="622"/>
      <c r="O54" s="626"/>
      <c r="P54" s="627"/>
      <c r="Q54" s="366"/>
      <c r="R54" s="110"/>
      <c r="S54" s="110"/>
      <c r="T54" s="110"/>
      <c r="U54" s="110"/>
      <c r="V54" s="110"/>
      <c r="W54" s="623"/>
      <c r="X54" s="130"/>
      <c r="Y54" s="125"/>
      <c r="Z54" s="624"/>
      <c r="AA54" s="110"/>
      <c r="AB54" s="625"/>
    </row>
    <row r="55" spans="2:28">
      <c r="B55" t="s">
        <v>188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66"/>
      <c r="R55" s="110"/>
      <c r="S55" s="110"/>
      <c r="T55" s="110"/>
      <c r="U55" s="110"/>
      <c r="V55" s="110"/>
      <c r="W55" s="623"/>
      <c r="X55" s="130"/>
      <c r="Y55" s="125"/>
      <c r="Z55" s="624"/>
      <c r="AA55" s="110"/>
      <c r="AB55" s="628"/>
    </row>
    <row r="56" spans="2:28">
      <c r="B56" t="s">
        <v>189</v>
      </c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110"/>
      <c r="T56" s="110"/>
      <c r="U56" s="110"/>
      <c r="V56" s="110"/>
      <c r="W56" s="623"/>
      <c r="X56" s="130"/>
      <c r="Y56" s="125"/>
      <c r="Z56" s="624"/>
      <c r="AA56" s="110"/>
      <c r="AB56" s="625"/>
    </row>
    <row r="57" spans="2:28">
      <c r="B57" t="s">
        <v>190</v>
      </c>
      <c r="O57" s="271"/>
      <c r="P57" s="271"/>
      <c r="Q57" s="366"/>
      <c r="R57" s="110"/>
      <c r="S57" s="110"/>
      <c r="T57" s="110"/>
      <c r="U57" s="110"/>
      <c r="V57" s="110"/>
      <c r="W57" s="623"/>
      <c r="X57" s="130"/>
      <c r="Y57" s="125"/>
      <c r="Z57" s="624"/>
      <c r="AA57" s="110"/>
      <c r="AB57" s="630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71"/>
      <c r="R58" s="271"/>
      <c r="S58" s="110"/>
      <c r="T58" s="110"/>
      <c r="U58" s="110"/>
      <c r="V58" s="110"/>
      <c r="W58" s="623"/>
      <c r="X58" s="130"/>
      <c r="Y58" s="125"/>
      <c r="Z58" s="624"/>
      <c r="AA58" s="110"/>
      <c r="AB58" s="628"/>
    </row>
    <row r="59" spans="2:28">
      <c r="B59" s="1" t="s">
        <v>191</v>
      </c>
      <c r="Q59" s="366"/>
      <c r="R59" s="110"/>
      <c r="S59" s="110"/>
      <c r="T59" s="110"/>
      <c r="U59" s="110"/>
      <c r="V59" s="110"/>
      <c r="W59" s="623"/>
      <c r="X59" s="130"/>
      <c r="Y59" s="125"/>
      <c r="Z59" s="624"/>
      <c r="AA59" s="110"/>
      <c r="AB59" s="630"/>
    </row>
    <row r="60" spans="2:28">
      <c r="B60" t="s">
        <v>192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366"/>
      <c r="R60" s="110"/>
      <c r="S60" s="110"/>
      <c r="T60" s="110"/>
      <c r="U60" s="110"/>
      <c r="V60" s="110"/>
      <c r="W60" s="623"/>
      <c r="X60" s="130"/>
      <c r="Y60" s="125"/>
      <c r="Z60" s="624"/>
      <c r="AA60" s="110"/>
      <c r="AB60" s="625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71"/>
      <c r="R61" s="271"/>
      <c r="S61" s="110"/>
      <c r="T61" s="110"/>
      <c r="U61" s="110"/>
      <c r="V61" s="110"/>
      <c r="W61" s="623"/>
      <c r="X61" s="130"/>
      <c r="Y61" s="125"/>
      <c r="Z61" s="624"/>
      <c r="AA61" s="110"/>
      <c r="AB61" s="625"/>
    </row>
    <row r="62" spans="2:28">
      <c r="B62" s="164"/>
      <c r="C62" s="130"/>
      <c r="D62" s="621"/>
      <c r="E62" s="622"/>
      <c r="F62" s="622"/>
      <c r="G62" s="622"/>
      <c r="H62" s="622"/>
      <c r="I62" s="622"/>
      <c r="J62" s="622"/>
      <c r="K62" s="622"/>
      <c r="L62" s="622"/>
      <c r="M62" s="622"/>
      <c r="N62" s="622"/>
      <c r="O62" s="621"/>
      <c r="P62" s="627"/>
      <c r="Q62" s="366"/>
      <c r="R62" s="110"/>
      <c r="S62" s="110"/>
      <c r="T62" s="110"/>
      <c r="U62" s="110"/>
      <c r="V62" s="110"/>
      <c r="W62" s="623"/>
      <c r="X62" s="130"/>
      <c r="Y62" s="125"/>
      <c r="Z62" s="624"/>
      <c r="AA62" s="110"/>
      <c r="AB62" s="625"/>
    </row>
    <row r="63" spans="2:28">
      <c r="B63" s="164"/>
      <c r="C63" s="130"/>
      <c r="D63" s="621"/>
      <c r="E63" s="622"/>
      <c r="F63" s="622"/>
      <c r="G63" s="622"/>
      <c r="H63" s="622"/>
      <c r="I63" s="622"/>
      <c r="J63" s="622"/>
      <c r="K63" s="622"/>
      <c r="L63" s="622"/>
      <c r="M63" s="622"/>
      <c r="N63" s="622"/>
      <c r="O63" s="621"/>
      <c r="P63" s="627"/>
      <c r="Q63" s="366"/>
      <c r="R63" s="110"/>
      <c r="S63" s="110"/>
      <c r="T63" s="110"/>
      <c r="U63" s="110"/>
      <c r="V63" s="110"/>
      <c r="W63" s="623"/>
      <c r="X63" s="130"/>
      <c r="Y63" s="125"/>
      <c r="Z63" s="624"/>
      <c r="AA63" s="110"/>
      <c r="AB63" s="625"/>
    </row>
    <row r="64" spans="2:28">
      <c r="B64" s="164"/>
      <c r="C64" s="130"/>
      <c r="D64" s="621"/>
      <c r="E64" s="622"/>
      <c r="F64" s="622"/>
      <c r="G64" s="622"/>
      <c r="H64" s="622"/>
      <c r="I64" s="622"/>
      <c r="J64" s="622"/>
      <c r="K64" s="622"/>
      <c r="L64" s="622"/>
      <c r="M64" s="622"/>
      <c r="N64" s="622"/>
      <c r="O64" s="621"/>
      <c r="P64" s="627"/>
      <c r="Q64" s="366"/>
      <c r="R64" s="110"/>
      <c r="S64" s="110"/>
      <c r="T64" s="110"/>
      <c r="U64" s="110"/>
      <c r="V64" s="110"/>
      <c r="W64" s="623"/>
      <c r="X64" s="130"/>
      <c r="Y64" s="125"/>
      <c r="Z64" s="624"/>
      <c r="AA64" s="110"/>
      <c r="AB64" s="625"/>
    </row>
    <row r="65" spans="2:28">
      <c r="B65" s="164"/>
      <c r="C65" s="130"/>
      <c r="D65" s="621"/>
      <c r="E65" s="622"/>
      <c r="F65" s="622"/>
      <c r="G65" s="622"/>
      <c r="H65" s="622"/>
      <c r="I65" s="622"/>
      <c r="J65" s="622"/>
      <c r="K65" s="622"/>
      <c r="L65" s="622"/>
      <c r="M65" s="622"/>
      <c r="N65" s="622"/>
      <c r="O65" s="621"/>
      <c r="P65" s="627"/>
      <c r="Q65" s="366"/>
      <c r="R65" s="110"/>
      <c r="S65" s="110"/>
      <c r="T65" s="110"/>
      <c r="U65" s="110"/>
      <c r="V65" s="110"/>
      <c r="W65" s="623"/>
      <c r="X65" s="130"/>
      <c r="Y65" s="125"/>
      <c r="Z65" s="624"/>
      <c r="AA65" s="110"/>
      <c r="AB65" s="625"/>
    </row>
    <row r="66" spans="2:28">
      <c r="B66" s="164"/>
      <c r="C66" s="130"/>
      <c r="D66" s="621"/>
      <c r="E66" s="622"/>
      <c r="F66" s="622"/>
      <c r="G66" s="622"/>
      <c r="H66" s="622"/>
      <c r="I66" s="622"/>
      <c r="J66" s="622"/>
      <c r="K66" s="622"/>
      <c r="L66" s="622"/>
      <c r="M66" s="622"/>
      <c r="N66" s="622"/>
      <c r="O66" s="621"/>
      <c r="P66" s="627"/>
      <c r="Q66" s="366"/>
      <c r="R66" s="110"/>
      <c r="S66" s="110"/>
      <c r="T66" s="110"/>
      <c r="U66" s="110"/>
      <c r="V66" s="110"/>
      <c r="W66" s="623"/>
      <c r="X66" s="130"/>
      <c r="Y66" s="125"/>
      <c r="Z66" s="624"/>
      <c r="AA66" s="110"/>
      <c r="AB66" s="625"/>
    </row>
    <row r="67" spans="2:28">
      <c r="B67" s="164"/>
      <c r="C67" s="130"/>
      <c r="D67" s="621"/>
      <c r="E67" s="622"/>
      <c r="F67" s="622"/>
      <c r="G67" s="622"/>
      <c r="H67" s="622"/>
      <c r="I67" s="622"/>
      <c r="J67" s="622"/>
      <c r="K67" s="622"/>
      <c r="L67" s="622"/>
      <c r="M67" s="622"/>
      <c r="N67" s="622"/>
      <c r="O67" s="621"/>
      <c r="P67" s="627"/>
      <c r="Q67" s="366"/>
      <c r="R67" s="110"/>
      <c r="S67" s="110"/>
      <c r="T67" s="110"/>
      <c r="U67" s="110"/>
      <c r="V67" s="110"/>
      <c r="W67" s="623"/>
      <c r="X67" s="130"/>
      <c r="Y67" s="125"/>
      <c r="Z67" s="624"/>
      <c r="AA67" s="110"/>
      <c r="AB67" s="628"/>
    </row>
    <row r="68" spans="2:28" ht="13.5" customHeight="1">
      <c r="B68" s="164"/>
      <c r="C68" s="130"/>
      <c r="D68" s="621"/>
      <c r="E68" s="487"/>
      <c r="F68" s="632"/>
      <c r="G68" s="633"/>
      <c r="H68" s="622"/>
      <c r="I68" s="622"/>
      <c r="J68" s="622"/>
      <c r="K68" s="622"/>
      <c r="L68" s="632"/>
      <c r="M68" s="632"/>
      <c r="N68" s="622"/>
      <c r="O68" s="626"/>
      <c r="P68" s="627"/>
      <c r="Q68" s="366"/>
      <c r="R68" s="110"/>
      <c r="S68" s="110"/>
      <c r="T68" s="110"/>
      <c r="U68" s="110"/>
      <c r="V68" s="110"/>
      <c r="W68" s="623"/>
      <c r="X68" s="130"/>
      <c r="Y68" s="125"/>
      <c r="Z68" s="624"/>
      <c r="AA68" s="110"/>
      <c r="AB68" s="634"/>
    </row>
    <row r="69" spans="2:28">
      <c r="B69" s="164"/>
      <c r="C69" s="130"/>
      <c r="D69" s="621"/>
      <c r="E69" s="487"/>
      <c r="F69" s="632"/>
      <c r="G69" s="633"/>
      <c r="H69" s="622"/>
      <c r="I69" s="622"/>
      <c r="J69" s="622"/>
      <c r="K69" s="622"/>
      <c r="L69" s="632"/>
      <c r="M69" s="632"/>
      <c r="N69" s="622"/>
      <c r="O69" s="621"/>
      <c r="P69" s="627"/>
      <c r="Q69" s="366"/>
      <c r="R69" s="110"/>
      <c r="S69" s="110"/>
      <c r="T69" s="110"/>
      <c r="U69" s="110"/>
      <c r="V69" s="110"/>
      <c r="W69" s="623"/>
      <c r="X69" s="130"/>
      <c r="Y69" s="125"/>
      <c r="Z69" s="624"/>
      <c r="AA69" s="110"/>
      <c r="AB69" s="625"/>
    </row>
    <row r="70" spans="2:28" ht="13.5" customHeight="1">
      <c r="B70" s="164"/>
      <c r="C70" s="130"/>
      <c r="D70" s="621"/>
      <c r="E70" s="487"/>
      <c r="F70" s="632"/>
      <c r="G70" s="633"/>
      <c r="H70" s="622"/>
      <c r="I70" s="622"/>
      <c r="J70" s="622"/>
      <c r="K70" s="622"/>
      <c r="L70" s="632"/>
      <c r="M70" s="632"/>
      <c r="N70" s="622"/>
      <c r="O70" s="621"/>
      <c r="P70" s="627"/>
      <c r="Q70" s="366"/>
      <c r="R70" s="110"/>
      <c r="S70" s="110"/>
      <c r="T70" s="110"/>
      <c r="U70" s="110"/>
      <c r="V70" s="110"/>
      <c r="W70" s="623"/>
      <c r="X70" s="130"/>
      <c r="Y70" s="125"/>
      <c r="Z70" s="624"/>
      <c r="AA70" s="110"/>
      <c r="AB70" s="625"/>
    </row>
    <row r="71" spans="2:28" ht="12" customHeight="1">
      <c r="B71" s="164"/>
      <c r="C71" s="130"/>
      <c r="D71" s="621"/>
      <c r="E71" s="487"/>
      <c r="F71" s="632"/>
      <c r="G71" s="633"/>
      <c r="H71" s="622"/>
      <c r="I71" s="622"/>
      <c r="J71" s="622"/>
      <c r="K71" s="622"/>
      <c r="L71" s="632"/>
      <c r="M71" s="632"/>
      <c r="N71" s="622"/>
      <c r="O71" s="621"/>
      <c r="P71" s="627"/>
      <c r="Q71" s="366"/>
      <c r="R71" s="110"/>
      <c r="S71" s="110"/>
      <c r="T71" s="110"/>
      <c r="U71" s="110"/>
      <c r="V71" s="110"/>
      <c r="W71" s="623"/>
      <c r="X71" s="130"/>
      <c r="Y71" s="125"/>
      <c r="Z71" s="624"/>
      <c r="AA71" s="110"/>
      <c r="AB71" s="630"/>
    </row>
    <row r="72" spans="2:28">
      <c r="B72" s="164"/>
      <c r="C72" s="130"/>
      <c r="D72" s="621"/>
      <c r="E72" s="487"/>
      <c r="F72" s="632"/>
      <c r="G72" s="633"/>
      <c r="H72" s="622"/>
      <c r="I72" s="622"/>
      <c r="J72" s="622"/>
      <c r="K72" s="622"/>
      <c r="L72" s="632"/>
      <c r="M72" s="632"/>
      <c r="N72" s="622"/>
      <c r="O72" s="621"/>
      <c r="P72" s="627"/>
      <c r="Q72" s="366"/>
      <c r="R72" s="110"/>
      <c r="S72" s="110"/>
      <c r="T72" s="110"/>
      <c r="U72" s="110"/>
      <c r="V72" s="110"/>
      <c r="W72" s="623"/>
      <c r="X72" s="130"/>
      <c r="Y72" s="125"/>
      <c r="Z72" s="624"/>
      <c r="AA72" s="110"/>
      <c r="AB72" s="625"/>
    </row>
    <row r="73" spans="2:28" ht="12.75" customHeight="1">
      <c r="B73" s="164"/>
      <c r="C73" s="130"/>
      <c r="D73" s="621"/>
      <c r="E73" s="487"/>
      <c r="F73" s="632"/>
      <c r="G73" s="633"/>
      <c r="H73" s="622"/>
      <c r="I73" s="622"/>
      <c r="J73" s="622"/>
      <c r="K73" s="622"/>
      <c r="L73" s="632"/>
      <c r="M73" s="632"/>
      <c r="N73" s="622"/>
      <c r="O73" s="621"/>
      <c r="P73" s="627"/>
      <c r="Q73" s="366"/>
      <c r="R73" s="110"/>
      <c r="S73" s="110"/>
      <c r="T73" s="110"/>
      <c r="U73" s="110"/>
      <c r="V73" s="110"/>
      <c r="W73" s="623"/>
      <c r="X73" s="130"/>
      <c r="Y73" s="125"/>
      <c r="Z73" s="624"/>
      <c r="AA73" s="110"/>
      <c r="AB73" s="625"/>
    </row>
    <row r="74" spans="2:28">
      <c r="B74" s="164"/>
      <c r="C74" s="130"/>
      <c r="D74" s="621"/>
      <c r="E74" s="487"/>
      <c r="F74" s="632"/>
      <c r="G74" s="633"/>
      <c r="H74" s="622"/>
      <c r="I74" s="622"/>
      <c r="J74" s="622"/>
      <c r="K74" s="622"/>
      <c r="L74" s="632"/>
      <c r="M74" s="632"/>
      <c r="N74" s="622"/>
      <c r="O74" s="621"/>
      <c r="P74" s="627"/>
      <c r="Q74" s="366"/>
      <c r="R74" s="110"/>
      <c r="S74" s="110"/>
      <c r="T74" s="110"/>
      <c r="U74" s="110"/>
      <c r="V74" s="110"/>
      <c r="W74" s="623"/>
      <c r="X74" s="130"/>
      <c r="Y74" s="125"/>
      <c r="Z74" s="624"/>
      <c r="AA74" s="110"/>
      <c r="AB74" s="625"/>
    </row>
    <row r="75" spans="2:28" ht="12.75" customHeight="1">
      <c r="B75" s="164"/>
      <c r="C75" s="130"/>
      <c r="D75" s="621"/>
      <c r="E75" s="487"/>
      <c r="F75" s="632"/>
      <c r="G75" s="633"/>
      <c r="H75" s="622"/>
      <c r="I75" s="622"/>
      <c r="J75" s="622"/>
      <c r="K75" s="622"/>
      <c r="L75" s="632"/>
      <c r="M75" s="632"/>
      <c r="N75" s="622"/>
      <c r="O75" s="621"/>
      <c r="P75" s="627"/>
      <c r="Q75" s="366"/>
      <c r="R75" s="110"/>
      <c r="S75" s="110"/>
      <c r="T75" s="110"/>
      <c r="U75" s="110"/>
      <c r="V75" s="110"/>
      <c r="W75" s="623"/>
      <c r="X75" s="130"/>
      <c r="Y75" s="125"/>
      <c r="Z75" s="624"/>
      <c r="AA75" s="110"/>
      <c r="AB75" s="625"/>
    </row>
    <row r="76" spans="2:28">
      <c r="B76" s="164"/>
      <c r="C76" s="130"/>
      <c r="D76" s="621"/>
      <c r="E76" s="487"/>
      <c r="F76" s="632"/>
      <c r="G76" s="633"/>
      <c r="H76" s="622"/>
      <c r="I76" s="622"/>
      <c r="J76" s="622"/>
      <c r="K76" s="622"/>
      <c r="L76" s="632"/>
      <c r="M76" s="632"/>
      <c r="N76" s="622"/>
      <c r="O76" s="621"/>
      <c r="P76" s="627"/>
      <c r="Q76" s="366"/>
      <c r="R76" s="110"/>
      <c r="S76" s="110"/>
      <c r="T76" s="110"/>
      <c r="U76" s="110"/>
      <c r="V76" s="110"/>
      <c r="W76" s="623"/>
      <c r="X76" s="130"/>
      <c r="Y76" s="125"/>
      <c r="Z76" s="624"/>
      <c r="AA76" s="110"/>
      <c r="AB76" s="625"/>
    </row>
    <row r="77" spans="2:28" ht="12.75" customHeight="1">
      <c r="B77" s="164"/>
      <c r="C77" s="130"/>
      <c r="D77" s="621"/>
      <c r="E77" s="487"/>
      <c r="F77" s="632"/>
      <c r="G77" s="633"/>
      <c r="H77" s="622"/>
      <c r="I77" s="622"/>
      <c r="J77" s="622"/>
      <c r="K77" s="622"/>
      <c r="L77" s="632"/>
      <c r="M77" s="632"/>
      <c r="N77" s="622"/>
      <c r="O77" s="621"/>
      <c r="P77" s="635"/>
      <c r="Q77" s="366"/>
      <c r="R77" s="110"/>
      <c r="S77" s="110"/>
      <c r="T77" s="110"/>
      <c r="U77" s="110"/>
      <c r="V77" s="110"/>
      <c r="W77" s="623"/>
      <c r="X77" s="130"/>
      <c r="Y77" s="125"/>
      <c r="Z77" s="624"/>
      <c r="AA77" s="110"/>
      <c r="AB77" s="636"/>
    </row>
    <row r="78" spans="2:28">
      <c r="B78" s="164"/>
      <c r="C78" s="130"/>
      <c r="D78" s="621"/>
      <c r="E78" s="487"/>
      <c r="F78" s="632"/>
      <c r="G78" s="633"/>
      <c r="H78" s="622"/>
      <c r="I78" s="622"/>
      <c r="J78" s="622"/>
      <c r="K78" s="622"/>
      <c r="L78" s="632"/>
      <c r="M78" s="632"/>
      <c r="N78" s="622"/>
      <c r="O78" s="621"/>
      <c r="P78" s="627"/>
      <c r="Q78" s="366"/>
      <c r="R78" s="110"/>
      <c r="S78" s="110"/>
      <c r="T78" s="110"/>
      <c r="U78" s="110"/>
      <c r="V78" s="110"/>
      <c r="W78" s="623"/>
      <c r="X78" s="130"/>
      <c r="Y78" s="125"/>
      <c r="Z78" s="624"/>
      <c r="AA78" s="110"/>
      <c r="AB78" s="625"/>
    </row>
    <row r="79" spans="2:28" ht="12.75" customHeight="1">
      <c r="B79" s="164"/>
      <c r="C79" s="130"/>
      <c r="D79" s="621"/>
      <c r="E79" s="487"/>
      <c r="F79" s="633"/>
      <c r="G79" s="633"/>
      <c r="H79" s="622"/>
      <c r="I79" s="622"/>
      <c r="J79" s="622"/>
      <c r="K79" s="622"/>
      <c r="L79" s="632"/>
      <c r="M79" s="637"/>
      <c r="N79" s="622"/>
      <c r="O79" s="621"/>
      <c r="P79" s="635"/>
      <c r="Q79" s="366"/>
      <c r="R79" s="110"/>
      <c r="S79" s="110"/>
      <c r="T79" s="110"/>
      <c r="U79" s="110"/>
      <c r="V79" s="110"/>
      <c r="W79" s="623"/>
      <c r="X79" s="130"/>
      <c r="Y79" s="125"/>
      <c r="Z79" s="624"/>
      <c r="AA79" s="110"/>
      <c r="AB79" s="638"/>
    </row>
    <row r="80" spans="2:28" hidden="1">
      <c r="B80" s="164"/>
      <c r="C80" s="130"/>
      <c r="D80" s="621"/>
      <c r="E80" s="487"/>
      <c r="F80" s="632"/>
      <c r="G80" s="633"/>
      <c r="H80" s="622"/>
      <c r="I80" s="622"/>
      <c r="J80" s="622"/>
      <c r="K80" s="622"/>
      <c r="L80" s="632"/>
      <c r="M80" s="632"/>
      <c r="N80" s="622"/>
      <c r="O80" s="621"/>
      <c r="P80" s="627"/>
      <c r="Q80" s="366"/>
      <c r="R80" s="110"/>
      <c r="S80" s="110"/>
      <c r="T80" s="110"/>
      <c r="U80" s="110"/>
      <c r="V80" s="110"/>
      <c r="W80" s="623"/>
      <c r="X80" s="130"/>
      <c r="Y80" s="125"/>
      <c r="Z80" s="624"/>
      <c r="AA80" s="110"/>
      <c r="AB80" s="630"/>
    </row>
    <row r="81" spans="2:28">
      <c r="B81" s="164"/>
      <c r="C81" s="105"/>
      <c r="D81" s="621"/>
      <c r="E81" s="487"/>
      <c r="F81" s="632"/>
      <c r="G81" s="633"/>
      <c r="H81" s="622"/>
      <c r="I81" s="622"/>
      <c r="J81" s="622"/>
      <c r="K81" s="622"/>
      <c r="L81" s="632"/>
      <c r="M81" s="632"/>
      <c r="N81" s="622"/>
      <c r="O81" s="621"/>
      <c r="P81" s="627"/>
      <c r="Q81" s="366"/>
      <c r="R81" s="110"/>
      <c r="S81" s="110"/>
      <c r="T81" s="110"/>
      <c r="U81" s="110"/>
      <c r="V81" s="110"/>
      <c r="W81" s="623"/>
      <c r="X81" s="130"/>
      <c r="Y81" s="125"/>
      <c r="Z81" s="624"/>
      <c r="AA81" s="110"/>
      <c r="AB81" s="625"/>
    </row>
    <row r="82" spans="2:28">
      <c r="B82" s="164"/>
      <c r="C82" s="130"/>
      <c r="D82" s="621"/>
      <c r="E82" s="487"/>
      <c r="F82" s="632"/>
      <c r="G82" s="633"/>
      <c r="H82" s="622"/>
      <c r="I82" s="622"/>
      <c r="J82" s="622"/>
      <c r="K82" s="622"/>
      <c r="L82" s="632"/>
      <c r="M82" s="632"/>
      <c r="N82" s="622"/>
      <c r="O82" s="626"/>
      <c r="P82" s="635"/>
      <c r="Q82" s="366"/>
      <c r="R82" s="110"/>
      <c r="S82" s="110"/>
      <c r="T82" s="110"/>
      <c r="U82" s="110"/>
      <c r="V82" s="110"/>
      <c r="W82" s="623"/>
      <c r="X82" s="130"/>
      <c r="Y82" s="125"/>
      <c r="Z82" s="624"/>
      <c r="AA82" s="110"/>
      <c r="AB82" s="636"/>
    </row>
    <row r="83" spans="2:28">
      <c r="B83" s="164"/>
      <c r="C83" s="130"/>
      <c r="D83" s="621"/>
      <c r="E83" s="487"/>
      <c r="F83" s="632"/>
      <c r="G83" s="633"/>
      <c r="H83" s="622"/>
      <c r="I83" s="622"/>
      <c r="J83" s="622"/>
      <c r="K83" s="622"/>
      <c r="L83" s="632"/>
      <c r="M83" s="632"/>
      <c r="N83" s="622"/>
      <c r="O83" s="626"/>
      <c r="P83" s="627"/>
      <c r="Q83" s="366"/>
      <c r="R83" s="110"/>
      <c r="S83" s="110"/>
      <c r="T83" s="110"/>
      <c r="U83" s="110"/>
      <c r="V83" s="110"/>
      <c r="W83" s="623"/>
      <c r="X83" s="130"/>
      <c r="Y83" s="125"/>
      <c r="Z83" s="624"/>
      <c r="AA83" s="110"/>
      <c r="AB83" s="639"/>
    </row>
    <row r="84" spans="2:28">
      <c r="B84" s="164"/>
      <c r="C84" s="130"/>
      <c r="D84" s="621"/>
      <c r="E84" s="640"/>
      <c r="F84" s="160"/>
      <c r="G84" s="160"/>
      <c r="H84" s="160"/>
      <c r="I84" s="160"/>
      <c r="J84" s="160"/>
      <c r="K84" s="160"/>
      <c r="L84" s="160"/>
      <c r="M84" s="160"/>
      <c r="N84" s="160"/>
      <c r="O84" s="626"/>
      <c r="P84" s="627"/>
      <c r="Q84" s="366"/>
      <c r="R84" s="110"/>
      <c r="S84" s="110"/>
      <c r="T84" s="110"/>
      <c r="U84" s="110"/>
      <c r="V84" s="110"/>
      <c r="W84" s="623"/>
      <c r="X84" s="130"/>
      <c r="Y84" s="125"/>
      <c r="Z84" s="624"/>
      <c r="AA84" s="110"/>
      <c r="AB84" s="625"/>
    </row>
    <row r="85" spans="2:28">
      <c r="B85" s="164"/>
      <c r="C85" s="130"/>
      <c r="D85" s="621"/>
      <c r="E85" s="640"/>
      <c r="F85" s="160"/>
      <c r="G85" s="160"/>
      <c r="H85" s="160"/>
      <c r="I85" s="160"/>
      <c r="J85" s="160"/>
      <c r="K85" s="160"/>
      <c r="L85" s="160"/>
      <c r="M85" s="160"/>
      <c r="N85" s="160"/>
      <c r="O85" s="626"/>
      <c r="P85" s="627"/>
      <c r="Q85" s="366"/>
      <c r="R85" s="110"/>
      <c r="S85" s="110"/>
      <c r="T85" s="110"/>
      <c r="U85" s="110"/>
      <c r="V85" s="110"/>
      <c r="W85" s="623"/>
      <c r="X85" s="130"/>
      <c r="Y85" s="125"/>
      <c r="Z85" s="624"/>
      <c r="AA85" s="110"/>
      <c r="AB85" s="625"/>
    </row>
    <row r="86" spans="2:28">
      <c r="B86" s="164"/>
      <c r="C86" s="130"/>
      <c r="D86" s="621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626"/>
      <c r="P86" s="627"/>
      <c r="Q86" s="366"/>
      <c r="R86" s="110"/>
      <c r="S86" s="110"/>
      <c r="T86" s="110"/>
      <c r="U86" s="110"/>
      <c r="V86" s="110"/>
      <c r="W86" s="623"/>
      <c r="X86" s="130"/>
      <c r="Y86" s="125"/>
      <c r="Z86" s="624"/>
      <c r="AA86" s="110"/>
      <c r="AB86" s="625"/>
    </row>
    <row r="87" spans="2:28">
      <c r="B87" s="164"/>
      <c r="C87" s="130"/>
      <c r="D87" s="621"/>
      <c r="E87" s="160"/>
      <c r="F87" s="160"/>
      <c r="G87" s="160"/>
      <c r="H87" s="160"/>
      <c r="I87" s="160"/>
      <c r="J87" s="160"/>
      <c r="K87" s="641"/>
      <c r="L87" s="160"/>
      <c r="M87" s="160"/>
      <c r="N87" s="160"/>
      <c r="O87" s="629"/>
      <c r="P87" s="627"/>
      <c r="Q87" s="366"/>
      <c r="R87" s="110"/>
      <c r="S87" s="110"/>
      <c r="T87" s="110"/>
      <c r="U87" s="110"/>
      <c r="V87" s="110"/>
      <c r="W87" s="642"/>
      <c r="X87" s="130"/>
      <c r="Y87" s="643"/>
      <c r="Z87" s="624"/>
      <c r="AA87" s="110"/>
      <c r="AB87" s="625"/>
    </row>
    <row r="88" spans="2:28">
      <c r="B88" s="207"/>
      <c r="C88" s="110"/>
      <c r="D88" s="207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205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</row>
    <row r="89" spans="2:28">
      <c r="B89" s="110"/>
      <c r="C89" s="130"/>
      <c r="D89" s="366"/>
      <c r="E89" s="211"/>
      <c r="F89" s="211"/>
      <c r="G89" s="211"/>
      <c r="H89" s="211"/>
      <c r="I89" s="211"/>
      <c r="J89" s="211"/>
      <c r="K89" s="211"/>
      <c r="L89" s="211"/>
      <c r="M89" s="130"/>
      <c r="N89" s="130"/>
      <c r="O89" s="102"/>
      <c r="P89" s="102"/>
      <c r="Q89" s="130"/>
      <c r="R89" s="366"/>
      <c r="S89" s="110"/>
      <c r="T89" s="366"/>
      <c r="U89" s="130"/>
      <c r="V89" s="110"/>
      <c r="W89" s="110"/>
      <c r="X89" s="110"/>
      <c r="Y89" s="110"/>
      <c r="Z89" s="110"/>
      <c r="AA89" s="110"/>
      <c r="AB89" s="110"/>
    </row>
    <row r="90" spans="2:28">
      <c r="B90" s="110"/>
      <c r="C90" s="130"/>
      <c r="D90" s="102"/>
      <c r="E90" s="211"/>
      <c r="F90" s="211"/>
      <c r="G90" s="211"/>
      <c r="H90" s="211"/>
      <c r="I90" s="211"/>
      <c r="J90" s="211"/>
      <c r="K90" s="211"/>
      <c r="L90" s="211"/>
      <c r="M90" s="130"/>
      <c r="N90" s="130"/>
      <c r="O90" s="102"/>
      <c r="P90" s="102"/>
      <c r="Q90" s="130"/>
      <c r="R90" s="366"/>
      <c r="S90" s="110"/>
      <c r="T90" s="366"/>
      <c r="U90" s="130"/>
      <c r="V90" s="110"/>
      <c r="W90" s="110"/>
      <c r="X90" s="110"/>
      <c r="Y90" s="110"/>
      <c r="Z90" s="110"/>
      <c r="AA90" s="110"/>
      <c r="AB90" s="110"/>
    </row>
    <row r="91" spans="2:28">
      <c r="B91" s="110"/>
      <c r="C91" s="366"/>
      <c r="D91" s="366"/>
      <c r="E91" s="211"/>
      <c r="F91" s="211"/>
      <c r="G91" s="211"/>
      <c r="H91" s="211"/>
      <c r="I91" s="110"/>
      <c r="J91" s="110"/>
      <c r="K91" s="211"/>
      <c r="L91" s="108"/>
      <c r="M91" s="130"/>
      <c r="N91" s="130"/>
      <c r="O91" s="102"/>
      <c r="P91" s="102"/>
      <c r="Q91" s="366"/>
      <c r="R91" s="366"/>
      <c r="S91" s="110"/>
      <c r="T91" s="366"/>
      <c r="U91" s="130"/>
      <c r="V91" s="110"/>
      <c r="W91" s="110"/>
      <c r="X91" s="110"/>
      <c r="Y91" s="110"/>
      <c r="Z91" s="110"/>
      <c r="AA91" s="110"/>
      <c r="AB91" s="618"/>
    </row>
    <row r="92" spans="2:28">
      <c r="B92" s="110"/>
      <c r="C92" s="130"/>
      <c r="D92" s="130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102"/>
      <c r="P92" s="102"/>
      <c r="Q92" s="366"/>
      <c r="R92" s="366"/>
      <c r="S92" s="110"/>
      <c r="T92" s="366"/>
      <c r="U92" s="130"/>
      <c r="V92" s="110"/>
      <c r="W92" s="110"/>
      <c r="X92" s="110"/>
      <c r="Y92" s="110"/>
      <c r="Z92" s="338"/>
      <c r="AA92" s="110"/>
      <c r="AB92" s="618"/>
    </row>
    <row r="93" spans="2:28">
      <c r="B93" s="110"/>
      <c r="C93" s="366"/>
      <c r="D93" s="110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102"/>
      <c r="P93" s="102"/>
      <c r="Q93" s="130"/>
      <c r="R93" s="366"/>
      <c r="S93" s="110"/>
      <c r="T93" s="366"/>
      <c r="U93" s="130"/>
      <c r="V93" s="110"/>
      <c r="W93" s="110"/>
      <c r="X93" s="110"/>
      <c r="Y93" s="110"/>
      <c r="Z93" s="338"/>
      <c r="AA93" s="110"/>
      <c r="AB93" s="619"/>
    </row>
    <row r="94" spans="2:28">
      <c r="B94" s="110"/>
      <c r="C94" s="130"/>
      <c r="D94" s="211"/>
      <c r="E94" s="130"/>
      <c r="F94" s="130"/>
      <c r="G94" s="130"/>
      <c r="H94" s="130"/>
      <c r="I94" s="105"/>
      <c r="J94" s="130"/>
      <c r="K94" s="130"/>
      <c r="L94" s="130"/>
      <c r="M94" s="130"/>
      <c r="N94" s="105"/>
      <c r="O94" s="102"/>
      <c r="P94" s="102"/>
      <c r="Q94" s="211"/>
      <c r="R94" s="366"/>
      <c r="S94" s="130"/>
      <c r="T94" s="366"/>
      <c r="U94" s="130"/>
      <c r="V94" s="110"/>
      <c r="W94" s="278"/>
      <c r="X94" s="366"/>
      <c r="Y94" s="164"/>
      <c r="Z94" s="620"/>
      <c r="AA94" s="110"/>
      <c r="AB94" s="619"/>
    </row>
    <row r="95" spans="2:28">
      <c r="B95" s="164"/>
      <c r="C95" s="130"/>
      <c r="D95" s="621"/>
      <c r="E95" s="637"/>
      <c r="F95" s="622"/>
      <c r="G95" s="622"/>
      <c r="H95" s="622"/>
      <c r="I95" s="622"/>
      <c r="J95" s="622"/>
      <c r="K95" s="622"/>
      <c r="L95" s="622"/>
      <c r="M95" s="622"/>
      <c r="N95" s="622"/>
      <c r="O95" s="621"/>
      <c r="P95" s="366"/>
      <c r="Q95" s="366"/>
      <c r="R95" s="110"/>
      <c r="S95" s="500"/>
      <c r="T95" s="110"/>
      <c r="U95" s="110"/>
      <c r="V95" s="110"/>
      <c r="W95" s="623"/>
      <c r="X95" s="130"/>
      <c r="Y95" s="125"/>
      <c r="Z95" s="624"/>
      <c r="AA95" s="110"/>
      <c r="AB95" s="625"/>
    </row>
    <row r="96" spans="2:28">
      <c r="B96" s="164"/>
      <c r="C96" s="130"/>
      <c r="D96" s="621"/>
      <c r="E96" s="637"/>
      <c r="F96" s="622"/>
      <c r="G96" s="622"/>
      <c r="H96" s="622"/>
      <c r="I96" s="622"/>
      <c r="J96" s="622"/>
      <c r="K96" s="622"/>
      <c r="L96" s="622"/>
      <c r="M96" s="622"/>
      <c r="N96" s="622"/>
      <c r="O96" s="626"/>
      <c r="P96" s="627"/>
      <c r="Q96" s="366"/>
      <c r="R96" s="110"/>
      <c r="S96" s="110"/>
      <c r="T96" s="110"/>
      <c r="U96" s="110"/>
      <c r="V96" s="110"/>
      <c r="W96" s="623"/>
      <c r="X96" s="130"/>
      <c r="Y96" s="125"/>
      <c r="Z96" s="624"/>
      <c r="AA96" s="110"/>
      <c r="AB96" s="625"/>
    </row>
    <row r="97" spans="2:28">
      <c r="B97" s="164"/>
      <c r="C97" s="130"/>
      <c r="D97" s="621"/>
      <c r="E97" s="637"/>
      <c r="F97" s="622"/>
      <c r="G97" s="622"/>
      <c r="H97" s="637"/>
      <c r="I97" s="622"/>
      <c r="J97" s="622"/>
      <c r="K97" s="637"/>
      <c r="L97" s="622"/>
      <c r="M97" s="622"/>
      <c r="N97" s="622"/>
      <c r="O97" s="621"/>
      <c r="P97" s="627"/>
      <c r="Q97" s="366"/>
      <c r="R97" s="110"/>
      <c r="S97" s="110"/>
      <c r="T97" s="110"/>
      <c r="U97" s="110"/>
      <c r="V97" s="110"/>
      <c r="W97" s="623"/>
      <c r="X97" s="130"/>
      <c r="Y97" s="125"/>
      <c r="Z97" s="624"/>
      <c r="AA97" s="110"/>
      <c r="AB97" s="628"/>
    </row>
    <row r="98" spans="2:28">
      <c r="B98" s="164"/>
      <c r="C98" s="130"/>
      <c r="D98" s="621"/>
      <c r="E98" s="637"/>
      <c r="F98" s="622"/>
      <c r="G98" s="622"/>
      <c r="H98" s="622"/>
      <c r="I98" s="622"/>
      <c r="J98" s="622"/>
      <c r="K98" s="622"/>
      <c r="L98" s="622"/>
      <c r="M98" s="622"/>
      <c r="N98" s="637"/>
      <c r="O98" s="629"/>
      <c r="P98" s="627"/>
      <c r="Q98" s="366"/>
      <c r="R98" s="110"/>
      <c r="S98" s="110"/>
      <c r="T98" s="110"/>
      <c r="U98" s="110"/>
      <c r="V98" s="110"/>
      <c r="W98" s="623"/>
      <c r="X98" s="130"/>
      <c r="Y98" s="125"/>
      <c r="Z98" s="624"/>
      <c r="AA98" s="110"/>
      <c r="AB98" s="625"/>
    </row>
    <row r="99" spans="2:28">
      <c r="B99" s="164"/>
      <c r="C99" s="130"/>
      <c r="D99" s="621"/>
      <c r="E99" s="637"/>
      <c r="F99" s="622"/>
      <c r="G99" s="622"/>
      <c r="H99" s="622"/>
      <c r="I99" s="622"/>
      <c r="J99" s="622"/>
      <c r="K99" s="622"/>
      <c r="L99" s="622"/>
      <c r="M99" s="622"/>
      <c r="N99" s="622"/>
      <c r="O99" s="621"/>
      <c r="P99" s="627"/>
      <c r="Q99" s="366"/>
      <c r="R99" s="110"/>
      <c r="S99" s="110"/>
      <c r="T99" s="110"/>
      <c r="U99" s="110"/>
      <c r="V99" s="110"/>
      <c r="W99" s="623"/>
      <c r="X99" s="130"/>
      <c r="Y99" s="125"/>
      <c r="Z99" s="624"/>
      <c r="AA99" s="110"/>
      <c r="AB99" s="630"/>
    </row>
    <row r="100" spans="2:28">
      <c r="B100" s="164"/>
      <c r="C100" s="130"/>
      <c r="D100" s="621"/>
      <c r="E100" s="637"/>
      <c r="F100" s="622"/>
      <c r="G100" s="622"/>
      <c r="H100" s="622"/>
      <c r="I100" s="622"/>
      <c r="J100" s="622"/>
      <c r="K100" s="622"/>
      <c r="L100" s="622"/>
      <c r="M100" s="622"/>
      <c r="N100" s="622"/>
      <c r="O100" s="621"/>
      <c r="P100" s="627"/>
      <c r="Q100" s="366"/>
      <c r="R100" s="110"/>
      <c r="S100" s="110"/>
      <c r="T100" s="110"/>
      <c r="U100" s="110"/>
      <c r="V100" s="110"/>
      <c r="W100" s="623"/>
      <c r="X100" s="130"/>
      <c r="Y100" s="125"/>
      <c r="Z100" s="624"/>
      <c r="AA100" s="110"/>
      <c r="AB100" s="628"/>
    </row>
    <row r="101" spans="2:28">
      <c r="B101" s="164"/>
      <c r="C101" s="130"/>
      <c r="D101" s="621"/>
      <c r="E101" s="637"/>
      <c r="F101" s="622"/>
      <c r="G101" s="102"/>
      <c r="H101" s="632"/>
      <c r="I101" s="637"/>
      <c r="J101" s="622"/>
      <c r="K101" s="622"/>
      <c r="L101" s="622"/>
      <c r="M101" s="622"/>
      <c r="N101" s="622"/>
      <c r="O101" s="631"/>
      <c r="P101" s="627"/>
      <c r="Q101" s="366"/>
      <c r="R101" s="110"/>
      <c r="S101" s="110"/>
      <c r="T101" s="110"/>
      <c r="U101" s="110"/>
      <c r="V101" s="110"/>
      <c r="W101" s="623"/>
      <c r="X101" s="130"/>
      <c r="Y101" s="125"/>
      <c r="Z101" s="624"/>
      <c r="AA101" s="110"/>
      <c r="AB101" s="630"/>
    </row>
    <row r="102" spans="2:28">
      <c r="B102" s="164"/>
      <c r="C102" s="130"/>
      <c r="D102" s="621"/>
      <c r="E102" s="637"/>
      <c r="F102" s="622"/>
      <c r="G102" s="622"/>
      <c r="H102" s="622"/>
      <c r="I102" s="622"/>
      <c r="J102" s="622"/>
      <c r="K102" s="622"/>
      <c r="L102" s="622"/>
      <c r="M102" s="622"/>
      <c r="N102" s="622"/>
      <c r="O102" s="621"/>
      <c r="P102" s="627"/>
      <c r="Q102" s="366"/>
      <c r="R102" s="110"/>
      <c r="S102" s="110"/>
      <c r="T102" s="110"/>
      <c r="U102" s="110"/>
      <c r="V102" s="110"/>
      <c r="W102" s="623"/>
      <c r="X102" s="130"/>
      <c r="Y102" s="125"/>
      <c r="Z102" s="624"/>
      <c r="AA102" s="110"/>
      <c r="AB102" s="625"/>
    </row>
    <row r="103" spans="2:28">
      <c r="B103" s="164"/>
      <c r="C103" s="130"/>
      <c r="D103" s="621"/>
      <c r="E103" s="637"/>
      <c r="F103" s="622"/>
      <c r="G103" s="622"/>
      <c r="H103" s="622"/>
      <c r="I103" s="622"/>
      <c r="J103" s="622"/>
      <c r="K103" s="622"/>
      <c r="L103" s="622"/>
      <c r="M103" s="622"/>
      <c r="N103" s="622"/>
      <c r="O103" s="621"/>
      <c r="P103" s="627"/>
      <c r="Q103" s="366"/>
      <c r="R103" s="110"/>
      <c r="S103" s="110"/>
      <c r="T103" s="110"/>
      <c r="U103" s="110"/>
      <c r="V103" s="110"/>
      <c r="W103" s="623"/>
      <c r="X103" s="130"/>
      <c r="Y103" s="125"/>
      <c r="Z103" s="624"/>
      <c r="AA103" s="110"/>
      <c r="AB103" s="625"/>
    </row>
    <row r="104" spans="2:28" ht="12.75" customHeight="1">
      <c r="B104" s="164"/>
      <c r="C104" s="130"/>
      <c r="D104" s="621"/>
      <c r="E104" s="637"/>
      <c r="F104" s="622"/>
      <c r="G104" s="622"/>
      <c r="H104" s="622"/>
      <c r="I104" s="622"/>
      <c r="J104" s="622"/>
      <c r="K104" s="622"/>
      <c r="L104" s="622"/>
      <c r="M104" s="622"/>
      <c r="N104" s="622"/>
      <c r="O104" s="621"/>
      <c r="P104" s="627"/>
      <c r="Q104" s="366"/>
      <c r="R104" s="110"/>
      <c r="S104" s="110"/>
      <c r="T104" s="110"/>
      <c r="U104" s="110"/>
      <c r="V104" s="110"/>
      <c r="W104" s="623"/>
      <c r="X104" s="130"/>
      <c r="Y104" s="125"/>
      <c r="Z104" s="624"/>
      <c r="AA104" s="110"/>
      <c r="AB104" s="625"/>
    </row>
    <row r="105" spans="2:28" ht="13.5" customHeight="1">
      <c r="B105" s="164"/>
      <c r="C105" s="130"/>
      <c r="D105" s="621"/>
      <c r="E105" s="637"/>
      <c r="F105" s="622"/>
      <c r="G105" s="622"/>
      <c r="H105" s="622"/>
      <c r="I105" s="622"/>
      <c r="J105" s="622"/>
      <c r="K105" s="622"/>
      <c r="L105" s="622"/>
      <c r="M105" s="622"/>
      <c r="N105" s="622"/>
      <c r="O105" s="621"/>
      <c r="P105" s="627"/>
      <c r="Q105" s="366"/>
      <c r="R105" s="110"/>
      <c r="S105" s="110"/>
      <c r="T105" s="110"/>
      <c r="U105" s="110"/>
      <c r="V105" s="110"/>
      <c r="W105" s="623"/>
      <c r="X105" s="130"/>
      <c r="Y105" s="125"/>
      <c r="Z105" s="624"/>
      <c r="AA105" s="110"/>
      <c r="AB105" s="625"/>
    </row>
    <row r="106" spans="2:28" ht="12.75" customHeight="1">
      <c r="B106" s="164"/>
      <c r="C106" s="130"/>
      <c r="D106" s="621"/>
      <c r="E106" s="637"/>
      <c r="F106" s="622"/>
      <c r="G106" s="622"/>
      <c r="H106" s="622"/>
      <c r="I106" s="622"/>
      <c r="J106" s="622"/>
      <c r="K106" s="622"/>
      <c r="L106" s="622"/>
      <c r="M106" s="622"/>
      <c r="N106" s="622"/>
      <c r="O106" s="621"/>
      <c r="P106" s="627"/>
      <c r="Q106" s="366"/>
      <c r="R106" s="110"/>
      <c r="S106" s="110"/>
      <c r="T106" s="110"/>
      <c r="U106" s="110"/>
      <c r="V106" s="110"/>
      <c r="W106" s="623"/>
      <c r="X106" s="130"/>
      <c r="Y106" s="125"/>
      <c r="Z106" s="624"/>
      <c r="AA106" s="110"/>
      <c r="AB106" s="625"/>
    </row>
    <row r="107" spans="2:28">
      <c r="B107" s="164"/>
      <c r="C107" s="130"/>
      <c r="D107" s="621"/>
      <c r="E107" s="637"/>
      <c r="F107" s="622"/>
      <c r="G107" s="622"/>
      <c r="H107" s="622"/>
      <c r="I107" s="622"/>
      <c r="J107" s="622"/>
      <c r="K107" s="622"/>
      <c r="L107" s="622"/>
      <c r="M107" s="622"/>
      <c r="N107" s="622"/>
      <c r="O107" s="621"/>
      <c r="P107" s="627"/>
      <c r="Q107" s="366"/>
      <c r="R107" s="110"/>
      <c r="S107" s="110"/>
      <c r="T107" s="110"/>
      <c r="U107" s="110"/>
      <c r="V107" s="110"/>
      <c r="W107" s="623"/>
      <c r="X107" s="130"/>
      <c r="Y107" s="125"/>
      <c r="Z107" s="624"/>
      <c r="AA107" s="110"/>
      <c r="AB107" s="625"/>
    </row>
    <row r="108" spans="2:28">
      <c r="B108" s="164"/>
      <c r="C108" s="130"/>
      <c r="D108" s="621"/>
      <c r="E108" s="637"/>
      <c r="F108" s="622"/>
      <c r="G108" s="622"/>
      <c r="H108" s="622"/>
      <c r="I108" s="622"/>
      <c r="J108" s="622"/>
      <c r="K108" s="622"/>
      <c r="L108" s="622"/>
      <c r="M108" s="622"/>
      <c r="N108" s="622"/>
      <c r="O108" s="621"/>
      <c r="P108" s="627"/>
      <c r="Q108" s="366"/>
      <c r="R108" s="110"/>
      <c r="S108" s="110"/>
      <c r="T108" s="110"/>
      <c r="U108" s="110"/>
      <c r="V108" s="110"/>
      <c r="W108" s="623"/>
      <c r="X108" s="130"/>
      <c r="Y108" s="125"/>
      <c r="Z108" s="624"/>
      <c r="AA108" s="110"/>
      <c r="AB108" s="625"/>
    </row>
    <row r="109" spans="2:28">
      <c r="B109" s="164"/>
      <c r="C109" s="130"/>
      <c r="D109" s="621"/>
      <c r="E109" s="637"/>
      <c r="F109" s="622"/>
      <c r="G109" s="622"/>
      <c r="H109" s="622"/>
      <c r="I109" s="622"/>
      <c r="J109" s="622"/>
      <c r="K109" s="622"/>
      <c r="L109" s="622"/>
      <c r="M109" s="622"/>
      <c r="N109" s="622"/>
      <c r="O109" s="621"/>
      <c r="P109" s="627"/>
      <c r="Q109" s="366"/>
      <c r="R109" s="110"/>
      <c r="S109" s="110"/>
      <c r="T109" s="110"/>
      <c r="U109" s="110"/>
      <c r="V109" s="110"/>
      <c r="W109" s="623"/>
      <c r="X109" s="130"/>
      <c r="Y109" s="125"/>
      <c r="Z109" s="624"/>
      <c r="AA109" s="110"/>
      <c r="AB109" s="628"/>
    </row>
    <row r="110" spans="2:28" ht="12.75" customHeight="1">
      <c r="B110" s="164"/>
      <c r="C110" s="130"/>
      <c r="D110" s="621"/>
      <c r="E110" s="640"/>
      <c r="F110" s="632"/>
      <c r="G110" s="633"/>
      <c r="H110" s="622"/>
      <c r="I110" s="622"/>
      <c r="J110" s="622"/>
      <c r="K110" s="622"/>
      <c r="L110" s="632"/>
      <c r="M110" s="632"/>
      <c r="N110" s="622"/>
      <c r="O110" s="626"/>
      <c r="P110" s="627"/>
      <c r="Q110" s="366"/>
      <c r="R110" s="110"/>
      <c r="S110" s="110"/>
      <c r="T110" s="110"/>
      <c r="U110" s="110"/>
      <c r="V110" s="110"/>
      <c r="W110" s="623"/>
      <c r="X110" s="130"/>
      <c r="Y110" s="125"/>
      <c r="Z110" s="624"/>
      <c r="AA110" s="110"/>
      <c r="AB110" s="634"/>
    </row>
    <row r="111" spans="2:28" ht="12.75" customHeight="1">
      <c r="B111" s="164"/>
      <c r="C111" s="130"/>
      <c r="D111" s="621"/>
      <c r="E111" s="640"/>
      <c r="F111" s="632"/>
      <c r="G111" s="633"/>
      <c r="H111" s="622"/>
      <c r="I111" s="622"/>
      <c r="J111" s="622"/>
      <c r="K111" s="622"/>
      <c r="L111" s="632"/>
      <c r="M111" s="632"/>
      <c r="N111" s="622"/>
      <c r="O111" s="621"/>
      <c r="P111" s="627"/>
      <c r="Q111" s="366"/>
      <c r="R111" s="110"/>
      <c r="S111" s="110"/>
      <c r="T111" s="110"/>
      <c r="U111" s="110"/>
      <c r="V111" s="110"/>
      <c r="W111" s="623"/>
      <c r="X111" s="130"/>
      <c r="Y111" s="125"/>
      <c r="Z111" s="624"/>
      <c r="AA111" s="110"/>
      <c r="AB111" s="625"/>
    </row>
    <row r="112" spans="2:28" ht="11.25" customHeight="1">
      <c r="B112" s="164"/>
      <c r="C112" s="130"/>
      <c r="D112" s="621"/>
      <c r="E112" s="640"/>
      <c r="F112" s="632"/>
      <c r="G112" s="633"/>
      <c r="H112" s="622"/>
      <c r="I112" s="622"/>
      <c r="J112" s="622"/>
      <c r="K112" s="622"/>
      <c r="L112" s="632"/>
      <c r="M112" s="632"/>
      <c r="N112" s="622"/>
      <c r="O112" s="621"/>
      <c r="P112" s="627"/>
      <c r="Q112" s="366"/>
      <c r="R112" s="110"/>
      <c r="S112" s="110"/>
      <c r="T112" s="110"/>
      <c r="U112" s="110"/>
      <c r="V112" s="110"/>
      <c r="W112" s="623"/>
      <c r="X112" s="130"/>
      <c r="Y112" s="125"/>
      <c r="Z112" s="624"/>
      <c r="AA112" s="110"/>
      <c r="AB112" s="625"/>
    </row>
    <row r="113" spans="2:28" ht="12.75" customHeight="1">
      <c r="B113" s="164"/>
      <c r="C113" s="130"/>
      <c r="D113" s="621"/>
      <c r="E113" s="640"/>
      <c r="F113" s="632"/>
      <c r="G113" s="633"/>
      <c r="H113" s="622"/>
      <c r="I113" s="644"/>
      <c r="J113" s="622"/>
      <c r="K113" s="644"/>
      <c r="L113" s="637"/>
      <c r="M113" s="637"/>
      <c r="N113" s="622"/>
      <c r="O113" s="621"/>
      <c r="P113" s="627"/>
      <c r="Q113" s="366"/>
      <c r="R113" s="110"/>
      <c r="S113" s="110"/>
      <c r="T113" s="110"/>
      <c r="U113" s="110"/>
      <c r="V113" s="110"/>
      <c r="W113" s="623"/>
      <c r="X113" s="130"/>
      <c r="Y113" s="125"/>
      <c r="Z113" s="624"/>
      <c r="AA113" s="110"/>
      <c r="AB113" s="630"/>
    </row>
    <row r="114" spans="2:28" ht="13.5" customHeight="1">
      <c r="B114" s="164"/>
      <c r="C114" s="130"/>
      <c r="D114" s="621"/>
      <c r="E114" s="640"/>
      <c r="F114" s="637"/>
      <c r="G114" s="633"/>
      <c r="H114" s="622"/>
      <c r="I114" s="622"/>
      <c r="J114" s="622"/>
      <c r="K114" s="622"/>
      <c r="L114" s="637"/>
      <c r="M114" s="637"/>
      <c r="N114" s="622"/>
      <c r="O114" s="621"/>
      <c r="P114" s="627"/>
      <c r="Q114" s="366"/>
      <c r="R114" s="110"/>
      <c r="S114" s="110"/>
      <c r="T114" s="110"/>
      <c r="U114" s="110"/>
      <c r="V114" s="110"/>
      <c r="W114" s="623"/>
      <c r="X114" s="130"/>
      <c r="Y114" s="125"/>
      <c r="Z114" s="624"/>
      <c r="AA114" s="110"/>
      <c r="AB114" s="625"/>
    </row>
    <row r="115" spans="2:28" ht="14.25" customHeight="1">
      <c r="B115" s="164"/>
      <c r="C115" s="130"/>
      <c r="D115" s="621"/>
      <c r="E115" s="640"/>
      <c r="F115" s="632"/>
      <c r="G115" s="633"/>
      <c r="H115" s="622"/>
      <c r="I115" s="622"/>
      <c r="J115" s="622"/>
      <c r="K115" s="622"/>
      <c r="L115" s="637"/>
      <c r="M115" s="632"/>
      <c r="N115" s="622"/>
      <c r="O115" s="621"/>
      <c r="P115" s="627"/>
      <c r="Q115" s="366"/>
      <c r="R115" s="110"/>
      <c r="S115" s="110"/>
      <c r="T115" s="110"/>
      <c r="U115" s="110"/>
      <c r="V115" s="110"/>
      <c r="W115" s="623"/>
      <c r="X115" s="130"/>
      <c r="Y115" s="125"/>
      <c r="Z115" s="624"/>
      <c r="AA115" s="110"/>
      <c r="AB115" s="625"/>
    </row>
    <row r="116" spans="2:28">
      <c r="B116" s="164"/>
      <c r="C116" s="130"/>
      <c r="D116" s="621"/>
      <c r="E116" s="640"/>
      <c r="F116" s="637"/>
      <c r="G116" s="633"/>
      <c r="H116" s="622"/>
      <c r="I116" s="622"/>
      <c r="J116" s="622"/>
      <c r="K116" s="622"/>
      <c r="L116" s="633"/>
      <c r="M116" s="633"/>
      <c r="N116" s="102"/>
      <c r="O116" s="621"/>
      <c r="P116" s="627"/>
      <c r="Q116" s="366"/>
      <c r="R116" s="110"/>
      <c r="S116" s="110"/>
      <c r="T116" s="110"/>
      <c r="U116" s="110"/>
      <c r="V116" s="110"/>
      <c r="W116" s="623"/>
      <c r="X116" s="130"/>
      <c r="Y116" s="125"/>
      <c r="Z116" s="624"/>
      <c r="AA116" s="110"/>
      <c r="AB116" s="625"/>
    </row>
    <row r="117" spans="2:28" ht="14.25" customHeight="1">
      <c r="B117" s="164"/>
      <c r="C117" s="130"/>
      <c r="D117" s="621"/>
      <c r="E117" s="640"/>
      <c r="F117" s="637"/>
      <c r="G117" s="637"/>
      <c r="H117" s="622"/>
      <c r="I117" s="622"/>
      <c r="J117" s="622"/>
      <c r="K117" s="632"/>
      <c r="L117" s="644"/>
      <c r="M117" s="637"/>
      <c r="N117" s="633"/>
      <c r="O117" s="621"/>
      <c r="P117" s="627"/>
      <c r="Q117" s="366"/>
      <c r="R117" s="110"/>
      <c r="S117" s="110"/>
      <c r="T117" s="110"/>
      <c r="U117" s="110"/>
      <c r="V117" s="110"/>
      <c r="W117" s="623"/>
      <c r="X117" s="130"/>
      <c r="Y117" s="125"/>
      <c r="Z117" s="624"/>
      <c r="AA117" s="110"/>
      <c r="AB117" s="625"/>
    </row>
    <row r="118" spans="2:28">
      <c r="B118" s="164"/>
      <c r="C118" s="130"/>
      <c r="D118" s="621"/>
      <c r="E118" s="640"/>
      <c r="F118" s="632"/>
      <c r="G118" s="633"/>
      <c r="H118" s="622"/>
      <c r="I118" s="622"/>
      <c r="J118" s="622"/>
      <c r="K118" s="622"/>
      <c r="L118" s="632"/>
      <c r="M118" s="632"/>
      <c r="N118" s="622"/>
      <c r="O118" s="621"/>
      <c r="P118" s="627"/>
      <c r="Q118" s="366"/>
      <c r="R118" s="110"/>
      <c r="S118" s="110"/>
      <c r="T118" s="110"/>
      <c r="U118" s="110"/>
      <c r="V118" s="110"/>
      <c r="W118" s="623"/>
      <c r="X118" s="130"/>
      <c r="Y118" s="125"/>
      <c r="Z118" s="624"/>
      <c r="AA118" s="110"/>
      <c r="AB118" s="625"/>
    </row>
    <row r="119" spans="2:28" ht="11.25" customHeight="1">
      <c r="B119" s="164"/>
      <c r="C119" s="130"/>
      <c r="D119" s="621"/>
      <c r="E119" s="640"/>
      <c r="F119" s="637"/>
      <c r="G119" s="633"/>
      <c r="H119" s="622"/>
      <c r="I119" s="622"/>
      <c r="J119" s="622"/>
      <c r="K119" s="622"/>
      <c r="L119" s="633"/>
      <c r="M119" s="633"/>
      <c r="N119" s="622"/>
      <c r="O119" s="621"/>
      <c r="P119" s="635"/>
      <c r="Q119" s="366"/>
      <c r="R119" s="110"/>
      <c r="S119" s="110"/>
      <c r="T119" s="110"/>
      <c r="U119" s="110"/>
      <c r="V119" s="110"/>
      <c r="W119" s="623"/>
      <c r="X119" s="130"/>
      <c r="Y119" s="125"/>
      <c r="Z119" s="624"/>
      <c r="AA119" s="110"/>
      <c r="AB119" s="636"/>
    </row>
    <row r="120" spans="2:28">
      <c r="B120" s="164"/>
      <c r="C120" s="130"/>
      <c r="D120" s="621"/>
      <c r="E120" s="640"/>
      <c r="F120" s="632"/>
      <c r="G120" s="633"/>
      <c r="H120" s="622"/>
      <c r="I120" s="622"/>
      <c r="J120" s="622"/>
      <c r="K120" s="622"/>
      <c r="L120" s="633"/>
      <c r="M120" s="633"/>
      <c r="N120" s="622"/>
      <c r="O120" s="621"/>
      <c r="P120" s="627"/>
      <c r="Q120" s="366"/>
      <c r="R120" s="110"/>
      <c r="S120" s="110"/>
      <c r="T120" s="110"/>
      <c r="U120" s="110"/>
      <c r="V120" s="110"/>
      <c r="W120" s="623"/>
      <c r="X120" s="130"/>
      <c r="Y120" s="125"/>
      <c r="Z120" s="624"/>
      <c r="AA120" s="110"/>
      <c r="AB120" s="625"/>
    </row>
    <row r="121" spans="2:28">
      <c r="B121" s="164"/>
      <c r="C121" s="130"/>
      <c r="D121" s="621"/>
      <c r="E121" s="640"/>
      <c r="F121" s="633"/>
      <c r="G121" s="637"/>
      <c r="H121" s="622"/>
      <c r="I121" s="622"/>
      <c r="J121" s="622"/>
      <c r="K121" s="622"/>
      <c r="L121" s="644"/>
      <c r="M121" s="637"/>
      <c r="N121" s="622"/>
      <c r="O121" s="621"/>
      <c r="P121" s="635"/>
      <c r="Q121" s="366"/>
      <c r="R121" s="110"/>
      <c r="S121" s="110"/>
      <c r="T121" s="110"/>
      <c r="U121" s="110"/>
      <c r="V121" s="110"/>
      <c r="W121" s="623"/>
      <c r="X121" s="130"/>
      <c r="Y121" s="125"/>
      <c r="Z121" s="624"/>
      <c r="AA121" s="110"/>
      <c r="AB121" s="636"/>
    </row>
    <row r="122" spans="2:28" hidden="1">
      <c r="B122" s="164"/>
      <c r="C122" s="130"/>
      <c r="D122" s="621"/>
      <c r="E122" s="640"/>
      <c r="F122" s="637"/>
      <c r="G122" s="633"/>
      <c r="H122" s="622"/>
      <c r="I122" s="622"/>
      <c r="J122" s="622"/>
      <c r="K122" s="622"/>
      <c r="L122" s="632"/>
      <c r="M122" s="632"/>
      <c r="N122" s="622"/>
      <c r="O122" s="621"/>
      <c r="P122" s="627"/>
      <c r="Q122" s="366"/>
      <c r="R122" s="110"/>
      <c r="S122" s="110"/>
      <c r="T122" s="110"/>
      <c r="U122" s="110"/>
      <c r="V122" s="110"/>
      <c r="W122" s="623"/>
      <c r="X122" s="130"/>
      <c r="Y122" s="125"/>
      <c r="Z122" s="624"/>
      <c r="AA122" s="110"/>
      <c r="AB122" s="630"/>
    </row>
    <row r="123" spans="2:28">
      <c r="B123" s="164"/>
      <c r="C123" s="105"/>
      <c r="D123" s="621"/>
      <c r="E123" s="640"/>
      <c r="F123" s="633"/>
      <c r="G123" s="633"/>
      <c r="H123" s="622"/>
      <c r="I123" s="622"/>
      <c r="J123" s="622"/>
      <c r="K123" s="622"/>
      <c r="L123" s="637"/>
      <c r="M123" s="637"/>
      <c r="N123" s="622"/>
      <c r="O123" s="621"/>
      <c r="P123" s="627"/>
      <c r="Q123" s="366"/>
      <c r="R123" s="110"/>
      <c r="S123" s="110"/>
      <c r="T123" s="110"/>
      <c r="U123" s="110"/>
      <c r="V123" s="110"/>
      <c r="W123" s="623"/>
      <c r="X123" s="130"/>
      <c r="Y123" s="125"/>
      <c r="Z123" s="624"/>
      <c r="AA123" s="110"/>
      <c r="AB123" s="625"/>
    </row>
    <row r="124" spans="2:28">
      <c r="B124" s="164"/>
      <c r="C124" s="130"/>
      <c r="D124" s="621"/>
      <c r="E124" s="640"/>
      <c r="F124" s="632"/>
      <c r="G124" s="633"/>
      <c r="H124" s="644"/>
      <c r="I124" s="622"/>
      <c r="J124" s="622"/>
      <c r="K124" s="622"/>
      <c r="L124" s="632"/>
      <c r="M124" s="633"/>
      <c r="N124" s="622"/>
      <c r="O124" s="626"/>
      <c r="P124" s="635"/>
      <c r="Q124" s="366"/>
      <c r="R124" s="110"/>
      <c r="S124" s="110"/>
      <c r="T124" s="110"/>
      <c r="U124" s="110"/>
      <c r="V124" s="110"/>
      <c r="W124" s="623"/>
      <c r="X124" s="130"/>
      <c r="Y124" s="125"/>
      <c r="Z124" s="624"/>
      <c r="AA124" s="110"/>
      <c r="AB124" s="636"/>
    </row>
    <row r="125" spans="2:28">
      <c r="B125" s="164"/>
      <c r="C125" s="130"/>
      <c r="D125" s="621"/>
      <c r="E125" s="640"/>
      <c r="F125" s="644"/>
      <c r="G125" s="644"/>
      <c r="H125" s="622"/>
      <c r="I125" s="622"/>
      <c r="J125" s="622"/>
      <c r="K125" s="622"/>
      <c r="L125" s="645"/>
      <c r="M125" s="644"/>
      <c r="N125" s="622"/>
      <c r="O125" s="626"/>
      <c r="P125" s="627"/>
      <c r="Q125" s="366"/>
      <c r="R125" s="110"/>
      <c r="S125" s="110"/>
      <c r="T125" s="110"/>
      <c r="U125" s="110"/>
      <c r="V125" s="110"/>
      <c r="W125" s="623"/>
      <c r="X125" s="130"/>
      <c r="Y125" s="125"/>
      <c r="Z125" s="624"/>
      <c r="AA125" s="110"/>
      <c r="AB125" s="639"/>
    </row>
    <row r="126" spans="2:28">
      <c r="B126" s="164"/>
      <c r="C126" s="130"/>
      <c r="D126" s="621"/>
      <c r="E126" s="640"/>
      <c r="F126" s="160"/>
      <c r="G126" s="160"/>
      <c r="H126" s="160"/>
      <c r="I126" s="160"/>
      <c r="J126" s="160"/>
      <c r="K126" s="160"/>
      <c r="L126" s="160"/>
      <c r="M126" s="160"/>
      <c r="N126" s="160"/>
      <c r="O126" s="626"/>
      <c r="P126" s="627"/>
      <c r="Q126" s="366"/>
      <c r="R126" s="110"/>
      <c r="S126" s="110"/>
      <c r="T126" s="110"/>
      <c r="U126" s="110"/>
      <c r="V126" s="110"/>
      <c r="W126" s="623"/>
      <c r="X126" s="130"/>
      <c r="Y126" s="125"/>
      <c r="Z126" s="624"/>
      <c r="AA126" s="110"/>
      <c r="AB126" s="625"/>
    </row>
    <row r="127" spans="2:28" ht="11.25" customHeight="1">
      <c r="B127" s="164"/>
      <c r="C127" s="130"/>
      <c r="D127" s="621"/>
      <c r="E127" s="640"/>
      <c r="F127" s="160"/>
      <c r="G127" s="160"/>
      <c r="H127" s="160"/>
      <c r="I127" s="160"/>
      <c r="J127" s="160"/>
      <c r="K127" s="160"/>
      <c r="L127" s="160"/>
      <c r="M127" s="160"/>
      <c r="N127" s="160"/>
      <c r="O127" s="626"/>
      <c r="P127" s="627"/>
      <c r="Q127" s="366"/>
      <c r="R127" s="110"/>
      <c r="S127" s="110"/>
      <c r="T127" s="110"/>
      <c r="U127" s="110"/>
      <c r="V127" s="110"/>
      <c r="W127" s="623"/>
      <c r="X127" s="130"/>
      <c r="Y127" s="125"/>
      <c r="Z127" s="624"/>
      <c r="AA127" s="110"/>
      <c r="AB127" s="625"/>
    </row>
    <row r="128" spans="2:28" ht="12.75" customHeight="1">
      <c r="B128" s="164"/>
      <c r="C128" s="130"/>
      <c r="D128" s="621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626"/>
      <c r="P128" s="627"/>
      <c r="Q128" s="366"/>
      <c r="R128" s="110"/>
      <c r="S128" s="110"/>
      <c r="T128" s="110"/>
      <c r="U128" s="110"/>
      <c r="V128" s="110"/>
      <c r="W128" s="623"/>
      <c r="X128" s="130"/>
      <c r="Y128" s="125"/>
      <c r="Z128" s="624"/>
      <c r="AA128" s="110"/>
      <c r="AB128" s="625"/>
    </row>
    <row r="129" spans="2:28" ht="11.25" customHeight="1">
      <c r="B129" s="164"/>
      <c r="C129" s="130"/>
      <c r="D129" s="621"/>
      <c r="E129" s="160"/>
      <c r="F129" s="160"/>
      <c r="G129" s="160"/>
      <c r="H129" s="160"/>
      <c r="I129" s="160"/>
      <c r="J129" s="160"/>
      <c r="K129" s="641"/>
      <c r="L129" s="160"/>
      <c r="M129" s="160"/>
      <c r="N129" s="160"/>
      <c r="O129" s="629"/>
      <c r="P129" s="627"/>
      <c r="Q129" s="366"/>
      <c r="R129" s="110"/>
      <c r="S129" s="110"/>
      <c r="T129" s="110"/>
      <c r="U129" s="110"/>
      <c r="V129" s="110"/>
      <c r="W129" s="642"/>
      <c r="X129" s="130"/>
      <c r="Y129" s="643"/>
      <c r="Z129" s="624"/>
      <c r="AA129" s="110"/>
      <c r="AB129" s="625"/>
    </row>
    <row r="130" spans="2:28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</row>
    <row r="131" spans="2:28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</row>
    <row r="132" spans="2:28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</row>
    <row r="133" spans="2:28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</row>
    <row r="134" spans="2:28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</row>
    <row r="135" spans="2:28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</row>
    <row r="136" spans="2:28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</row>
    <row r="137" spans="2:28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</row>
    <row r="138" spans="2:28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</row>
    <row r="139" spans="2:28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</row>
    <row r="140" spans="2:28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</row>
    <row r="141" spans="2:28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</row>
    <row r="142" spans="2:28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</row>
    <row r="143" spans="2:28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</row>
    <row r="144" spans="2:28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</row>
    <row r="145" spans="2:28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</row>
    <row r="146" spans="2:28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</row>
    <row r="147" spans="2:28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</row>
    <row r="148" spans="2:28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</row>
    <row r="149" spans="2:28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</row>
    <row r="150" spans="2:28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</row>
    <row r="151" spans="2:28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</row>
    <row r="152" spans="2:28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</row>
    <row r="153" spans="2:28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</row>
    <row r="154" spans="2:28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</row>
    <row r="155" spans="2:28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</row>
    <row r="156" spans="2:28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</row>
    <row r="157" spans="2:28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</row>
    <row r="158" spans="2:28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</row>
    <row r="159" spans="2:28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</row>
    <row r="160" spans="2:28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</row>
    <row r="161" spans="2:28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</row>
    <row r="162" spans="2:28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</row>
    <row r="163" spans="2:28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</row>
    <row r="164" spans="2:28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</row>
    <row r="165" spans="2:28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</row>
    <row r="166" spans="2:28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</row>
    <row r="167" spans="2:28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</row>
    <row r="168" spans="2:28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</row>
    <row r="169" spans="2:28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</row>
    <row r="170" spans="2:28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</row>
    <row r="171" spans="2:28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</row>
    <row r="172" spans="2:28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</row>
    <row r="173" spans="2:28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</row>
    <row r="174" spans="2:28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</row>
    <row r="175" spans="2:28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</row>
    <row r="176" spans="2:28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</row>
    <row r="177" spans="2:28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</row>
    <row r="178" spans="2:28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</row>
    <row r="179" spans="2:28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</row>
    <row r="180" spans="2:28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</row>
    <row r="181" spans="2:28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</row>
    <row r="182" spans="2:28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</row>
    <row r="183" spans="2:28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</row>
    <row r="184" spans="2:28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</row>
    <row r="185" spans="2:28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</row>
    <row r="186" spans="2:28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</row>
    <row r="187" spans="2:28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</row>
    <row r="188" spans="2:28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</row>
    <row r="189" spans="2:28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</row>
    <row r="190" spans="2:28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</row>
    <row r="191" spans="2:28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</row>
    <row r="192" spans="2:28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</row>
    <row r="193" spans="2:28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</row>
    <row r="194" spans="2:28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</row>
    <row r="195" spans="2:28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</row>
    <row r="196" spans="2:28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</row>
    <row r="197" spans="2:28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</row>
    <row r="198" spans="2:28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</row>
    <row r="199" spans="2:28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</row>
    <row r="200" spans="2:28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</row>
    <row r="201" spans="2:28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</row>
    <row r="202" spans="2:28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</row>
    <row r="203" spans="2:28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</row>
    <row r="204" spans="2:28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</row>
    <row r="205" spans="2:28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</row>
    <row r="206" spans="2:28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</row>
    <row r="207" spans="2:28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</row>
    <row r="208" spans="2:28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</row>
    <row r="209" spans="2:28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</row>
    <row r="210" spans="2:28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</row>
    <row r="211" spans="2:28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</row>
    <row r="212" spans="2:28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</row>
    <row r="213" spans="2:28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</row>
    <row r="214" spans="2:28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</row>
    <row r="215" spans="2:28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</row>
    <row r="216" spans="2:28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</row>
    <row r="217" spans="2:28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</row>
    <row r="218" spans="2:28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</row>
    <row r="219" spans="2:28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</row>
    <row r="220" spans="2:28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</row>
    <row r="221" spans="2:28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</row>
    <row r="222" spans="2:28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</row>
    <row r="223" spans="2:28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</row>
    <row r="224" spans="2:28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</row>
    <row r="225" spans="2:28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</row>
    <row r="226" spans="2:28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</row>
    <row r="227" spans="2:28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</row>
    <row r="228" spans="2:28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</row>
    <row r="229" spans="2:28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</row>
    <row r="230" spans="2:28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</row>
    <row r="231" spans="2:28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</row>
    <row r="232" spans="2:28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</row>
    <row r="233" spans="2:28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</row>
    <row r="234" spans="2:28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</row>
    <row r="235" spans="2:28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</row>
    <row r="236" spans="2:28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</row>
    <row r="237" spans="2:28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</row>
    <row r="238" spans="2:28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</row>
    <row r="239" spans="2:28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</row>
    <row r="240" spans="2:28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</row>
    <row r="241" spans="2:28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</row>
    <row r="242" spans="2:28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</row>
    <row r="243" spans="2:28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</row>
    <row r="244" spans="2:28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</row>
    <row r="245" spans="2:28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</row>
    <row r="246" spans="2:28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</row>
    <row r="247" spans="2:28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</row>
    <row r="248" spans="2:28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</row>
    <row r="249" spans="2:28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</row>
    <row r="250" spans="2:28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</row>
    <row r="251" spans="2:28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</row>
    <row r="252" spans="2:28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</row>
    <row r="253" spans="2:28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</row>
    <row r="254" spans="2:28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</row>
    <row r="255" spans="2:28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</row>
    <row r="256" spans="2:28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</row>
    <row r="257" spans="2:28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</row>
    <row r="258" spans="2:28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</row>
    <row r="259" spans="2:28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</row>
    <row r="260" spans="2:28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</row>
    <row r="261" spans="2:28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</row>
    <row r="262" spans="2:28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</row>
    <row r="263" spans="2:28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</row>
    <row r="264" spans="2:28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</row>
    <row r="265" spans="2:28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</row>
    <row r="266" spans="2:28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</row>
    <row r="267" spans="2:28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</row>
    <row r="268" spans="2:28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</row>
    <row r="269" spans="2:28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</row>
    <row r="270" spans="2:28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</row>
    <row r="271" spans="2:28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</row>
    <row r="272" spans="2:28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</row>
    <row r="273" spans="2:28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</row>
    <row r="274" spans="2:28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</row>
    <row r="275" spans="2:28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</row>
    <row r="276" spans="2:28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</row>
    <row r="277" spans="2:28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</row>
    <row r="278" spans="2:28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</row>
    <row r="279" spans="2:28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</row>
    <row r="280" spans="2:28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</row>
    <row r="281" spans="2:28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</row>
    <row r="282" spans="2:28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</row>
    <row r="283" spans="2:28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</row>
    <row r="284" spans="2:28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</row>
    <row r="285" spans="2:28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</row>
    <row r="286" spans="2:28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</row>
    <row r="287" spans="2:28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</row>
    <row r="288" spans="2:28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</row>
    <row r="289" spans="2:28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</row>
    <row r="290" spans="2:28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</row>
    <row r="291" spans="2:28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</row>
    <row r="292" spans="2:28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</row>
    <row r="293" spans="2:28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</row>
    <row r="294" spans="2:28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</row>
    <row r="295" spans="2:28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</row>
    <row r="296" spans="2:28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</row>
    <row r="297" spans="2:28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</row>
    <row r="298" spans="2:28"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</row>
    <row r="299" spans="2:28"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</row>
    <row r="300" spans="2:28"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</row>
    <row r="301" spans="2:28"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</row>
    <row r="302" spans="2:28"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</row>
    <row r="303" spans="2:28"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</row>
    <row r="304" spans="2:28"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</row>
    <row r="305" spans="2:28"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</row>
    <row r="306" spans="2:28"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</row>
    <row r="307" spans="2:28"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</row>
    <row r="308" spans="2:28"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</row>
    <row r="309" spans="2:28"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</row>
    <row r="310" spans="2:28"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</row>
    <row r="311" spans="2:28"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</row>
    <row r="312" spans="2:28"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</row>
    <row r="313" spans="2:28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</row>
    <row r="314" spans="2:28"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</row>
    <row r="315" spans="2:28"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</row>
    <row r="316" spans="2:28"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</row>
    <row r="317" spans="2:28"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</row>
    <row r="318" spans="2:28"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</row>
    <row r="319" spans="2:28"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</row>
    <row r="320" spans="2:28"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</row>
    <row r="321" spans="2:28"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</row>
    <row r="322" spans="2:28"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</row>
    <row r="323" spans="2:28"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</row>
    <row r="324" spans="2:28"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</row>
    <row r="325" spans="2:28"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</row>
    <row r="326" spans="2:28"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</row>
    <row r="327" spans="2:28"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</row>
    <row r="328" spans="2:28"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</row>
    <row r="329" spans="2:28"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</row>
    <row r="330" spans="2:28"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</row>
    <row r="331" spans="2:28"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</row>
    <row r="332" spans="2:28"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</row>
    <row r="333" spans="2:28"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</row>
    <row r="334" spans="2:28"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</row>
    <row r="335" spans="2:28"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</row>
    <row r="336" spans="2:28"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</row>
    <row r="337" spans="2:28"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</row>
    <row r="338" spans="2:28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</row>
    <row r="339" spans="2:28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</row>
    <row r="340" spans="2:28"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</row>
    <row r="341" spans="2:28"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</row>
    <row r="342" spans="2:28"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</row>
    <row r="343" spans="2:28"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</row>
    <row r="344" spans="2:28"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</row>
    <row r="345" spans="2:28"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</row>
    <row r="346" spans="2:28"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</row>
    <row r="347" spans="2:28"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</row>
    <row r="348" spans="2:28"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</row>
    <row r="349" spans="2:28"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</row>
    <row r="350" spans="2:28"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</row>
    <row r="351" spans="2:28"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</row>
    <row r="352" spans="2:28"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</row>
    <row r="353" spans="2:28"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</row>
    <row r="354" spans="2:28"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</row>
    <row r="355" spans="2:28"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</row>
    <row r="356" spans="2:28"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</row>
    <row r="357" spans="2:28"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</row>
    <row r="358" spans="2:28"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</row>
    <row r="359" spans="2:28"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</row>
    <row r="360" spans="2:28"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</row>
    <row r="361" spans="2:28"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</row>
    <row r="362" spans="2:28"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</row>
    <row r="363" spans="2:28"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</row>
    <row r="364" spans="2:28"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</row>
    <row r="365" spans="2:28"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</row>
    <row r="366" spans="2:28"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</row>
    <row r="367" spans="2:28"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</row>
    <row r="368" spans="2:28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</row>
    <row r="369" spans="2:28"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</row>
    <row r="370" spans="2:28"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</row>
    <row r="371" spans="2:28"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</row>
    <row r="372" spans="2:28"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</row>
    <row r="373" spans="2:28"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</row>
    <row r="374" spans="2:28"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</row>
    <row r="375" spans="2:28"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</row>
    <row r="376" spans="2:28"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</row>
    <row r="377" spans="2:28"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</row>
    <row r="378" spans="2:28"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</row>
    <row r="379" spans="2:28"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</row>
    <row r="380" spans="2:28"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</row>
    <row r="381" spans="2:28"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</row>
    <row r="382" spans="2:28"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</row>
    <row r="383" spans="2:28"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</row>
    <row r="384" spans="2:28"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</row>
    <row r="385" spans="2:28"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</row>
    <row r="386" spans="2:28"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</row>
    <row r="387" spans="2:28"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</row>
    <row r="388" spans="2:28"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</row>
    <row r="389" spans="2:28"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</row>
    <row r="390" spans="2:28"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</row>
    <row r="391" spans="2:28"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</row>
    <row r="392" spans="2:28"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</row>
    <row r="393" spans="2:28"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</row>
    <row r="394" spans="2:28"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</row>
    <row r="395" spans="2:28"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</row>
    <row r="396" spans="2:28"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</row>
    <row r="397" spans="2:28"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</row>
    <row r="398" spans="2:28"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</row>
    <row r="399" spans="2:28"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</row>
    <row r="400" spans="2:28"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</row>
    <row r="401" spans="2:28"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</row>
    <row r="402" spans="2:28"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</row>
    <row r="403" spans="2:28"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</row>
    <row r="404" spans="2:28"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</row>
    <row r="405" spans="2:28"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</row>
    <row r="406" spans="2:28"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</row>
    <row r="407" spans="2:28"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</row>
    <row r="408" spans="2:28"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</row>
    <row r="409" spans="2:28"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</row>
    <row r="410" spans="2:28"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</row>
    <row r="411" spans="2:28"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</row>
    <row r="412" spans="2:28"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</row>
    <row r="413" spans="2:28"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</row>
    <row r="414" spans="2:28"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</row>
    <row r="415" spans="2:28"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</row>
    <row r="416" spans="2:28"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</row>
    <row r="417" spans="2:28"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</row>
    <row r="418" spans="2:28"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</row>
    <row r="419" spans="2:28"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</row>
    <row r="420" spans="2:28"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</row>
    <row r="421" spans="2:28"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</row>
    <row r="422" spans="2:28"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</row>
    <row r="423" spans="2:28"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</row>
    <row r="424" spans="2:28"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</row>
    <row r="425" spans="2:28"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</row>
    <row r="426" spans="2:28"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</row>
    <row r="427" spans="2:28"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</row>
    <row r="428" spans="2:28"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</row>
    <row r="429" spans="2:28"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</row>
    <row r="430" spans="2:28"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</row>
    <row r="431" spans="2:28"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</row>
    <row r="432" spans="2:28"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</row>
    <row r="433" spans="2:28"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</row>
    <row r="434" spans="2:28"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</row>
    <row r="435" spans="2:28"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</row>
    <row r="436" spans="2:28"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</row>
    <row r="437" spans="2:28"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</row>
    <row r="438" spans="2:28"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</row>
    <row r="439" spans="2:28"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</row>
    <row r="440" spans="2:28"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</row>
    <row r="441" spans="2:28"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</row>
    <row r="442" spans="2:28"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</row>
    <row r="443" spans="2:28"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</row>
    <row r="444" spans="2:28"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</row>
    <row r="445" spans="2:28"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</row>
    <row r="446" spans="2:28"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</row>
    <row r="447" spans="2:28"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</row>
    <row r="448" spans="2:28"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</row>
    <row r="449" spans="2:28"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</row>
    <row r="450" spans="2:28"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</row>
    <row r="451" spans="2:28"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</row>
    <row r="452" spans="2:28"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</row>
    <row r="453" spans="2:28"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</row>
    <row r="454" spans="2:28"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</row>
    <row r="455" spans="2:28"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</row>
    <row r="456" spans="2:28"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</row>
    <row r="457" spans="2:28"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</row>
    <row r="458" spans="2:28"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</row>
    <row r="459" spans="2:28"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</row>
    <row r="460" spans="2:28"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</row>
    <row r="461" spans="2:28"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</row>
    <row r="462" spans="2:28"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</row>
    <row r="463" spans="2:28"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</row>
    <row r="464" spans="2:28"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</row>
    <row r="465" spans="2:28"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</row>
    <row r="466" spans="2:28"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</row>
    <row r="467" spans="2:28"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</row>
    <row r="468" spans="2:28"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</row>
    <row r="469" spans="2:28"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</row>
    <row r="470" spans="2:28"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</row>
    <row r="471" spans="2:28"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</row>
    <row r="472" spans="2:28"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</row>
    <row r="473" spans="2:28"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</row>
    <row r="474" spans="2:28"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</row>
    <row r="475" spans="2:28"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</row>
    <row r="476" spans="2:28"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</row>
    <row r="477" spans="2:28"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</row>
    <row r="478" spans="2:28"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</row>
    <row r="479" spans="2:28"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</row>
    <row r="480" spans="2:28"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</row>
    <row r="481" spans="2:28"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</row>
    <row r="482" spans="2:28"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</row>
    <row r="483" spans="2:28"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</row>
    <row r="484" spans="2:28"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</row>
    <row r="485" spans="2:28"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</row>
    <row r="486" spans="2:28"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</row>
    <row r="487" spans="2:28"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</row>
    <row r="488" spans="2:28"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</row>
    <row r="489" spans="2:28"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</row>
    <row r="490" spans="2:28"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</row>
    <row r="491" spans="2:28"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</row>
    <row r="492" spans="2:28"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</row>
    <row r="493" spans="2:28"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</row>
    <row r="494" spans="2:28"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</row>
    <row r="495" spans="2:28"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</row>
    <row r="496" spans="2:28"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</row>
    <row r="497" spans="2:28"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</row>
    <row r="498" spans="2:28"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</row>
    <row r="499" spans="2:28"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</row>
    <row r="500" spans="2:28"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</row>
    <row r="501" spans="2:28"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</row>
    <row r="502" spans="2:28"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</row>
    <row r="503" spans="2:28"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</row>
    <row r="504" spans="2:28"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</row>
    <row r="505" spans="2:28"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</row>
    <row r="506" spans="2:28"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</row>
    <row r="507" spans="2:28"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</row>
    <row r="508" spans="2:28"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</row>
    <row r="509" spans="2:28"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</row>
    <row r="510" spans="2:28"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</row>
    <row r="511" spans="2:28"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</row>
    <row r="512" spans="2:28"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</row>
    <row r="513" spans="2:28"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</row>
    <row r="514" spans="2:28"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</row>
    <row r="515" spans="2:28"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</row>
    <row r="516" spans="2:28"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</row>
    <row r="517" spans="2:28"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</row>
    <row r="518" spans="2:28"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</row>
    <row r="519" spans="2:28"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</row>
    <row r="520" spans="2:28"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</row>
    <row r="521" spans="2:28"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</row>
    <row r="522" spans="2:28"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</row>
    <row r="523" spans="2:28"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</row>
    <row r="524" spans="2:28"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</row>
    <row r="525" spans="2:28"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</row>
    <row r="526" spans="2:28"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</row>
    <row r="527" spans="2:28"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</row>
    <row r="528" spans="2:28"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</row>
    <row r="529" spans="2:28"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</row>
    <row r="530" spans="2:28"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</row>
    <row r="531" spans="2:28"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</row>
    <row r="532" spans="2:28"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</row>
    <row r="533" spans="2:28"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</row>
    <row r="534" spans="2:28"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</row>
    <row r="535" spans="2:28"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</row>
    <row r="536" spans="2:28"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</row>
    <row r="537" spans="2:28"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</row>
    <row r="538" spans="2:28"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</row>
    <row r="539" spans="2:28"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</row>
    <row r="540" spans="2:28"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</row>
    <row r="541" spans="2:28"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</row>
    <row r="542" spans="2:28"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</row>
    <row r="543" spans="2:28"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</row>
    <row r="544" spans="2:28"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</row>
    <row r="545" spans="2:28"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</row>
    <row r="546" spans="2:28"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</row>
    <row r="547" spans="2:28"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</row>
    <row r="548" spans="2:28"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</row>
    <row r="549" spans="2:28"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</row>
    <row r="550" spans="2:28"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</row>
    <row r="551" spans="2:28"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</row>
    <row r="552" spans="2:28"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</row>
    <row r="553" spans="2:28"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</row>
    <row r="554" spans="2:28"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</row>
    <row r="555" spans="2:28"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</row>
    <row r="556" spans="2:28"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</row>
    <row r="557" spans="2:28"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</row>
    <row r="558" spans="2:28"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</row>
    <row r="559" spans="2:28"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</row>
    <row r="560" spans="2:28"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</row>
    <row r="561" spans="2:28"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</row>
    <row r="562" spans="2:28"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</row>
    <row r="563" spans="2:28"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</row>
    <row r="564" spans="2:28"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</row>
    <row r="565" spans="2:28"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</row>
    <row r="566" spans="2:28"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</row>
    <row r="567" spans="2:28"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</row>
    <row r="568" spans="2:28"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</row>
    <row r="569" spans="2:28"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</row>
    <row r="570" spans="2:28"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</row>
    <row r="571" spans="2:28"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</row>
    <row r="572" spans="2:28"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</row>
    <row r="573" spans="2:28"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</row>
    <row r="574" spans="2:28"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</row>
    <row r="575" spans="2:28"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</row>
    <row r="576" spans="2:28"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</row>
    <row r="577" spans="2:28"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</row>
    <row r="578" spans="2:28"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</row>
    <row r="579" spans="2:28"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</row>
    <row r="580" spans="2:28"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</row>
    <row r="581" spans="2:28"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</row>
    <row r="582" spans="2:28"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</row>
    <row r="583" spans="2:28"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</row>
    <row r="584" spans="2:28"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</row>
    <row r="585" spans="2:28"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</row>
    <row r="586" spans="2:28"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</row>
    <row r="587" spans="2:28"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</row>
    <row r="588" spans="2:28"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</row>
    <row r="589" spans="2:28"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</row>
    <row r="590" spans="2:28"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</row>
    <row r="591" spans="2:28"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</row>
    <row r="592" spans="2:28"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</row>
    <row r="593" spans="2:28"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</row>
    <row r="594" spans="2:28"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</row>
    <row r="595" spans="2:28"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</row>
    <row r="596" spans="2:28"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</row>
    <row r="597" spans="2:28"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</row>
    <row r="598" spans="2:28"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</row>
    <row r="599" spans="2:28"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</row>
    <row r="600" spans="2:28"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</row>
    <row r="601" spans="2:28"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</row>
    <row r="602" spans="2:28"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</row>
    <row r="603" spans="2:28"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</row>
    <row r="604" spans="2:28"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</row>
    <row r="605" spans="2:28"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</row>
    <row r="606" spans="2:28"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</row>
    <row r="607" spans="2:28"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</row>
    <row r="608" spans="2:28"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</row>
    <row r="609" spans="2:28"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</row>
    <row r="610" spans="2:28"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</row>
    <row r="611" spans="2:28"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</row>
    <row r="612" spans="2:28"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</row>
    <row r="613" spans="2:28"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</row>
    <row r="614" spans="2:28"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</row>
    <row r="615" spans="2:28"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</row>
    <row r="616" spans="2:28"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</row>
    <row r="617" spans="2:28"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</row>
    <row r="618" spans="2:28"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</row>
    <row r="619" spans="2:28"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</row>
    <row r="620" spans="2:28"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</row>
    <row r="621" spans="2:28"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</row>
    <row r="622" spans="2:28"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</row>
    <row r="623" spans="2:28"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</row>
    <row r="624" spans="2:28"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</row>
    <row r="625" spans="2:28"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</row>
    <row r="626" spans="2:28"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</row>
    <row r="627" spans="2:28"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</row>
    <row r="628" spans="2:28"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</row>
    <row r="629" spans="2:28"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</row>
    <row r="630" spans="2:28"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</row>
    <row r="631" spans="2:28"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</row>
    <row r="632" spans="2:28"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</row>
    <row r="633" spans="2:28"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</row>
    <row r="634" spans="2:28"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</row>
    <row r="635" spans="2:28"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</row>
    <row r="636" spans="2:28"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</row>
    <row r="637" spans="2:28"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5BB4-BC8A-4A2F-8FFB-B78A2C536EAE}">
  <dimension ref="B1:AJ337"/>
  <sheetViews>
    <sheetView zoomScaleNormal="100" workbookViewId="0">
      <pane xSplit="1" topLeftCell="B1" activePane="topRight" state="frozen"/>
      <selection pane="topRight" activeCell="Z22" sqref="Z22"/>
    </sheetView>
  </sheetViews>
  <sheetFormatPr defaultRowHeight="15"/>
  <cols>
    <col min="1" max="1" width="0.71093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" customWidth="1"/>
    <col min="8" max="8" width="7.140625" customWidth="1"/>
    <col min="9" max="9" width="7" customWidth="1"/>
    <col min="10" max="10" width="7.28515625" customWidth="1"/>
    <col min="11" max="11" width="7" customWidth="1"/>
    <col min="12" max="12" width="6.5703125" customWidth="1"/>
    <col min="13" max="13" width="7" customWidth="1"/>
    <col min="14" max="14" width="7.7109375" customWidth="1"/>
    <col min="15" max="15" width="7" customWidth="1"/>
    <col min="16" max="16" width="6.85546875" customWidth="1"/>
    <col min="17" max="17" width="7.140625" customWidth="1"/>
    <col min="18" max="18" width="6.42578125" customWidth="1"/>
    <col min="19" max="19" width="0.5703125" customWidth="1"/>
    <col min="20" max="20" width="9.7109375" customWidth="1"/>
    <col min="21" max="21" width="9" customWidth="1"/>
    <col min="23" max="23" width="5.42578125" customWidth="1"/>
    <col min="24" max="24" width="6.7109375" customWidth="1"/>
    <col min="25" max="25" width="6.85546875" customWidth="1"/>
    <col min="26" max="26" width="7.28515625" customWidth="1"/>
    <col min="28" max="28" width="16.5703125" customWidth="1"/>
    <col min="29" max="29" width="8.28515625" customWidth="1"/>
    <col min="30" max="30" width="6.85546875" customWidth="1"/>
    <col min="31" max="31" width="10.28515625" customWidth="1"/>
  </cols>
  <sheetData>
    <row r="1" spans="2:36" ht="10.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2:36" ht="15.75" thickBot="1">
      <c r="B2" s="103" t="s">
        <v>435</v>
      </c>
      <c r="D2" s="103" t="s">
        <v>16</v>
      </c>
      <c r="J2" t="s">
        <v>217</v>
      </c>
      <c r="T2" s="11"/>
      <c r="U2" s="11"/>
      <c r="V2" s="95"/>
      <c r="W2" s="841"/>
      <c r="X2" s="95"/>
      <c r="AH2" s="110"/>
      <c r="AI2" s="110"/>
      <c r="AJ2" s="110"/>
    </row>
    <row r="3" spans="2:36" ht="12" customHeight="1">
      <c r="B3" s="86"/>
      <c r="C3" s="843"/>
      <c r="D3" s="180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110"/>
      <c r="X3" s="366"/>
      <c r="Y3" s="130"/>
      <c r="Z3" s="110"/>
      <c r="AA3" s="110"/>
      <c r="AB3" s="110"/>
      <c r="AC3" s="110"/>
      <c r="AD3" s="110"/>
      <c r="AE3" s="110"/>
      <c r="AH3" s="110"/>
      <c r="AI3" s="110"/>
      <c r="AJ3" s="110"/>
    </row>
    <row r="4" spans="2:36" ht="11.25" customHeight="1">
      <c r="B4" s="65"/>
      <c r="C4" s="844"/>
      <c r="D4" s="468" t="s">
        <v>173</v>
      </c>
      <c r="E4" s="20" t="s">
        <v>210</v>
      </c>
      <c r="F4" s="20"/>
      <c r="G4" s="20"/>
      <c r="H4" s="20" t="s">
        <v>186</v>
      </c>
      <c r="I4" s="20"/>
      <c r="J4" s="20"/>
      <c r="K4" s="20"/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10"/>
      <c r="AD4" s="110"/>
      <c r="AE4" s="110"/>
      <c r="AH4" s="110"/>
      <c r="AI4" s="110"/>
      <c r="AJ4" s="110"/>
    </row>
    <row r="5" spans="2:36" ht="12.75" customHeight="1" thickBot="1">
      <c r="B5" s="65"/>
      <c r="C5" s="845" t="s">
        <v>21</v>
      </c>
      <c r="D5" s="468" t="s">
        <v>18</v>
      </c>
      <c r="E5" t="s">
        <v>836</v>
      </c>
      <c r="H5" s="77"/>
      <c r="I5" s="67" t="s">
        <v>837</v>
      </c>
      <c r="J5" s="553"/>
      <c r="L5" s="3357" t="s">
        <v>838</v>
      </c>
      <c r="M5" s="66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110"/>
      <c r="X5" s="366"/>
      <c r="Y5" s="130"/>
      <c r="Z5" s="110"/>
      <c r="AA5" s="110"/>
      <c r="AB5" s="110"/>
      <c r="AC5" s="110"/>
      <c r="AD5" s="110"/>
      <c r="AE5" s="618"/>
      <c r="AH5" s="110"/>
      <c r="AI5" s="110"/>
      <c r="AJ5" s="110"/>
    </row>
    <row r="6" spans="2:36">
      <c r="B6" s="65" t="s">
        <v>174</v>
      </c>
      <c r="C6" s="844"/>
      <c r="D6" s="468" t="s">
        <v>35</v>
      </c>
      <c r="E6" s="661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36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110"/>
      <c r="X6" s="366"/>
      <c r="Y6" s="130"/>
      <c r="Z6" s="110"/>
      <c r="AA6" s="110"/>
      <c r="AB6" s="110"/>
      <c r="AC6" s="338"/>
      <c r="AD6" s="110"/>
      <c r="AE6" s="618"/>
      <c r="AH6" s="110"/>
      <c r="AI6" s="110"/>
      <c r="AJ6" s="110"/>
    </row>
    <row r="7" spans="2:36" ht="12" customHeight="1">
      <c r="B7" s="65"/>
      <c r="C7" s="845" t="s">
        <v>175</v>
      </c>
      <c r="D7" s="468" t="s">
        <v>176</v>
      </c>
      <c r="E7" s="45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75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338"/>
      <c r="AD7" s="110"/>
      <c r="AE7" s="619"/>
      <c r="AH7" s="110"/>
      <c r="AI7" s="110"/>
      <c r="AJ7" s="110"/>
    </row>
    <row r="8" spans="2:36" ht="12" customHeight="1" thickBot="1">
      <c r="B8" s="65"/>
      <c r="C8" s="846"/>
      <c r="D8" s="848">
        <v>0.35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468"/>
      <c r="P8" s="468" t="s">
        <v>168</v>
      </c>
      <c r="Q8" s="468" t="s">
        <v>276</v>
      </c>
      <c r="R8" s="1523">
        <v>1</v>
      </c>
      <c r="T8" s="102"/>
      <c r="U8" s="102"/>
      <c r="V8" s="211"/>
      <c r="W8" s="130"/>
      <c r="X8" s="366"/>
      <c r="Y8" s="130"/>
      <c r="Z8" s="110"/>
      <c r="AA8" s="278"/>
      <c r="AB8" s="366"/>
      <c r="AC8" s="620"/>
      <c r="AD8" s="110"/>
      <c r="AE8" s="619"/>
      <c r="AH8" s="110"/>
      <c r="AI8" s="110"/>
      <c r="AJ8" s="110"/>
    </row>
    <row r="9" spans="2:36">
      <c r="B9" s="471">
        <v>1</v>
      </c>
      <c r="C9" s="1518" t="s">
        <v>177</v>
      </c>
      <c r="D9" s="1515">
        <v>28</v>
      </c>
      <c r="E9" s="170">
        <f>'7-11л. РАСКЛАДКА'!S12</f>
        <v>30</v>
      </c>
      <c r="F9" s="79">
        <f>'7-11л. РАСКЛАДКА'!S70</f>
        <v>30</v>
      </c>
      <c r="G9" s="79">
        <f>'7-11л. РАСКЛАДКА'!S129</f>
        <v>30</v>
      </c>
      <c r="H9" s="79">
        <f>'7-11л. РАСКЛАДКА'!S185</f>
        <v>30</v>
      </c>
      <c r="I9" s="79">
        <f>'7-11л. РАСКЛАДКА'!S242</f>
        <v>30</v>
      </c>
      <c r="J9" s="79">
        <f>'7-11л. РАСКЛАДКА'!S298</f>
        <v>30</v>
      </c>
      <c r="K9" s="79">
        <f>'7-11л. РАСКЛАДКА'!S354</f>
        <v>20</v>
      </c>
      <c r="L9" s="79">
        <f>'7-11л. РАСКЛАДКА'!S407</f>
        <v>30</v>
      </c>
      <c r="M9" s="79">
        <f>'7-11л. РАСКЛАДКА'!S461</f>
        <v>30</v>
      </c>
      <c r="N9" s="832">
        <f>'7-11л. РАСКЛАДКА'!S514</f>
        <v>20</v>
      </c>
      <c r="O9" s="835">
        <f t="shared" ref="O9:O45" si="0">E9+F9+G9+H9+I9+J9+K9+L9+M9+N9</f>
        <v>280</v>
      </c>
      <c r="P9" s="2198">
        <v>0</v>
      </c>
      <c r="Q9" s="2383">
        <v>280</v>
      </c>
      <c r="R9" s="2259">
        <v>80</v>
      </c>
      <c r="T9" s="3747"/>
      <c r="U9" s="130"/>
      <c r="V9" s="366"/>
      <c r="W9" s="500"/>
      <c r="X9" s="3414"/>
      <c r="Y9" s="3414"/>
      <c r="Z9" s="3414"/>
      <c r="AA9" s="623"/>
      <c r="AB9" s="130"/>
      <c r="AC9" s="624"/>
      <c r="AD9" s="110"/>
      <c r="AE9" s="1758"/>
      <c r="AH9" s="110"/>
      <c r="AI9" s="110"/>
      <c r="AJ9" s="110"/>
    </row>
    <row r="10" spans="2:36" ht="12.75" customHeight="1">
      <c r="B10" s="445">
        <v>2</v>
      </c>
      <c r="C10" s="1519" t="s">
        <v>38</v>
      </c>
      <c r="D10" s="1516">
        <v>52.5</v>
      </c>
      <c r="E10" s="170">
        <f>'7-11л. РАСКЛАДКА'!S13</f>
        <v>50</v>
      </c>
      <c r="F10" s="79">
        <f>'7-11л. РАСКЛАДКА'!S71</f>
        <v>50</v>
      </c>
      <c r="G10" s="79">
        <f>'7-11л. РАСКЛАДКА'!S130</f>
        <v>50</v>
      </c>
      <c r="H10" s="79">
        <f>'7-11л. РАСКЛАДКА'!S186</f>
        <v>65.3</v>
      </c>
      <c r="I10" s="79">
        <f>'7-11л. РАСКЛАДКА'!S243</f>
        <v>40</v>
      </c>
      <c r="J10" s="79">
        <f>'7-11л. РАСКЛАДКА'!S299</f>
        <v>61.7</v>
      </c>
      <c r="K10" s="79">
        <f>'7-11л. РАСКЛАДКА'!S355</f>
        <v>30</v>
      </c>
      <c r="L10" s="79">
        <f>'7-11л. РАСКЛАДКА'!S408</f>
        <v>60</v>
      </c>
      <c r="M10" s="79">
        <f>'7-11л. РАСКЛАДКА'!S462</f>
        <v>40</v>
      </c>
      <c r="N10" s="832">
        <f>'7-11л. РАСКЛАДКА'!S515</f>
        <v>78</v>
      </c>
      <c r="O10" s="836">
        <f>E10+F10+G10+H10+I10+J10+K10+L10+M10+N10</f>
        <v>525</v>
      </c>
      <c r="P10" s="1208">
        <v>0</v>
      </c>
      <c r="Q10" s="2384">
        <v>525</v>
      </c>
      <c r="R10" s="2260">
        <v>150</v>
      </c>
      <c r="T10" s="3747"/>
      <c r="U10" s="130"/>
      <c r="V10" s="366"/>
      <c r="W10" s="3414"/>
      <c r="X10" s="3414"/>
      <c r="Y10" s="3414"/>
      <c r="Z10" s="3414"/>
      <c r="AA10" s="623"/>
      <c r="AB10" s="130"/>
      <c r="AC10" s="624"/>
      <c r="AD10" s="110"/>
      <c r="AE10" s="1758"/>
      <c r="AH10" s="110"/>
      <c r="AI10" s="110"/>
      <c r="AJ10" s="110"/>
    </row>
    <row r="11" spans="2:36" ht="12.75" customHeight="1">
      <c r="B11" s="445">
        <v>3</v>
      </c>
      <c r="C11" s="1519" t="s">
        <v>39</v>
      </c>
      <c r="D11" s="1516">
        <v>5.25</v>
      </c>
      <c r="E11" s="170">
        <f>'7-11л. РАСКЛАДКА'!S14</f>
        <v>0</v>
      </c>
      <c r="F11" s="79">
        <f>'7-11л. РАСКЛАДКА'!S72</f>
        <v>0.48</v>
      </c>
      <c r="G11" s="79">
        <f>'7-11л. РАСКЛАДКА'!S131</f>
        <v>5.4</v>
      </c>
      <c r="H11" s="79">
        <f>'7-11л. РАСКЛАДКА'!S187</f>
        <v>0</v>
      </c>
      <c r="I11" s="79">
        <f>'7-11л. РАСКЛАДКА'!S244</f>
        <v>0</v>
      </c>
      <c r="J11" s="79">
        <f>'7-11л. РАСКЛАДКА'!S300</f>
        <v>7.5</v>
      </c>
      <c r="K11" s="79">
        <f>'7-11л. РАСКЛАДКА'!S356</f>
        <v>8.3000000000000007</v>
      </c>
      <c r="L11" s="79">
        <f>'7-11л. РАСКЛАДКА'!S409</f>
        <v>0</v>
      </c>
      <c r="M11" s="79">
        <f>'7-11л. РАСКЛАДКА'!S463</f>
        <v>29.32</v>
      </c>
      <c r="N11" s="832">
        <f>'7-11л. РАСКЛАДКА'!S516</f>
        <v>1.5</v>
      </c>
      <c r="O11" s="836">
        <f t="shared" si="0"/>
        <v>52.5</v>
      </c>
      <c r="P11" s="1208">
        <v>0</v>
      </c>
      <c r="Q11" s="2384">
        <v>52.5</v>
      </c>
      <c r="R11" s="2260">
        <v>15</v>
      </c>
      <c r="T11" s="3747"/>
      <c r="U11" s="130"/>
      <c r="V11" s="366"/>
      <c r="W11" s="3414"/>
      <c r="X11" s="3414"/>
      <c r="Y11" s="3414"/>
      <c r="Z11" s="3414"/>
      <c r="AA11" s="623"/>
      <c r="AB11" s="130"/>
      <c r="AC11" s="624"/>
      <c r="AD11" s="110"/>
      <c r="AE11" s="1759"/>
      <c r="AH11" s="110"/>
      <c r="AI11" s="110"/>
      <c r="AJ11" s="110"/>
    </row>
    <row r="12" spans="2:36" ht="12.75" customHeight="1">
      <c r="B12" s="445">
        <v>4</v>
      </c>
      <c r="C12" s="1519" t="s">
        <v>40</v>
      </c>
      <c r="D12" s="1516">
        <v>15.75</v>
      </c>
      <c r="E12" s="170">
        <f>'7-11л. РАСКЛАДКА'!S15</f>
        <v>0</v>
      </c>
      <c r="F12" s="79">
        <f>'7-11л. РАСКЛАДКА'!S73</f>
        <v>5</v>
      </c>
      <c r="G12" s="79">
        <f>'7-11л. РАСКЛАДКА'!S132</f>
        <v>16</v>
      </c>
      <c r="H12" s="79">
        <f>'7-11л. РАСКЛАДКА'!S188</f>
        <v>36.380000000000003</v>
      </c>
      <c r="I12" s="79">
        <f>'7-11л. РАСКЛАДКА'!S245</f>
        <v>12.31</v>
      </c>
      <c r="J12" s="79">
        <f>'7-11л. РАСКЛАДКА'!S301</f>
        <v>32.31</v>
      </c>
      <c r="K12" s="79">
        <f>'7-11л. РАСКЛАДКА'!S357</f>
        <v>0</v>
      </c>
      <c r="L12" s="79">
        <f>'7-11л. РАСКЛАДКА'!S410</f>
        <v>6</v>
      </c>
      <c r="M12" s="79">
        <f>'7-11л. РАСКЛАДКА'!S464</f>
        <v>45.5</v>
      </c>
      <c r="N12" s="832">
        <f>'7-11л. РАСКЛАДКА'!S517</f>
        <v>4</v>
      </c>
      <c r="O12" s="836">
        <f t="shared" si="0"/>
        <v>157.5</v>
      </c>
      <c r="P12" s="1208">
        <v>0</v>
      </c>
      <c r="Q12" s="2384">
        <v>157.5</v>
      </c>
      <c r="R12" s="2260">
        <v>45</v>
      </c>
      <c r="T12" s="3747"/>
      <c r="U12" s="130"/>
      <c r="V12" s="366"/>
      <c r="W12" s="3414"/>
      <c r="X12" s="3414"/>
      <c r="Y12" s="3414"/>
      <c r="Z12" s="3414"/>
      <c r="AA12" s="623"/>
      <c r="AB12" s="130"/>
      <c r="AC12" s="624"/>
      <c r="AD12" s="110"/>
      <c r="AE12" s="1758"/>
      <c r="AH12" s="110"/>
      <c r="AI12" s="110"/>
      <c r="AJ12" s="110"/>
    </row>
    <row r="13" spans="2:36">
      <c r="B13" s="445">
        <v>5</v>
      </c>
      <c r="C13" s="1519" t="s">
        <v>41</v>
      </c>
      <c r="D13" s="1516">
        <v>5.25</v>
      </c>
      <c r="E13" s="170">
        <f>'7-11л. РАСКЛАДКА'!S16</f>
        <v>0</v>
      </c>
      <c r="F13" s="79">
        <f>'7-11л. РАСКЛАДКА'!S74</f>
        <v>0</v>
      </c>
      <c r="G13" s="79">
        <f>'7-11л. РАСКЛАДКА'!S133</f>
        <v>0</v>
      </c>
      <c r="H13" s="79">
        <f>'7-11л. РАСКЛАДКА'!S189</f>
        <v>0</v>
      </c>
      <c r="I13" s="79">
        <f>'7-11л. РАСКЛАДКА'!S246</f>
        <v>12</v>
      </c>
      <c r="J13" s="79">
        <f>'7-11л. РАСКЛАДКА'!S302</f>
        <v>0</v>
      </c>
      <c r="K13" s="79">
        <f>'7-11л. РАСКЛАДКА'!S358</f>
        <v>40.5</v>
      </c>
      <c r="L13" s="79">
        <f>'7-11л. РАСКЛАДКА'!S411</f>
        <v>0</v>
      </c>
      <c r="M13" s="79">
        <f>'7-11л. РАСКЛАДКА'!S465</f>
        <v>0</v>
      </c>
      <c r="N13" s="832">
        <f>'7-11л. РАСКЛАДКА'!S518</f>
        <v>0</v>
      </c>
      <c r="O13" s="836">
        <f t="shared" si="0"/>
        <v>52.5</v>
      </c>
      <c r="P13" s="1208">
        <v>0</v>
      </c>
      <c r="Q13" s="2384">
        <v>52.5</v>
      </c>
      <c r="R13" s="2260">
        <v>15</v>
      </c>
      <c r="T13" s="3747"/>
      <c r="U13" s="130"/>
      <c r="V13" s="366"/>
      <c r="W13" s="3414"/>
      <c r="X13" s="3414"/>
      <c r="Y13" s="3414"/>
      <c r="Z13" s="3414"/>
      <c r="AA13" s="623"/>
      <c r="AB13" s="130"/>
      <c r="AC13" s="624"/>
      <c r="AD13" s="110"/>
      <c r="AE13" s="1653"/>
      <c r="AH13" s="110"/>
      <c r="AI13" s="110"/>
      <c r="AJ13" s="110"/>
    </row>
    <row r="14" spans="2:36">
      <c r="B14" s="1456">
        <v>6</v>
      </c>
      <c r="C14" s="1651" t="s">
        <v>42</v>
      </c>
      <c r="D14" s="1524">
        <v>65.45</v>
      </c>
      <c r="E14" s="1461">
        <f>'7-11л. РАСКЛАДКА'!S17</f>
        <v>0</v>
      </c>
      <c r="F14" s="1462">
        <f>'7-11л. РАСКЛАДКА'!S75</f>
        <v>60</v>
      </c>
      <c r="G14" s="1462">
        <f>'7-11л. РАСКЛАДКА'!S134</f>
        <v>203.9</v>
      </c>
      <c r="H14" s="1462">
        <f>'7-11л. РАСКЛАДКА'!S190</f>
        <v>40</v>
      </c>
      <c r="I14" s="1462">
        <f>'7-11л. РАСКЛАДКА'!S247</f>
        <v>10</v>
      </c>
      <c r="J14" s="1462">
        <f>'7-11л. РАСКЛАДКА'!S303</f>
        <v>16</v>
      </c>
      <c r="K14" s="1462">
        <f>'7-11л. РАСКЛАДКА'!S359</f>
        <v>24.2</v>
      </c>
      <c r="L14" s="1462">
        <f>'7-11л. РАСКЛАДКА'!S412</f>
        <v>170</v>
      </c>
      <c r="M14" s="1462">
        <f>'7-11л. РАСКЛАДКА'!S466</f>
        <v>34.4</v>
      </c>
      <c r="N14" s="1463">
        <f>'7-11л. РАСКЛАДКА'!S519</f>
        <v>96</v>
      </c>
      <c r="O14" s="1464">
        <f t="shared" si="0"/>
        <v>654.49999999999989</v>
      </c>
      <c r="P14" s="2191">
        <v>0</v>
      </c>
      <c r="Q14" s="2385">
        <v>654.5</v>
      </c>
      <c r="R14" s="2261">
        <v>187</v>
      </c>
      <c r="T14" s="3747"/>
      <c r="U14" s="130"/>
      <c r="V14" s="366"/>
      <c r="W14" s="3414"/>
      <c r="X14" s="3414"/>
      <c r="Y14" s="3414"/>
      <c r="Z14" s="3414"/>
      <c r="AA14" s="623"/>
      <c r="AB14" s="130"/>
      <c r="AC14" s="624"/>
      <c r="AD14" s="110"/>
      <c r="AE14" s="1759"/>
      <c r="AH14" s="110"/>
      <c r="AI14" s="110"/>
      <c r="AJ14" s="110"/>
    </row>
    <row r="15" spans="2:36" ht="12.75" customHeight="1">
      <c r="B15" s="1456">
        <v>7</v>
      </c>
      <c r="C15" s="1226" t="s">
        <v>392</v>
      </c>
      <c r="D15" s="1637">
        <v>88.2</v>
      </c>
      <c r="E15" s="3001">
        <f>'7-11л. РАСКЛАДКА'!S18</f>
        <v>140</v>
      </c>
      <c r="F15" s="1639">
        <f>'7-11л. РАСКЛАДКА'!S76</f>
        <v>189.29000000000002</v>
      </c>
      <c r="G15" s="1638">
        <f>'7-11л. РАСКЛАДКА'!S135</f>
        <v>24</v>
      </c>
      <c r="H15" s="1639">
        <f>'7-11л. РАСКЛАДКА'!S191</f>
        <v>97.98</v>
      </c>
      <c r="I15" s="1638">
        <f>'7-11л. РАСКЛАДКА'!S248</f>
        <v>75.835999999999999</v>
      </c>
      <c r="J15" s="1639">
        <f>'7-11л. РАСКЛАДКА'!S304</f>
        <v>145.98000000000002</v>
      </c>
      <c r="K15" s="1638">
        <f>'7-11л. РАСКЛАДКА'!S360</f>
        <v>114.584</v>
      </c>
      <c r="L15" s="1639">
        <f>'7-11л. РАСКЛАДКА'!S413</f>
        <v>96.72</v>
      </c>
      <c r="M15" s="1638">
        <f>'7-11л. РАСКЛАДКА'!S467</f>
        <v>148.14400000000001</v>
      </c>
      <c r="N15" s="3002">
        <f>'7-11л. РАСКЛАДКА'!S520</f>
        <v>156.30000000000001</v>
      </c>
      <c r="O15" s="1654">
        <f t="shared" si="0"/>
        <v>1188.8340000000001</v>
      </c>
      <c r="P15" s="3825">
        <v>34.788435</v>
      </c>
      <c r="Q15" s="1655">
        <v>882</v>
      </c>
      <c r="R15" s="1606">
        <f>R17-R16</f>
        <v>252</v>
      </c>
      <c r="S15" s="352"/>
      <c r="T15" s="3747"/>
      <c r="U15" s="477"/>
      <c r="V15" s="366"/>
      <c r="W15" s="1763"/>
      <c r="X15" s="1763"/>
      <c r="Y15" s="1763"/>
      <c r="Z15" s="1763"/>
      <c r="AA15" s="1764"/>
      <c r="AB15" s="1765"/>
      <c r="AC15" s="1766"/>
      <c r="AD15" s="1763"/>
      <c r="AE15" s="1767"/>
      <c r="AH15" s="110"/>
      <c r="AI15" s="110"/>
      <c r="AJ15" s="110"/>
    </row>
    <row r="16" spans="2:36" ht="11.25" customHeight="1">
      <c r="B16" s="1573"/>
      <c r="C16" s="1636" t="s">
        <v>393</v>
      </c>
      <c r="D16" s="1640">
        <v>9.8000000000000007</v>
      </c>
      <c r="E16" s="2999">
        <f>'7-11л. РАСКЛАДКА'!S19</f>
        <v>0</v>
      </c>
      <c r="F16" s="1642">
        <f>'7-11л. РАСКЛАДКА'!S77</f>
        <v>0</v>
      </c>
      <c r="G16" s="1641">
        <f>'7-11л. РАСКЛАДКА'!S136</f>
        <v>48.6</v>
      </c>
      <c r="H16" s="1642">
        <f>'7-11л. РАСКЛАДКА'!S192</f>
        <v>0</v>
      </c>
      <c r="I16" s="1641">
        <f>'7-11л. РАСКЛАДКА'!S249</f>
        <v>0</v>
      </c>
      <c r="J16" s="1642">
        <f>'7-11л. РАСКЛАДКА'!S305</f>
        <v>0</v>
      </c>
      <c r="K16" s="1641">
        <f>'7-11л. РАСКЛАДКА'!S361</f>
        <v>23.204000000000001</v>
      </c>
      <c r="L16" s="1642">
        <f>'7-11л. РАСКЛАДКА'!S414</f>
        <v>0</v>
      </c>
      <c r="M16" s="1641">
        <f>'7-11л. РАСКЛАДКА'!S468</f>
        <v>8.2859999999999996</v>
      </c>
      <c r="N16" s="3000">
        <f>'7-11л. РАСКЛАДКА'!S521</f>
        <v>17.91</v>
      </c>
      <c r="O16" s="1656">
        <f>E16+F16+G16+H16+I16+J16+K16+L16+M16+N16</f>
        <v>98</v>
      </c>
      <c r="P16" s="3497">
        <v>0</v>
      </c>
      <c r="Q16" s="2574">
        <v>98</v>
      </c>
      <c r="R16" s="1615">
        <f>(R17/100)*10</f>
        <v>28</v>
      </c>
      <c r="S16" s="352"/>
      <c r="T16" s="3747"/>
      <c r="U16" s="484"/>
      <c r="V16" s="366"/>
      <c r="W16" s="1763"/>
      <c r="X16" s="1763"/>
      <c r="Y16" s="1763"/>
      <c r="Z16" s="1763"/>
      <c r="AA16" s="1764"/>
      <c r="AB16" s="1765"/>
      <c r="AC16" s="1766"/>
      <c r="AD16" s="1763"/>
      <c r="AE16" s="1767"/>
      <c r="AH16" s="110"/>
      <c r="AI16" s="110"/>
      <c r="AJ16" s="110"/>
    </row>
    <row r="17" spans="2:36" ht="12.75" customHeight="1">
      <c r="B17" s="1457"/>
      <c r="C17" s="1630" t="s">
        <v>406</v>
      </c>
      <c r="D17" s="435">
        <v>98</v>
      </c>
      <c r="E17" s="3003">
        <f>'7-11л. РАСКЛАДКА'!S20</f>
        <v>140</v>
      </c>
      <c r="F17" s="2996">
        <f>'7-11л. РАСКЛАДКА'!S78</f>
        <v>189.29000000000002</v>
      </c>
      <c r="G17" s="2995">
        <f>'7-11л. РАСКЛАДКА'!S137</f>
        <v>72.599999999999994</v>
      </c>
      <c r="H17" s="2996">
        <f>'7-11л. РАСКЛАДКА'!S193</f>
        <v>97.98</v>
      </c>
      <c r="I17" s="2995">
        <f>'7-11л. РАСКЛАДКА'!S250</f>
        <v>75.835999999999999</v>
      </c>
      <c r="J17" s="2996">
        <f>'7-11л. РАСКЛАДКА'!S306</f>
        <v>145.98000000000002</v>
      </c>
      <c r="K17" s="2995">
        <f>'7-11л. РАСКЛАДКА'!S362</f>
        <v>137.78800000000001</v>
      </c>
      <c r="L17" s="2996">
        <f>'7-11л. РАСКЛАДКА'!S415</f>
        <v>96.72</v>
      </c>
      <c r="M17" s="2995">
        <f>'7-11л. РАСКЛАДКА'!S469</f>
        <v>156.43</v>
      </c>
      <c r="N17" s="3004">
        <f>'7-11л. РАСКЛАДКА'!S522</f>
        <v>174.21</v>
      </c>
      <c r="O17" s="1658">
        <f t="shared" si="0"/>
        <v>1286.8340000000001</v>
      </c>
      <c r="P17" s="2388">
        <v>31.309591999999999</v>
      </c>
      <c r="Q17" s="1659">
        <v>980</v>
      </c>
      <c r="R17" s="1512">
        <v>280</v>
      </c>
      <c r="S17" s="459"/>
      <c r="T17" s="3747"/>
      <c r="U17" s="3823"/>
      <c r="V17" s="366"/>
      <c r="W17" s="3414"/>
      <c r="X17" s="3414"/>
      <c r="Y17" s="3414"/>
      <c r="Z17" s="3414"/>
      <c r="AA17" s="623"/>
      <c r="AB17" s="130"/>
      <c r="AC17" s="624"/>
      <c r="AD17" s="110"/>
      <c r="AE17" s="1653"/>
      <c r="AF17" s="1653"/>
      <c r="AH17" s="110"/>
      <c r="AI17" s="110"/>
      <c r="AJ17" s="110"/>
    </row>
    <row r="18" spans="2:36">
      <c r="B18" s="1457">
        <v>8</v>
      </c>
      <c r="C18" s="1652" t="s">
        <v>178</v>
      </c>
      <c r="D18" s="1516">
        <v>64.75</v>
      </c>
      <c r="E18" s="170">
        <f>'7-11л. РАСКЛАДКА'!S21</f>
        <v>0</v>
      </c>
      <c r="F18" s="647">
        <f>'7-11л. РАСКЛАДКА'!S79</f>
        <v>100</v>
      </c>
      <c r="G18" s="647">
        <f>'7-11л. РАСКЛАДКА'!S138</f>
        <v>0</v>
      </c>
      <c r="H18" s="647">
        <f>'7-11л. РАСКЛАДКА'!S194</f>
        <v>100</v>
      </c>
      <c r="I18" s="647">
        <f>'7-11л. РАСКЛАДКА'!S251</f>
        <v>147.5</v>
      </c>
      <c r="J18" s="647">
        <f>'7-11л. РАСКЛАДКА'!S307</f>
        <v>0</v>
      </c>
      <c r="K18" s="647">
        <f>'7-11л. РАСКЛАДКА'!S363</f>
        <v>100</v>
      </c>
      <c r="L18" s="647">
        <f>'7-11л. РАСКЛАДКА'!S416</f>
        <v>0</v>
      </c>
      <c r="M18" s="647">
        <f>'7-11л. РАСКЛАДКА'!S470</f>
        <v>100</v>
      </c>
      <c r="N18" s="832">
        <f>'7-11л. РАСКЛАДКА'!S523</f>
        <v>100</v>
      </c>
      <c r="O18" s="3869">
        <f t="shared" si="0"/>
        <v>647.5</v>
      </c>
      <c r="P18" s="2190">
        <v>0</v>
      </c>
      <c r="Q18" s="2386">
        <v>647.5</v>
      </c>
      <c r="R18" s="2262">
        <v>185</v>
      </c>
      <c r="T18" s="3747"/>
      <c r="U18" s="130"/>
      <c r="V18" s="366"/>
      <c r="W18" s="3414"/>
      <c r="X18" s="3414"/>
      <c r="Y18" s="3414"/>
      <c r="Z18" s="3414"/>
      <c r="AA18" s="623"/>
      <c r="AB18" s="130"/>
      <c r="AC18" s="624"/>
      <c r="AD18" s="110"/>
      <c r="AE18" s="1758"/>
      <c r="AH18" s="110"/>
      <c r="AI18" s="110"/>
      <c r="AJ18" s="110"/>
    </row>
    <row r="19" spans="2:36">
      <c r="B19" s="445">
        <v>9</v>
      </c>
      <c r="C19" s="1519" t="s">
        <v>90</v>
      </c>
      <c r="D19" s="1516">
        <v>5.25</v>
      </c>
      <c r="E19" s="170">
        <f>'7-11л. РАСКЛАДКА'!S22</f>
        <v>0</v>
      </c>
      <c r="F19" s="79">
        <f>'7-11л. РАСКЛАДКА'!S80</f>
        <v>0</v>
      </c>
      <c r="G19" s="79">
        <f>'7-11л. РАСКЛАДКА'!S139</f>
        <v>25</v>
      </c>
      <c r="H19" s="79">
        <f>'7-11л. РАСКЛАДКА'!S195</f>
        <v>0</v>
      </c>
      <c r="I19" s="79">
        <f>'7-11л. РАСКЛАДКА'!S252</f>
        <v>4.5</v>
      </c>
      <c r="J19" s="79">
        <f>'7-11л. РАСКЛАДКА'!S308</f>
        <v>0</v>
      </c>
      <c r="K19" s="79">
        <f>'7-11л. РАСКЛАДКА'!S364</f>
        <v>0</v>
      </c>
      <c r="L19" s="79">
        <f>'7-11л. РАСКЛАДКА'!S417</f>
        <v>0</v>
      </c>
      <c r="M19" s="79">
        <f>'7-11л. РАСКЛАДКА'!S471</f>
        <v>3</v>
      </c>
      <c r="N19" s="832">
        <f>'7-11л. РАСКЛАДКА'!S524</f>
        <v>20</v>
      </c>
      <c r="O19" s="836">
        <f t="shared" si="0"/>
        <v>52.5</v>
      </c>
      <c r="P19" s="2190">
        <v>0</v>
      </c>
      <c r="Q19" s="2384">
        <v>52.5</v>
      </c>
      <c r="R19" s="2260">
        <v>15</v>
      </c>
      <c r="T19" s="3747"/>
      <c r="U19" s="130"/>
      <c r="V19" s="366"/>
      <c r="W19" s="3414"/>
      <c r="X19" s="3414"/>
      <c r="Y19" s="3414"/>
      <c r="Z19" s="613"/>
      <c r="AA19" s="3064"/>
      <c r="AB19" s="130"/>
      <c r="AC19" s="624"/>
      <c r="AD19" s="110"/>
      <c r="AE19" s="1762"/>
      <c r="AH19" s="110"/>
      <c r="AI19" s="110"/>
      <c r="AJ19" s="110"/>
    </row>
    <row r="20" spans="2:36">
      <c r="B20" s="445">
        <v>10</v>
      </c>
      <c r="C20" s="1520" t="s">
        <v>338</v>
      </c>
      <c r="D20" s="1516">
        <v>70</v>
      </c>
      <c r="E20" s="170">
        <f>'7-11л. РАСКЛАДКА'!S23</f>
        <v>0</v>
      </c>
      <c r="F20" s="79">
        <f>'7-11л. РАСКЛАДКА'!S81</f>
        <v>200</v>
      </c>
      <c r="G20" s="79">
        <f>'7-11л. РАСКЛАДКА'!S140</f>
        <v>0</v>
      </c>
      <c r="H20" s="79">
        <f>'7-11л. РАСКЛАДКА'!S196</f>
        <v>0</v>
      </c>
      <c r="I20" s="79">
        <f>'7-11л. РАСКЛАДКА'!S253</f>
        <v>0</v>
      </c>
      <c r="J20" s="79">
        <f>'7-11л. РАСКЛАДКА'!S309</f>
        <v>200</v>
      </c>
      <c r="K20" s="79">
        <f>'7-11л. РАСКЛАДКА'!S365</f>
        <v>0</v>
      </c>
      <c r="L20" s="79">
        <f>'7-11л. РАСКЛАДКА'!S418</f>
        <v>200</v>
      </c>
      <c r="M20" s="79">
        <f>'7-11л. РАСКЛАДКА'!S472</f>
        <v>0</v>
      </c>
      <c r="N20" s="832">
        <f>'7-11л. РАСКЛАДКА'!S525</f>
        <v>100</v>
      </c>
      <c r="O20" s="836">
        <f t="shared" si="0"/>
        <v>700</v>
      </c>
      <c r="P20" s="2190">
        <v>0</v>
      </c>
      <c r="Q20" s="2384">
        <v>700</v>
      </c>
      <c r="R20" s="2260">
        <v>200</v>
      </c>
      <c r="T20" s="3747"/>
      <c r="U20" s="3823"/>
      <c r="V20" s="366"/>
      <c r="W20" s="3414"/>
      <c r="X20" s="3414"/>
      <c r="Y20" s="3414"/>
      <c r="Z20" s="3414"/>
      <c r="AA20" s="623"/>
      <c r="AB20" s="130"/>
      <c r="AC20" s="624"/>
      <c r="AD20" s="110"/>
      <c r="AE20" s="1758"/>
      <c r="AH20" s="110"/>
      <c r="AI20" s="110"/>
      <c r="AJ20" s="110"/>
    </row>
    <row r="21" spans="2:36">
      <c r="B21" s="445">
        <v>11</v>
      </c>
      <c r="C21" s="1519" t="s">
        <v>96</v>
      </c>
      <c r="D21" s="1516">
        <v>24.5</v>
      </c>
      <c r="E21" s="170">
        <f>'7-11л. РАСКЛАДКА'!S24</f>
        <v>0</v>
      </c>
      <c r="F21" s="79">
        <f>'7-11л. РАСКЛАДКА'!S82</f>
        <v>87.149000000000001</v>
      </c>
      <c r="G21" s="79">
        <f>'7-11л. РАСКЛАДКА'!S141</f>
        <v>0</v>
      </c>
      <c r="H21" s="79">
        <f>'7-11л. РАСКЛАДКА'!S197</f>
        <v>36</v>
      </c>
      <c r="I21" s="79">
        <f>'7-11л. РАСКЛАДКА'!S254</f>
        <v>0</v>
      </c>
      <c r="J21" s="79">
        <f>'7-11л. РАСКЛАДКА'!S310</f>
        <v>35</v>
      </c>
      <c r="K21" s="79">
        <f>'7-11л. РАСКЛАДКА'!S366</f>
        <v>27.651</v>
      </c>
      <c r="L21" s="79">
        <f>'7-11л. РАСКЛАДКА'!S419</f>
        <v>59.2</v>
      </c>
      <c r="M21" s="79">
        <f>'7-11л. РАСКЛАДКА'!S473</f>
        <v>0</v>
      </c>
      <c r="N21" s="832">
        <f>'7-11л. РАСКЛАДКА'!S526</f>
        <v>0</v>
      </c>
      <c r="O21" s="836">
        <f t="shared" si="0"/>
        <v>245</v>
      </c>
      <c r="P21" s="2190">
        <v>0</v>
      </c>
      <c r="Q21" s="2384">
        <v>245</v>
      </c>
      <c r="R21" s="2260">
        <v>70</v>
      </c>
      <c r="T21" s="3747"/>
      <c r="U21" s="130"/>
      <c r="V21" s="366"/>
      <c r="W21" s="3414"/>
      <c r="X21" s="3414"/>
      <c r="Y21" s="3414"/>
      <c r="Z21" s="613"/>
      <c r="AA21" s="623"/>
      <c r="AB21" s="130"/>
      <c r="AC21" s="624"/>
      <c r="AD21" s="110"/>
      <c r="AE21" s="1758"/>
      <c r="AH21" s="110"/>
      <c r="AI21" s="110"/>
      <c r="AJ21" s="110"/>
    </row>
    <row r="22" spans="2:36">
      <c r="B22" s="445">
        <v>12</v>
      </c>
      <c r="C22" s="1519" t="s">
        <v>97</v>
      </c>
      <c r="D22" s="1516">
        <v>12.25</v>
      </c>
      <c r="E22" s="170">
        <f>'7-11л. РАСКЛАДКА'!S25</f>
        <v>0</v>
      </c>
      <c r="F22" s="79">
        <f>'7-11л. РАСКЛАДКА'!S83</f>
        <v>0</v>
      </c>
      <c r="G22" s="79">
        <f>'7-11л. РАСКЛАДКА'!S142</f>
        <v>0</v>
      </c>
      <c r="H22" s="79">
        <f>'7-11л. РАСКЛАДКА'!S198</f>
        <v>34.200000000000003</v>
      </c>
      <c r="I22" s="79">
        <f>'7-11л. РАСКЛАДКА'!S255</f>
        <v>12.6</v>
      </c>
      <c r="J22" s="79">
        <f>'7-11л. РАСКЛАДКА'!S311</f>
        <v>0</v>
      </c>
      <c r="K22" s="79">
        <f>'7-11л. РАСКЛАДКА'!S367</f>
        <v>3.7</v>
      </c>
      <c r="L22" s="79">
        <f>'7-11л. РАСКЛАДКА'!S420</f>
        <v>0</v>
      </c>
      <c r="M22" s="79">
        <f>'7-11л. РАСКЛАДКА'!S474</f>
        <v>72</v>
      </c>
      <c r="N22" s="832">
        <f>'7-11л. РАСКЛАДКА'!S527</f>
        <v>0</v>
      </c>
      <c r="O22" s="3868">
        <f t="shared" si="0"/>
        <v>122.5</v>
      </c>
      <c r="P22" s="2190">
        <v>0</v>
      </c>
      <c r="Q22" s="2384">
        <v>122.5</v>
      </c>
      <c r="R22" s="2260">
        <v>35</v>
      </c>
      <c r="T22" s="3747"/>
      <c r="U22" s="130"/>
      <c r="V22" s="366"/>
      <c r="W22" s="3414"/>
      <c r="X22" s="3414"/>
      <c r="Y22" s="3414"/>
      <c r="Z22" s="3414"/>
      <c r="AA22" s="623"/>
      <c r="AB22" s="130"/>
      <c r="AC22" s="624"/>
      <c r="AD22" s="110"/>
      <c r="AE22" s="1758"/>
      <c r="AH22" s="110"/>
      <c r="AI22" s="110"/>
      <c r="AJ22" s="110"/>
    </row>
    <row r="23" spans="2:36" ht="12.75" customHeight="1">
      <c r="B23" s="445">
        <v>13</v>
      </c>
      <c r="C23" s="1519" t="s">
        <v>43</v>
      </c>
      <c r="D23" s="1516">
        <v>20.3</v>
      </c>
      <c r="E23" s="170">
        <f>'7-11л. РАСКЛАДКА'!S26</f>
        <v>0</v>
      </c>
      <c r="F23" s="79">
        <f>'7-11л. РАСКЛАДКА'!S84</f>
        <v>0</v>
      </c>
      <c r="G23" s="79">
        <f>'7-11л. РАСКЛАДКА'!S143</f>
        <v>106.88</v>
      </c>
      <c r="H23" s="79">
        <f>'7-11л. РАСКЛАДКА'!S199</f>
        <v>0</v>
      </c>
      <c r="I23" s="79">
        <f>'7-11л. РАСКЛАДКА'!S256</f>
        <v>0</v>
      </c>
      <c r="J23" s="79">
        <f>'7-11л. РАСКЛАДКА'!S312</f>
        <v>0</v>
      </c>
      <c r="K23" s="79">
        <f>'7-11л. РАСКЛАДКА'!S368</f>
        <v>0</v>
      </c>
      <c r="L23" s="79">
        <f>'7-11л. РАСКЛАДКА'!S421</f>
        <v>24.12</v>
      </c>
      <c r="M23" s="79">
        <f>'7-11л. РАСКЛАДКА'!S475</f>
        <v>0</v>
      </c>
      <c r="N23" s="832">
        <f>'7-11л. РАСКЛАДКА'!S528</f>
        <v>72</v>
      </c>
      <c r="O23" s="836">
        <f t="shared" si="0"/>
        <v>203</v>
      </c>
      <c r="P23" s="2190">
        <v>0</v>
      </c>
      <c r="Q23" s="2384">
        <v>203</v>
      </c>
      <c r="R23" s="2260">
        <v>58</v>
      </c>
      <c r="T23" s="3747"/>
      <c r="U23" s="130"/>
      <c r="V23" s="366"/>
      <c r="W23" s="3414"/>
      <c r="X23" s="3414"/>
      <c r="Y23" s="3414"/>
      <c r="Z23" s="3414"/>
      <c r="AA23" s="623"/>
      <c r="AB23" s="130"/>
      <c r="AC23" s="624"/>
      <c r="AD23" s="110"/>
      <c r="AE23" s="1758"/>
      <c r="AH23" s="110"/>
      <c r="AI23" s="110"/>
      <c r="AJ23" s="110"/>
    </row>
    <row r="24" spans="2:36" ht="13.5" customHeight="1">
      <c r="B24" s="445">
        <v>14</v>
      </c>
      <c r="C24" s="1519" t="s">
        <v>98</v>
      </c>
      <c r="D24" s="1516">
        <v>10.5</v>
      </c>
      <c r="E24" s="170">
        <f>'7-11л. РАСКЛАДКА'!S27</f>
        <v>0</v>
      </c>
      <c r="F24" s="79">
        <f>'7-11л. РАСКЛАДКА'!S85</f>
        <v>0</v>
      </c>
      <c r="G24" s="79">
        <f>'7-11л. РАСКЛАДКА'!S144</f>
        <v>0</v>
      </c>
      <c r="H24" s="79">
        <f>'7-11л. РАСКЛАДКА'!S200</f>
        <v>0</v>
      </c>
      <c r="I24" s="79">
        <f>'7-11л. РАСКЛАДКА'!S257</f>
        <v>0</v>
      </c>
      <c r="J24" s="79">
        <f>'7-11л. РАСКЛАДКА'!S313</f>
        <v>0</v>
      </c>
      <c r="K24" s="79">
        <f>'7-11л. РАСКЛАДКА'!S369</f>
        <v>105</v>
      </c>
      <c r="L24" s="79">
        <f>'7-11л. РАСКЛАДКА'!S422</f>
        <v>0</v>
      </c>
      <c r="M24" s="79">
        <f>'7-11л. РАСКЛАДКА'!S476</f>
        <v>0</v>
      </c>
      <c r="N24" s="832">
        <f>'7-11л. РАСКЛАДКА'!S529</f>
        <v>0</v>
      </c>
      <c r="O24" s="836">
        <f t="shared" si="0"/>
        <v>105</v>
      </c>
      <c r="P24" s="2190">
        <v>0</v>
      </c>
      <c r="Q24" s="2384">
        <v>105</v>
      </c>
      <c r="R24" s="2260">
        <v>30</v>
      </c>
      <c r="T24" s="3747"/>
      <c r="U24" s="130"/>
      <c r="V24" s="366"/>
      <c r="W24" s="3414"/>
      <c r="X24" s="3414"/>
      <c r="Y24" s="3414"/>
      <c r="Z24" s="3414"/>
      <c r="AA24" s="623"/>
      <c r="AB24" s="130"/>
      <c r="AC24" s="624"/>
      <c r="AD24" s="110"/>
      <c r="AE24" s="1758"/>
      <c r="AH24" s="110"/>
      <c r="AI24" s="110"/>
      <c r="AJ24" s="110"/>
    </row>
    <row r="25" spans="2:36" ht="12" customHeight="1">
      <c r="B25" s="445">
        <v>15</v>
      </c>
      <c r="C25" s="1519" t="s">
        <v>179</v>
      </c>
      <c r="D25" s="1516">
        <v>105</v>
      </c>
      <c r="E25" s="170">
        <f>'7-11л. РАСКЛАДКА'!S28</f>
        <v>265.87</v>
      </c>
      <c r="F25" s="79">
        <f>'7-11л. РАСКЛАДКА'!S86</f>
        <v>0</v>
      </c>
      <c r="G25" s="79">
        <f>'7-11л. РАСКЛАДКА'!S145</f>
        <v>27</v>
      </c>
      <c r="H25" s="79">
        <f>'7-11л. РАСКЛАДКА'!S201</f>
        <v>148</v>
      </c>
      <c r="I25" s="79">
        <f>'7-11л. РАСКЛАДКА'!S258</f>
        <v>200</v>
      </c>
      <c r="J25" s="79">
        <f>'7-11л. РАСКЛАДКА'!S314</f>
        <v>10</v>
      </c>
      <c r="K25" s="79">
        <f>'7-11л. РАСКЛАДКА'!S370</f>
        <v>214.7</v>
      </c>
      <c r="L25" s="79">
        <f>'7-11л. РАСКЛАДКА'!S423</f>
        <v>0</v>
      </c>
      <c r="M25" s="79">
        <f>'7-11л. РАСКЛАДКА'!S477</f>
        <v>175.53</v>
      </c>
      <c r="N25" s="832">
        <f>'7-11л. РАСКЛАДКА'!S530</f>
        <v>8.9</v>
      </c>
      <c r="O25" s="3498">
        <f t="shared" si="0"/>
        <v>1050</v>
      </c>
      <c r="P25" s="2190">
        <v>0</v>
      </c>
      <c r="Q25" s="2384">
        <v>1050</v>
      </c>
      <c r="R25" s="2260">
        <v>300</v>
      </c>
      <c r="T25" s="3747"/>
      <c r="U25" s="130"/>
      <c r="V25" s="366"/>
      <c r="W25" s="3414"/>
      <c r="X25" s="3414"/>
      <c r="Y25" s="3414"/>
      <c r="Z25" s="3414"/>
      <c r="AA25" s="623"/>
      <c r="AB25" s="130"/>
      <c r="AC25" s="624"/>
      <c r="AD25" s="110"/>
      <c r="AE25" s="1759"/>
      <c r="AH25" s="110"/>
      <c r="AI25" s="110"/>
      <c r="AJ25" s="110"/>
    </row>
    <row r="26" spans="2:36" ht="14.25" customHeight="1">
      <c r="B26" s="445">
        <v>16</v>
      </c>
      <c r="C26" s="1519" t="s">
        <v>180</v>
      </c>
      <c r="D26" s="1516">
        <v>52.5</v>
      </c>
      <c r="E26" s="170">
        <f>'7-11л. РАСКЛАДКА'!S29</f>
        <v>0</v>
      </c>
      <c r="F26" s="79">
        <f>'7-11л. РАСКЛАДКА'!S87</f>
        <v>0</v>
      </c>
      <c r="G26" s="79">
        <f>'7-11л. РАСКЛАДКА'!S146</f>
        <v>0</v>
      </c>
      <c r="H26" s="79">
        <f>'7-11л. РАСКЛАДКА'!S202</f>
        <v>0</v>
      </c>
      <c r="I26" s="79">
        <f>'7-11л. РАСКЛАДКА'!S259</f>
        <v>0</v>
      </c>
      <c r="J26" s="79">
        <f>'7-11л. РАСКЛАДКА'!S315</f>
        <v>0</v>
      </c>
      <c r="K26" s="79">
        <f>'7-11л. РАСКЛАДКА'!S371</f>
        <v>0</v>
      </c>
      <c r="L26" s="79">
        <f>'7-11л. РАСКЛАДКА'!S424</f>
        <v>0</v>
      </c>
      <c r="M26" s="79">
        <f>'7-11л. РАСКЛАДКА'!S478</f>
        <v>0</v>
      </c>
      <c r="N26" s="832">
        <f>'7-11л. РАСКЛАДКА'!S531</f>
        <v>0</v>
      </c>
      <c r="O26" s="836">
        <f t="shared" si="0"/>
        <v>0</v>
      </c>
      <c r="P26" s="2368">
        <v>-100</v>
      </c>
      <c r="Q26" s="2384">
        <v>525</v>
      </c>
      <c r="R26" s="2260">
        <v>150</v>
      </c>
      <c r="T26" s="3747"/>
      <c r="U26" s="130"/>
      <c r="V26" s="366"/>
      <c r="W26" s="3414"/>
      <c r="X26" s="3414"/>
      <c r="Y26" s="3414"/>
      <c r="Z26" s="3414"/>
      <c r="AA26" s="623"/>
      <c r="AB26" s="130"/>
      <c r="AC26" s="624"/>
      <c r="AD26" s="110"/>
      <c r="AE26" s="1768"/>
      <c r="AH26" s="220"/>
      <c r="AI26" s="110"/>
      <c r="AJ26" s="110"/>
    </row>
    <row r="27" spans="2:36">
      <c r="B27" s="445">
        <v>17</v>
      </c>
      <c r="C27" s="1519" t="s">
        <v>181</v>
      </c>
      <c r="D27" s="1516">
        <v>17.5</v>
      </c>
      <c r="E27" s="170">
        <f>'7-11л. РАСКЛАДКА'!S30</f>
        <v>0</v>
      </c>
      <c r="F27" s="79">
        <f>'7-11л. РАСКЛАДКА'!S88</f>
        <v>0</v>
      </c>
      <c r="G27" s="79">
        <f>'7-11л. РАСКЛАДКА'!S147</f>
        <v>0</v>
      </c>
      <c r="H27" s="79">
        <f>'7-11л. РАСКЛАДКА'!S203</f>
        <v>0</v>
      </c>
      <c r="I27" s="79">
        <f>'7-11л. РАСКЛАДКА'!S260</f>
        <v>175</v>
      </c>
      <c r="J27" s="79">
        <f>'7-11л. РАСКЛАДКА'!S316</f>
        <v>0</v>
      </c>
      <c r="K27" s="79">
        <f>'7-11л. РАСКЛАДКА'!S372</f>
        <v>0</v>
      </c>
      <c r="L27" s="79">
        <f>'7-11л. РАСКЛАДКА'!S425</f>
        <v>0</v>
      </c>
      <c r="M27" s="79">
        <f>'7-11л. РАСКЛАДКА'!S479</f>
        <v>0</v>
      </c>
      <c r="N27" s="832">
        <f>'7-11л. РАСКЛАДКА'!S532</f>
        <v>0</v>
      </c>
      <c r="O27" s="836">
        <f t="shared" si="0"/>
        <v>175</v>
      </c>
      <c r="P27" s="2197">
        <v>0</v>
      </c>
      <c r="Q27" s="2384">
        <v>175</v>
      </c>
      <c r="R27" s="2260">
        <v>50</v>
      </c>
      <c r="T27" s="3747"/>
      <c r="U27" s="130"/>
      <c r="V27" s="366"/>
      <c r="W27" s="3414"/>
      <c r="X27" s="3414"/>
      <c r="Y27" s="3414"/>
      <c r="Z27" s="3414"/>
      <c r="AA27" s="623"/>
      <c r="AB27" s="130"/>
      <c r="AC27" s="624"/>
      <c r="AD27" s="110"/>
      <c r="AE27" s="1758"/>
      <c r="AH27" s="110"/>
      <c r="AI27" s="110"/>
      <c r="AJ27" s="110"/>
    </row>
    <row r="28" spans="2:36">
      <c r="B28" s="445">
        <v>18</v>
      </c>
      <c r="C28" s="1519" t="s">
        <v>44</v>
      </c>
      <c r="D28" s="1516">
        <v>3.5</v>
      </c>
      <c r="E28" s="170">
        <f>'7-11л. РАСКЛАДКА'!S31</f>
        <v>35</v>
      </c>
      <c r="F28" s="79">
        <f>'7-11л. РАСКЛАДКА'!S89</f>
        <v>0</v>
      </c>
      <c r="G28" s="79">
        <f>'7-11л. РАСКЛАДКА'!S148</f>
        <v>0</v>
      </c>
      <c r="H28" s="79">
        <f>'7-11л. РАСКЛАДКА'!S204</f>
        <v>0</v>
      </c>
      <c r="I28" s="79">
        <f>'7-11л. РАСКЛАДКА'!S261</f>
        <v>0</v>
      </c>
      <c r="J28" s="79">
        <f>'7-11л. РАСКЛАДКА'!S317</f>
        <v>0</v>
      </c>
      <c r="K28" s="79">
        <f>'7-11л. РАСКЛАДКА'!S373</f>
        <v>0</v>
      </c>
      <c r="L28" s="79">
        <f>'7-11л. РАСКЛАДКА'!S426</f>
        <v>0</v>
      </c>
      <c r="M28" s="79">
        <f>'7-11л. РАСКЛАДКА'!S480</f>
        <v>0</v>
      </c>
      <c r="N28" s="832">
        <f>'7-11л. РАСКЛАДКА'!S533</f>
        <v>0</v>
      </c>
      <c r="O28" s="836">
        <f t="shared" si="0"/>
        <v>35</v>
      </c>
      <c r="P28" s="2197">
        <v>0</v>
      </c>
      <c r="Q28" s="2384">
        <v>35</v>
      </c>
      <c r="R28" s="2260">
        <v>10</v>
      </c>
      <c r="T28" s="3747"/>
      <c r="U28" s="130"/>
      <c r="V28" s="366"/>
      <c r="W28" s="3414"/>
      <c r="X28" s="3414"/>
      <c r="Y28" s="3414"/>
      <c r="Z28" s="3414"/>
      <c r="AA28" s="623"/>
      <c r="AB28" s="130"/>
      <c r="AC28" s="624"/>
      <c r="AD28" s="110"/>
      <c r="AE28" s="1758"/>
      <c r="AH28" s="110"/>
      <c r="AI28" s="110"/>
      <c r="AJ28" s="110"/>
    </row>
    <row r="29" spans="2:36">
      <c r="B29" s="445">
        <v>19</v>
      </c>
      <c r="C29" s="1519" t="s">
        <v>182</v>
      </c>
      <c r="D29" s="1516">
        <v>3.5</v>
      </c>
      <c r="E29" s="170">
        <f>'7-11л. РАСКЛАДКА'!S32</f>
        <v>6</v>
      </c>
      <c r="F29" s="79">
        <f>'7-11л. РАСКЛАДКА'!S90</f>
        <v>0</v>
      </c>
      <c r="G29" s="79">
        <f>'7-11л. РАСКЛАДКА'!S149</f>
        <v>0</v>
      </c>
      <c r="H29" s="80">
        <f>'7-11л. РАСКЛАДКА'!S205</f>
        <v>5</v>
      </c>
      <c r="I29" s="79">
        <f>'7-11л. РАСКЛАДКА'!S262</f>
        <v>3.9</v>
      </c>
      <c r="J29" s="79">
        <f>'7-11л. РАСКЛАДКА'!S318</f>
        <v>6</v>
      </c>
      <c r="K29" s="79">
        <f>'7-11л. РАСКЛАДКА'!S374</f>
        <v>7.5</v>
      </c>
      <c r="L29" s="79">
        <f>'7-11л. РАСКЛАДКА'!S427</f>
        <v>0</v>
      </c>
      <c r="M29" s="79">
        <f>'7-11л. РАСКЛАДКА'!S481</f>
        <v>6.6</v>
      </c>
      <c r="N29" s="832">
        <f>'7-11л. РАСКЛАДКА'!S534</f>
        <v>0</v>
      </c>
      <c r="O29" s="836">
        <f t="shared" si="0"/>
        <v>35</v>
      </c>
      <c r="P29" s="2197">
        <v>0</v>
      </c>
      <c r="Q29" s="2384">
        <v>35</v>
      </c>
      <c r="R29" s="2260">
        <v>10</v>
      </c>
      <c r="T29" s="3747"/>
      <c r="U29" s="130"/>
      <c r="V29" s="366"/>
      <c r="W29" s="3414"/>
      <c r="X29" s="3414"/>
      <c r="Y29" s="3414"/>
      <c r="Z29" s="3414"/>
      <c r="AA29" s="623"/>
      <c r="AB29" s="130"/>
      <c r="AC29" s="624"/>
      <c r="AD29" s="110"/>
      <c r="AE29" s="1653"/>
      <c r="AH29" s="110"/>
      <c r="AI29" s="110"/>
      <c r="AJ29" s="110"/>
    </row>
    <row r="30" spans="2:36" ht="13.5" customHeight="1">
      <c r="B30" s="445">
        <v>20</v>
      </c>
      <c r="C30" s="1519" t="s">
        <v>45</v>
      </c>
      <c r="D30" s="1516">
        <v>10.5</v>
      </c>
      <c r="E30" s="170">
        <f>'7-11л. РАСКЛАДКА'!S33</f>
        <v>17.8</v>
      </c>
      <c r="F30" s="79">
        <f>'7-11л. РАСКЛАДКА'!S91</f>
        <v>5.3</v>
      </c>
      <c r="G30" s="79">
        <f>'7-11л. РАСКЛАДКА'!S150</f>
        <v>12.940000000000001</v>
      </c>
      <c r="H30" s="79">
        <f>'7-11л. РАСКЛАДКА'!S206</f>
        <v>5.25</v>
      </c>
      <c r="I30" s="79">
        <f>'7-11л. РАСКЛАДКА'!S263</f>
        <v>7.4</v>
      </c>
      <c r="J30" s="79">
        <f>'7-11л. РАСКЛАДКА'!S319</f>
        <v>7.25</v>
      </c>
      <c r="K30" s="79">
        <f>'7-11л. РАСКЛАДКА'!S375</f>
        <v>19.36</v>
      </c>
      <c r="L30" s="79">
        <f>'7-11л. РАСКЛАДКА'!S428</f>
        <v>11.2</v>
      </c>
      <c r="M30" s="79">
        <f>'7-11л. РАСКЛАДКА'!S482</f>
        <v>11.100000000000001</v>
      </c>
      <c r="N30" s="832">
        <f>'7-11л. РАСКЛАДКА'!S535</f>
        <v>7.4</v>
      </c>
      <c r="O30" s="836">
        <f t="shared" si="0"/>
        <v>105.00000000000003</v>
      </c>
      <c r="P30" s="2197">
        <v>0</v>
      </c>
      <c r="Q30" s="2384">
        <v>105</v>
      </c>
      <c r="R30" s="2260">
        <v>30</v>
      </c>
      <c r="T30" s="3747"/>
      <c r="U30" s="130"/>
      <c r="V30" s="366"/>
      <c r="W30" s="3414"/>
      <c r="X30" s="3414"/>
      <c r="Y30" s="3414"/>
      <c r="Z30" s="3414"/>
      <c r="AA30" s="623"/>
      <c r="AB30" s="130"/>
      <c r="AC30" s="624"/>
      <c r="AD30" s="110"/>
      <c r="AE30" s="1758"/>
      <c r="AH30" s="110"/>
      <c r="AI30" s="110"/>
      <c r="AJ30" s="110"/>
    </row>
    <row r="31" spans="2:36" ht="12" customHeight="1">
      <c r="B31" s="445">
        <v>21</v>
      </c>
      <c r="C31" s="1519" t="s">
        <v>46</v>
      </c>
      <c r="D31" s="1516">
        <v>5.25</v>
      </c>
      <c r="E31" s="170">
        <f>'7-11л. РАСКЛАДКА'!S34</f>
        <v>4</v>
      </c>
      <c r="F31" s="79">
        <f>'7-11л. РАСКЛАДКА'!S92</f>
        <v>5</v>
      </c>
      <c r="G31" s="79">
        <f>'7-11л. РАСКЛАДКА'!S151</f>
        <v>4.3499999999999996</v>
      </c>
      <c r="H31" s="79">
        <f>'7-11л. РАСКЛАДКА'!S207</f>
        <v>7.6</v>
      </c>
      <c r="I31" s="79">
        <f>'7-11л. РАСКЛАДКА'!S264</f>
        <v>4.5</v>
      </c>
      <c r="J31" s="79">
        <f>'7-11л. РАСКЛАДКА'!S320</f>
        <v>10.199999999999999</v>
      </c>
      <c r="K31" s="79">
        <f>'7-11л. РАСКЛАДКА'!S376</f>
        <v>1.6</v>
      </c>
      <c r="L31" s="79">
        <f>'7-11л. РАСКЛАДКА'!S429</f>
        <v>3</v>
      </c>
      <c r="M31" s="79">
        <f>'7-11л. РАСКЛАДКА'!S483</f>
        <v>4</v>
      </c>
      <c r="N31" s="832">
        <f>'7-11л. РАСКЛАДКА'!S536</f>
        <v>8.25</v>
      </c>
      <c r="O31" s="836">
        <f t="shared" si="0"/>
        <v>52.5</v>
      </c>
      <c r="P31" s="2197">
        <v>0</v>
      </c>
      <c r="Q31" s="2384">
        <v>52.5</v>
      </c>
      <c r="R31" s="2260">
        <v>15</v>
      </c>
      <c r="T31" s="3747"/>
      <c r="U31" s="130"/>
      <c r="V31" s="366"/>
      <c r="W31" s="3414"/>
      <c r="X31" s="3414"/>
      <c r="Y31" s="3414"/>
      <c r="Z31" s="3414"/>
      <c r="AA31" s="3064"/>
      <c r="AB31" s="130"/>
      <c r="AC31" s="624"/>
      <c r="AD31" s="110"/>
      <c r="AE31" s="1653"/>
      <c r="AH31" s="110"/>
      <c r="AI31" s="110"/>
      <c r="AJ31" s="110"/>
    </row>
    <row r="32" spans="2:36" ht="12" customHeight="1">
      <c r="B32" s="445">
        <v>22</v>
      </c>
      <c r="C32" s="1519" t="s">
        <v>183</v>
      </c>
      <c r="D32" s="1516">
        <v>14</v>
      </c>
      <c r="E32" s="170">
        <f>'7-11л. РАСКЛАДКА'!S35</f>
        <v>121.43</v>
      </c>
      <c r="F32" s="79">
        <f>'7-11л. РАСКЛАДКА'!S93</f>
        <v>0</v>
      </c>
      <c r="G32" s="79">
        <f>'7-11л. РАСКЛАДКА'!S152</f>
        <v>0</v>
      </c>
      <c r="H32" s="79">
        <f>'7-11л. РАСКЛАДКА'!S208</f>
        <v>0</v>
      </c>
      <c r="I32" s="79">
        <f>'7-11л. РАСКЛАДКА'!S265</f>
        <v>5.07</v>
      </c>
      <c r="J32" s="79">
        <f>'7-11л. РАСКЛАДКА'!S321</f>
        <v>0</v>
      </c>
      <c r="K32" s="79">
        <f>'7-11л. РАСКЛАДКА'!S377</f>
        <v>9</v>
      </c>
      <c r="L32" s="79">
        <f>'7-11л. РАСКЛАДКА'!S430</f>
        <v>0</v>
      </c>
      <c r="M32" s="79">
        <f>'7-11л. РАСКЛАДКА'!S484</f>
        <v>0</v>
      </c>
      <c r="N32" s="832">
        <f>'7-11л. РАСКЛАДКА'!S537</f>
        <v>4.5</v>
      </c>
      <c r="O32" s="836">
        <f t="shared" si="0"/>
        <v>140</v>
      </c>
      <c r="P32" s="2197">
        <v>0</v>
      </c>
      <c r="Q32" s="2384">
        <v>140</v>
      </c>
      <c r="R32" s="2260">
        <v>40</v>
      </c>
      <c r="T32" s="3747"/>
      <c r="U32" s="130"/>
      <c r="V32" s="366"/>
      <c r="W32" s="3414"/>
      <c r="X32" s="3414"/>
      <c r="Y32" s="3414"/>
      <c r="Z32" s="3414"/>
      <c r="AA32" s="623"/>
      <c r="AB32" s="130"/>
      <c r="AC32" s="624"/>
      <c r="AD32" s="110"/>
      <c r="AE32" s="1758"/>
      <c r="AH32" s="110"/>
      <c r="AI32" s="110"/>
      <c r="AJ32" s="110"/>
    </row>
    <row r="33" spans="2:36" ht="13.5" customHeight="1">
      <c r="B33" s="445">
        <v>23</v>
      </c>
      <c r="C33" s="1519" t="s">
        <v>47</v>
      </c>
      <c r="D33" s="1516">
        <v>10.5</v>
      </c>
      <c r="E33" s="170">
        <f>'7-11л. РАСКЛАДКА'!S36</f>
        <v>17</v>
      </c>
      <c r="F33" s="79">
        <f>'7-11л. РАСКЛАДКА'!S94</f>
        <v>1.98</v>
      </c>
      <c r="G33" s="79">
        <f>'7-11л. РАСКЛАДКА'!S153</f>
        <v>10</v>
      </c>
      <c r="H33" s="79">
        <f>'7-11л. РАСКЛАДКА'!S209</f>
        <v>7</v>
      </c>
      <c r="I33" s="79">
        <f>'7-11л. РАСКЛАДКА'!S266</f>
        <v>19.59</v>
      </c>
      <c r="J33" s="79">
        <f>'7-11л. РАСКЛАДКА'!S322</f>
        <v>3.6</v>
      </c>
      <c r="K33" s="79">
        <f>'7-11л. РАСКЛАДКА'!S378</f>
        <v>15</v>
      </c>
      <c r="L33" s="79">
        <f>'7-11л. РАСКЛАДКА'!S431</f>
        <v>0.72</v>
      </c>
      <c r="M33" s="79">
        <f>'7-11л. РАСКЛАДКА'!S485</f>
        <v>12.77</v>
      </c>
      <c r="N33" s="832">
        <f>'7-11л. РАСКЛАДКА'!S538</f>
        <v>17.34</v>
      </c>
      <c r="O33" s="836">
        <f t="shared" si="0"/>
        <v>105.00000000000001</v>
      </c>
      <c r="P33" s="2197">
        <v>0</v>
      </c>
      <c r="Q33" s="2384">
        <v>105</v>
      </c>
      <c r="R33" s="2260">
        <v>30</v>
      </c>
      <c r="T33" s="3747"/>
      <c r="U33" s="130"/>
      <c r="V33" s="366"/>
      <c r="W33" s="3414"/>
      <c r="X33" s="3414"/>
      <c r="Y33" s="3414"/>
      <c r="Z33" s="3414"/>
      <c r="AA33" s="3064"/>
      <c r="AB33" s="130"/>
      <c r="AC33" s="624"/>
      <c r="AD33" s="110"/>
      <c r="AE33" s="1758"/>
      <c r="AH33" s="110"/>
      <c r="AI33" s="110"/>
      <c r="AJ33" s="110"/>
    </row>
    <row r="34" spans="2:36" ht="11.25" customHeight="1">
      <c r="B34" s="445">
        <v>24</v>
      </c>
      <c r="C34" s="1519" t="s">
        <v>48</v>
      </c>
      <c r="D34" s="1516">
        <v>3.5</v>
      </c>
      <c r="E34" s="170">
        <f>'7-11л. РАСКЛАДКА'!S37</f>
        <v>0</v>
      </c>
      <c r="F34" s="79">
        <f>'7-11л. РАСКЛАДКА'!S95</f>
        <v>20</v>
      </c>
      <c r="G34" s="79">
        <f>'7-11л. РАСКЛАДКА'!S154</f>
        <v>0</v>
      </c>
      <c r="H34" s="79">
        <f>'7-11л. РАСКЛАДКА'!S210</f>
        <v>15</v>
      </c>
      <c r="I34" s="79">
        <f>'7-11л. РАСКЛАДКА'!S267</f>
        <v>0</v>
      </c>
      <c r="J34" s="79">
        <f>'7-11л. РАСКЛАДКА'!S323</f>
        <v>0</v>
      </c>
      <c r="K34" s="79">
        <f>'7-11л. РАСКЛАДКА'!S379</f>
        <v>0</v>
      </c>
      <c r="L34" s="79">
        <f>'7-11л. РАСКЛАДКА'!S432</f>
        <v>0</v>
      </c>
      <c r="M34" s="79">
        <f>'7-11л. РАСКЛАДКА'!S486</f>
        <v>0</v>
      </c>
      <c r="N34" s="832">
        <f>'7-11л. РАСКЛАДКА'!S539</f>
        <v>0</v>
      </c>
      <c r="O34" s="836">
        <f t="shared" si="0"/>
        <v>35</v>
      </c>
      <c r="P34" s="2197">
        <v>0</v>
      </c>
      <c r="Q34" s="2384">
        <v>35</v>
      </c>
      <c r="R34" s="2260">
        <v>10</v>
      </c>
      <c r="T34" s="3747"/>
      <c r="U34" s="130"/>
      <c r="V34" s="366"/>
      <c r="W34" s="3414"/>
      <c r="X34" s="3414"/>
      <c r="Y34" s="3414"/>
      <c r="Z34" s="3414"/>
      <c r="AA34" s="623"/>
      <c r="AB34" s="130"/>
      <c r="AC34" s="624"/>
      <c r="AD34" s="110"/>
      <c r="AE34" s="1758"/>
      <c r="AH34" s="110"/>
      <c r="AI34" s="110"/>
      <c r="AJ34" s="110"/>
    </row>
    <row r="35" spans="2:36" ht="12" customHeight="1">
      <c r="B35" s="445">
        <v>25</v>
      </c>
      <c r="C35" s="1519" t="s">
        <v>49</v>
      </c>
      <c r="D35" s="1516">
        <v>0.35</v>
      </c>
      <c r="E35" s="170">
        <f>'7-11л. РАСКЛАДКА'!S38</f>
        <v>0</v>
      </c>
      <c r="F35" s="79">
        <f>'7-11л. РАСКЛАДКА'!S96</f>
        <v>0</v>
      </c>
      <c r="G35" s="79">
        <f>'7-11л. РАСКЛАДКА'!S155</f>
        <v>0</v>
      </c>
      <c r="H35" s="79">
        <f>'7-11л. РАСКЛАДКА'!S211</f>
        <v>1.75</v>
      </c>
      <c r="I35" s="79">
        <f>'7-11л. РАСКЛАДКА'!S268</f>
        <v>0</v>
      </c>
      <c r="J35" s="79">
        <f>'7-11л. РАСКЛАДКА'!S324</f>
        <v>0</v>
      </c>
      <c r="K35" s="79">
        <f>'7-11л. РАСКЛАДКА'!S380</f>
        <v>0</v>
      </c>
      <c r="L35" s="79">
        <f>'7-11л. РАСКЛАДКА'!S433</f>
        <v>0</v>
      </c>
      <c r="M35" s="79">
        <f>'7-11л. РАСКЛАДКА'!S487</f>
        <v>1.75</v>
      </c>
      <c r="N35" s="832">
        <f>'7-11л. РАСКЛАДКА'!S540</f>
        <v>0</v>
      </c>
      <c r="O35" s="836">
        <f t="shared" si="0"/>
        <v>3.5</v>
      </c>
      <c r="P35" s="2197">
        <v>0</v>
      </c>
      <c r="Q35" s="2384">
        <v>3.5</v>
      </c>
      <c r="R35" s="2260">
        <v>1</v>
      </c>
      <c r="T35" s="3747"/>
      <c r="U35" s="130"/>
      <c r="V35" s="366"/>
      <c r="W35" s="3414"/>
      <c r="X35" s="3414"/>
      <c r="Y35" s="3414"/>
      <c r="Z35" s="3414"/>
      <c r="AA35" s="623"/>
      <c r="AB35" s="130"/>
      <c r="AC35" s="624"/>
      <c r="AD35" s="110"/>
      <c r="AE35" s="1760"/>
      <c r="AH35" s="110"/>
      <c r="AI35" s="110"/>
      <c r="AJ35" s="110"/>
    </row>
    <row r="36" spans="2:36" ht="14.25" customHeight="1">
      <c r="B36" s="445">
        <v>26</v>
      </c>
      <c r="C36" s="1519" t="s">
        <v>184</v>
      </c>
      <c r="D36" s="1516">
        <v>0.35</v>
      </c>
      <c r="E36" s="170">
        <f>'7-11л. РАСКЛАДКА'!S39</f>
        <v>0</v>
      </c>
      <c r="F36" s="79">
        <f>'7-11л. РАСКЛАДКА'!S97</f>
        <v>0</v>
      </c>
      <c r="G36" s="79">
        <f>'7-11л. РАСКЛАДКА'!S156</f>
        <v>0</v>
      </c>
      <c r="H36" s="79">
        <f>'7-11л. РАСКЛАДКА'!S212</f>
        <v>0</v>
      </c>
      <c r="I36" s="79">
        <f>'7-11л. РАСКЛАДКА'!S269</f>
        <v>3.5</v>
      </c>
      <c r="J36" s="79">
        <f>'7-11л. РАСКЛАДКА'!S325</f>
        <v>0</v>
      </c>
      <c r="K36" s="79">
        <f>'7-11л. РАСКЛАДКА'!S381</f>
        <v>0</v>
      </c>
      <c r="L36" s="79">
        <f>'7-11л. РАСКЛАДКА'!S434</f>
        <v>0</v>
      </c>
      <c r="M36" s="79">
        <f>'7-11л. РАСКЛАДКА'!S488</f>
        <v>0</v>
      </c>
      <c r="N36" s="832">
        <f>'7-11л. РАСКЛАДКА'!S541</f>
        <v>0</v>
      </c>
      <c r="O36" s="836">
        <f t="shared" si="0"/>
        <v>3.5</v>
      </c>
      <c r="P36" s="2197">
        <v>0</v>
      </c>
      <c r="Q36" s="2384">
        <v>3.5</v>
      </c>
      <c r="R36" s="2260">
        <v>1</v>
      </c>
      <c r="T36" s="3747"/>
      <c r="U36" s="130"/>
      <c r="V36" s="366"/>
      <c r="W36" s="3414"/>
      <c r="X36" s="3414"/>
      <c r="Y36" s="187"/>
      <c r="Z36" s="3414"/>
      <c r="AA36" s="623"/>
      <c r="AB36" s="130"/>
      <c r="AC36" s="624"/>
      <c r="AD36" s="110"/>
      <c r="AE36" s="1758"/>
      <c r="AH36" s="110"/>
      <c r="AI36" s="110"/>
      <c r="AJ36" s="110"/>
    </row>
    <row r="37" spans="2:36" ht="12" customHeight="1">
      <c r="B37" s="445">
        <v>27</v>
      </c>
      <c r="C37" s="1519" t="s">
        <v>99</v>
      </c>
      <c r="D37" s="1516">
        <v>0.7</v>
      </c>
      <c r="E37" s="170">
        <f>'7-11л. РАСКЛАДКА'!S40</f>
        <v>3.5</v>
      </c>
      <c r="F37" s="79">
        <f>'7-11л. РАСКЛАДКА'!S98</f>
        <v>0</v>
      </c>
      <c r="G37" s="79">
        <f>'7-11л. РАСКЛАДКА'!S157</f>
        <v>0</v>
      </c>
      <c r="H37" s="79">
        <f>'7-11л. РАСКЛАДКА'!S213</f>
        <v>0</v>
      </c>
      <c r="I37" s="79">
        <f>'7-11л. РАСКЛАДКА'!S270</f>
        <v>0</v>
      </c>
      <c r="J37" s="79">
        <f>'7-11л. РАСКЛАДКА'!S326</f>
        <v>0</v>
      </c>
      <c r="K37" s="79">
        <f>'7-11л. РАСКЛАДКА'!S382</f>
        <v>3.5</v>
      </c>
      <c r="L37" s="79">
        <f>'7-11л. РАСКЛАДКА'!S435</f>
        <v>0</v>
      </c>
      <c r="M37" s="79">
        <f>'7-11л. РАСКЛАДКА'!S489</f>
        <v>0</v>
      </c>
      <c r="N37" s="832">
        <f>'7-11л. РАСКЛАДКА'!S542</f>
        <v>0</v>
      </c>
      <c r="O37" s="836">
        <f t="shared" si="0"/>
        <v>7</v>
      </c>
      <c r="P37" s="2197">
        <v>0</v>
      </c>
      <c r="Q37" s="2384">
        <v>7</v>
      </c>
      <c r="R37" s="2260">
        <v>2</v>
      </c>
      <c r="T37" s="3747"/>
      <c r="U37" s="130"/>
      <c r="V37" s="366"/>
      <c r="W37" s="3414"/>
      <c r="X37" s="3414"/>
      <c r="Y37" s="3414"/>
      <c r="Z37" s="3414"/>
      <c r="AA37" s="623"/>
      <c r="AB37" s="130"/>
      <c r="AC37" s="624"/>
      <c r="AD37" s="110"/>
      <c r="AE37" s="1762"/>
      <c r="AH37" s="110"/>
      <c r="AI37" s="110"/>
      <c r="AJ37" s="110"/>
    </row>
    <row r="38" spans="2:36" ht="12.75" customHeight="1">
      <c r="B38" s="445">
        <v>28</v>
      </c>
      <c r="C38" s="1519" t="s">
        <v>50</v>
      </c>
      <c r="D38" s="1516">
        <v>7.0000000000000007E-2</v>
      </c>
      <c r="E38" s="170">
        <f>'7-11л. РАСКЛАДКА'!S41</f>
        <v>0</v>
      </c>
      <c r="F38" s="79">
        <f>'7-11л. РАСКЛАДКА'!S99</f>
        <v>0</v>
      </c>
      <c r="G38" s="79">
        <f>'7-11л. РАСКЛАДКА'!S158</f>
        <v>0</v>
      </c>
      <c r="H38" s="79">
        <f>'7-11л. РАСКЛАДКА'!S214</f>
        <v>0</v>
      </c>
      <c r="I38" s="79">
        <f>'7-11л. РАСКЛАДКА'!S271</f>
        <v>0</v>
      </c>
      <c r="J38" s="79">
        <f>'7-11л. РАСКЛАДКА'!S327</f>
        <v>0</v>
      </c>
      <c r="K38" s="79">
        <f>'7-11л. РАСКЛАДКА'!S383</f>
        <v>0</v>
      </c>
      <c r="L38" s="79">
        <f>'7-11л. РАСКЛАДКА'!S436</f>
        <v>0</v>
      </c>
      <c r="M38" s="79">
        <f>'7-11л. РАСКЛАДКА'!S490</f>
        <v>0.9</v>
      </c>
      <c r="N38" s="832">
        <f>'7-11л. РАСКЛАДКА'!S543</f>
        <v>0</v>
      </c>
      <c r="O38" s="836">
        <f t="shared" si="0"/>
        <v>0.9</v>
      </c>
      <c r="P38" s="2197">
        <v>28.571428999999998</v>
      </c>
      <c r="Q38" s="2384">
        <v>0.7</v>
      </c>
      <c r="R38" s="2260">
        <v>0.2</v>
      </c>
      <c r="T38" s="3747"/>
      <c r="U38" s="130"/>
      <c r="V38" s="366"/>
      <c r="W38" s="3414"/>
      <c r="X38" s="3414"/>
      <c r="Y38" s="3414"/>
      <c r="Z38" s="3414"/>
      <c r="AA38" s="623"/>
      <c r="AB38" s="130"/>
      <c r="AC38" s="624"/>
      <c r="AD38" s="110"/>
      <c r="AE38" s="1653"/>
      <c r="AH38" s="110"/>
      <c r="AI38" s="110"/>
      <c r="AJ38" s="110"/>
    </row>
    <row r="39" spans="2:36" ht="11.25" customHeight="1">
      <c r="B39" s="445">
        <v>29</v>
      </c>
      <c r="C39" s="473" t="s">
        <v>185</v>
      </c>
      <c r="D39" s="1516">
        <v>1.05</v>
      </c>
      <c r="E39" s="170">
        <f>'7-11л. РАСКЛАДКА'!S42</f>
        <v>0.95</v>
      </c>
      <c r="F39" s="79">
        <f>'7-11л. РАСКЛАДКА'!S100</f>
        <v>1.1299999999999999</v>
      </c>
      <c r="G39" s="79">
        <f>'7-11л. РАСКЛАДКА'!S159</f>
        <v>1.2749999999999999</v>
      </c>
      <c r="H39" s="80">
        <f>'7-11л. РАСКЛАДКА'!S215</f>
        <v>0.98</v>
      </c>
      <c r="I39" s="79">
        <f>'7-11л. РАСКЛАДКА'!S272</f>
        <v>1.01</v>
      </c>
      <c r="J39" s="79">
        <f>'7-11л. РАСКЛАДКА'!S328</f>
        <v>1.05</v>
      </c>
      <c r="K39" s="79">
        <f>'7-11л. РАСКЛАДКА'!S384</f>
        <v>1.095</v>
      </c>
      <c r="L39" s="79">
        <f>'7-11л. РАСКЛАДКА'!S437</f>
        <v>1.05</v>
      </c>
      <c r="M39" s="79">
        <f>'7-11л. РАСКЛАДКА'!S491</f>
        <v>0.95</v>
      </c>
      <c r="N39" s="832">
        <f>'7-11л. РАСКЛАДКА'!S544</f>
        <v>1.0100000000000002</v>
      </c>
      <c r="O39" s="836">
        <f t="shared" si="0"/>
        <v>10.499999999999998</v>
      </c>
      <c r="P39" s="2197">
        <v>0</v>
      </c>
      <c r="Q39" s="2384">
        <v>10.5</v>
      </c>
      <c r="R39" s="2260">
        <v>3</v>
      </c>
      <c r="T39" s="3747"/>
      <c r="U39" s="3411"/>
      <c r="V39" s="366"/>
      <c r="W39" s="3414"/>
      <c r="X39" s="3414"/>
      <c r="Y39" s="3414"/>
      <c r="Z39" s="3414"/>
      <c r="AA39" s="623"/>
      <c r="AB39" s="130"/>
      <c r="AC39" s="624"/>
      <c r="AD39" s="110"/>
      <c r="AE39" s="1653"/>
      <c r="AH39" s="110"/>
      <c r="AI39" s="110"/>
      <c r="AJ39" s="110"/>
    </row>
    <row r="40" spans="2:36" ht="11.25" customHeight="1">
      <c r="B40" s="445">
        <v>30</v>
      </c>
      <c r="C40" s="1519" t="s">
        <v>100</v>
      </c>
      <c r="D40" s="1516">
        <v>1.05</v>
      </c>
      <c r="E40" s="170">
        <f>'7-11л. РАСКЛАДКА'!S43</f>
        <v>0</v>
      </c>
      <c r="F40" s="79">
        <f>'7-11л. РАСКЛАДКА'!S101</f>
        <v>0</v>
      </c>
      <c r="G40" s="79">
        <f>'7-11л. РАСКЛАДКА'!S160</f>
        <v>0</v>
      </c>
      <c r="H40" s="79">
        <f>'7-11л. РАСКЛАДКА'!S216</f>
        <v>0</v>
      </c>
      <c r="I40" s="79">
        <f>'7-11л. РАСКЛАДКА'!S273</f>
        <v>0</v>
      </c>
      <c r="J40" s="79">
        <f>'7-11л. РАСКЛАДКА'!S329</f>
        <v>0</v>
      </c>
      <c r="K40" s="79">
        <f>'7-11л. РАСКЛАДКА'!S385</f>
        <v>0</v>
      </c>
      <c r="L40" s="79">
        <f>'7-11л. РАСКЛАДКА'!S438</f>
        <v>0</v>
      </c>
      <c r="M40" s="79">
        <f>'7-11л. РАСКЛАДКА'!S492</f>
        <v>0.5</v>
      </c>
      <c r="N40" s="832">
        <f>'7-11л. РАСКЛАДКА'!S545</f>
        <v>10</v>
      </c>
      <c r="O40" s="836">
        <f t="shared" si="0"/>
        <v>10.5</v>
      </c>
      <c r="P40" s="2197">
        <v>0</v>
      </c>
      <c r="Q40" s="2384">
        <v>10.5</v>
      </c>
      <c r="R40" s="2260">
        <v>3</v>
      </c>
      <c r="T40" s="3747"/>
      <c r="U40" s="130"/>
      <c r="V40" s="366"/>
      <c r="W40" s="3414"/>
      <c r="X40" s="3414"/>
      <c r="Y40" s="3414"/>
      <c r="Z40" s="3414"/>
      <c r="AA40" s="623"/>
      <c r="AB40" s="130"/>
      <c r="AC40" s="624"/>
      <c r="AD40" s="110"/>
      <c r="AE40" s="1758"/>
      <c r="AH40" s="110"/>
      <c r="AI40" s="110"/>
      <c r="AJ40" s="110"/>
    </row>
    <row r="41" spans="2:36" ht="12.75" customHeight="1">
      <c r="B41" s="445">
        <v>31</v>
      </c>
      <c r="C41" s="1519" t="s">
        <v>101</v>
      </c>
      <c r="D41" s="1516">
        <v>0.7</v>
      </c>
      <c r="E41" s="170">
        <f>'7-11л. РАСКЛАДКА'!S44</f>
        <v>0.56800000000000006</v>
      </c>
      <c r="F41" s="79">
        <f>'7-11л. РАСКЛАДКА'!S102</f>
        <v>0.20056999999999997</v>
      </c>
      <c r="G41" s="79">
        <f>'7-11л. РАСКЛАДКА'!S161</f>
        <v>8.0000000000000002E-3</v>
      </c>
      <c r="H41" s="79">
        <f>'7-11л. РАСКЛАДКА'!S217</f>
        <v>0.50800000000000001</v>
      </c>
      <c r="I41" s="79">
        <f>'7-11л. РАСКЛАДКА'!S274</f>
        <v>1.3580000000000001</v>
      </c>
      <c r="J41" s="79">
        <f>'7-11л. РАСКЛАДКА'!S330</f>
        <v>1.16943</v>
      </c>
      <c r="K41" s="79">
        <f>'7-11л. РАСКЛАДКА'!S386</f>
        <v>0.95799999999999996</v>
      </c>
      <c r="L41" s="79">
        <f>'7-11л. РАСКЛАДКА'!S439</f>
        <v>0.76339999999999997</v>
      </c>
      <c r="M41" s="79">
        <f>'7-11л. РАСКЛАДКА'!S493</f>
        <v>6.8000000000000005E-2</v>
      </c>
      <c r="N41" s="832">
        <f>'7-11л. РАСКЛАДКА'!S546</f>
        <v>1.3985999999999998</v>
      </c>
      <c r="O41" s="836">
        <f t="shared" si="0"/>
        <v>7</v>
      </c>
      <c r="P41" s="2197">
        <v>0</v>
      </c>
      <c r="Q41" s="2384">
        <v>7</v>
      </c>
      <c r="R41" s="2260">
        <v>2</v>
      </c>
      <c r="T41" s="3821"/>
      <c r="U41" s="130"/>
      <c r="V41" s="366"/>
      <c r="W41" s="3414"/>
      <c r="X41" s="3414"/>
      <c r="Y41" s="3414"/>
      <c r="Z41" s="3414"/>
      <c r="AA41" s="623"/>
      <c r="AB41" s="130"/>
      <c r="AC41" s="624"/>
      <c r="AD41" s="110"/>
      <c r="AE41" s="1761"/>
      <c r="AH41" s="110"/>
      <c r="AI41" s="110"/>
      <c r="AJ41" s="110"/>
    </row>
    <row r="42" spans="2:36" ht="12.75" customHeight="1">
      <c r="B42" s="445">
        <v>32</v>
      </c>
      <c r="C42" s="1519" t="s">
        <v>52</v>
      </c>
      <c r="D42" s="1516">
        <v>26.95</v>
      </c>
      <c r="E42" s="648">
        <f>'7-11л. МЕНЮ '!E84</f>
        <v>25.392000000000003</v>
      </c>
      <c r="F42" s="94">
        <f>'7-11л. МЕНЮ '!E141</f>
        <v>18.809499999999996</v>
      </c>
      <c r="G42" s="94">
        <f>'7-11л. МЕНЮ '!E197</f>
        <v>28.793999999999997</v>
      </c>
      <c r="H42" s="94">
        <f>'7-11л. МЕНЮ '!E253</f>
        <v>27.800999999999995</v>
      </c>
      <c r="I42" s="94">
        <f>'7-11л. МЕНЮ '!E308</f>
        <v>42.202999999999996</v>
      </c>
      <c r="J42" s="94">
        <f>'7-11л. МЕНЮ '!E363</f>
        <v>18.2607</v>
      </c>
      <c r="K42" s="94">
        <f>'7-11л. МЕНЮ '!E421</f>
        <v>35.189499999999995</v>
      </c>
      <c r="L42" s="94">
        <f>'7-11л. МЕНЮ '!E475</f>
        <v>22.2774</v>
      </c>
      <c r="M42" s="94">
        <f>'7-11л. МЕНЮ '!E532</f>
        <v>28.108799999999995</v>
      </c>
      <c r="N42" s="833">
        <f>'7-11л. МЕНЮ '!E586</f>
        <v>22.664000000000001</v>
      </c>
      <c r="O42" s="836">
        <f t="shared" si="0"/>
        <v>269.49990000000003</v>
      </c>
      <c r="P42" s="2238">
        <v>-3.7104999999999998E-5</v>
      </c>
      <c r="Q42" s="2384">
        <v>269.5</v>
      </c>
      <c r="R42" s="2260">
        <v>77</v>
      </c>
      <c r="T42" s="3821"/>
      <c r="U42" s="130"/>
      <c r="V42" s="366"/>
      <c r="W42" s="3414"/>
      <c r="X42" s="3414"/>
      <c r="Y42" s="3414"/>
      <c r="Z42" s="3414"/>
      <c r="AA42" s="623"/>
      <c r="AB42" s="130"/>
      <c r="AC42" s="624"/>
      <c r="AD42" s="110"/>
      <c r="AE42" s="1758"/>
      <c r="AH42" s="110"/>
      <c r="AI42" s="110"/>
      <c r="AJ42" s="110"/>
    </row>
    <row r="43" spans="2:36" ht="10.5" customHeight="1">
      <c r="B43" s="445">
        <v>33</v>
      </c>
      <c r="C43" s="1519" t="s">
        <v>53</v>
      </c>
      <c r="D43" s="1516">
        <v>27.65</v>
      </c>
      <c r="E43" s="648">
        <f>'7-11л. МЕНЮ '!F84</f>
        <v>45.361000000000004</v>
      </c>
      <c r="F43" s="94">
        <f>'7-11л. МЕНЮ '!F141</f>
        <v>28.328599999999998</v>
      </c>
      <c r="G43" s="94">
        <f>'7-11л. МЕНЮ '!F197</f>
        <v>21.849</v>
      </c>
      <c r="H43" s="94">
        <f>'7-11л. МЕНЮ '!F253</f>
        <v>28.302</v>
      </c>
      <c r="I43" s="94">
        <f>'7-11л. МЕНЮ '!F308</f>
        <v>25.7957</v>
      </c>
      <c r="J43" s="94">
        <f>'7-11л. МЕНЮ '!F363</f>
        <v>22.971409999999999</v>
      </c>
      <c r="K43" s="94">
        <f>'7-11л. МЕНЮ '!F421</f>
        <v>31.166199999999996</v>
      </c>
      <c r="L43" s="94">
        <f>'7-11л. МЕНЮ '!F475</f>
        <v>30.9177</v>
      </c>
      <c r="M43" s="94">
        <f>'7-11л. МЕНЮ '!F532</f>
        <v>24.932349999999996</v>
      </c>
      <c r="N43" s="833">
        <f>'7-11л. МЕНЮ '!F586</f>
        <v>16.875799999999995</v>
      </c>
      <c r="O43" s="836">
        <f t="shared" si="0"/>
        <v>276.49975999999998</v>
      </c>
      <c r="P43" s="2238">
        <v>-8.6799300000000001E-5</v>
      </c>
      <c r="Q43" s="2384">
        <v>276.5</v>
      </c>
      <c r="R43" s="2260">
        <v>79</v>
      </c>
      <c r="T43" s="3821"/>
      <c r="U43" s="130"/>
      <c r="V43" s="366"/>
      <c r="W43" s="3414"/>
      <c r="X43" s="3414"/>
      <c r="Y43" s="3414"/>
      <c r="Z43" s="3414"/>
      <c r="AA43" s="623"/>
      <c r="AB43" s="130"/>
      <c r="AC43" s="624"/>
      <c r="AD43" s="110"/>
      <c r="AE43" s="1758"/>
      <c r="AH43" s="110"/>
      <c r="AI43" s="110"/>
      <c r="AJ43" s="110"/>
    </row>
    <row r="44" spans="2:36" ht="11.25" customHeight="1">
      <c r="B44" s="445">
        <v>34</v>
      </c>
      <c r="C44" s="1519" t="s">
        <v>54</v>
      </c>
      <c r="D44" s="1516">
        <v>117.25</v>
      </c>
      <c r="E44" s="650">
        <f>'7-11л. МЕНЮ '!G84</f>
        <v>77.106000000000009</v>
      </c>
      <c r="F44" s="94">
        <f>'7-11л. МЕНЮ '!G141</f>
        <v>131.09821000000002</v>
      </c>
      <c r="G44" s="94">
        <f>'7-11л. МЕНЮ '!G197</f>
        <v>116.69300000000001</v>
      </c>
      <c r="H44" s="94">
        <f>'7-11л. МЕНЮ '!G253</f>
        <v>112.89479999999999</v>
      </c>
      <c r="I44" s="94">
        <f>'7-11л. МЕНЮ '!G308</f>
        <v>114.2332</v>
      </c>
      <c r="J44" s="94">
        <f>'7-11л. МЕНЮ '!G363</f>
        <v>114.90081000000001</v>
      </c>
      <c r="K44" s="94">
        <f>'7-11л. МЕНЮ '!G421</f>
        <v>106.09569999999999</v>
      </c>
      <c r="L44" s="94">
        <f>'7-11л. МЕНЮ '!G475</f>
        <v>118.5539</v>
      </c>
      <c r="M44" s="94">
        <f>'7-11л. МЕНЮ '!G532</f>
        <v>138.2354</v>
      </c>
      <c r="N44" s="833">
        <f>'7-11л. МЕНЮ '!G586</f>
        <v>142.68890000000002</v>
      </c>
      <c r="O44" s="836">
        <f t="shared" si="0"/>
        <v>1172.49992</v>
      </c>
      <c r="P44" s="2238">
        <v>-6.8229999999999997E-6</v>
      </c>
      <c r="Q44" s="2513">
        <v>1172.5</v>
      </c>
      <c r="R44" s="2260">
        <v>335</v>
      </c>
      <c r="T44" s="3821"/>
      <c r="U44" s="130"/>
      <c r="V44" s="366"/>
      <c r="W44" s="3414"/>
      <c r="X44" s="3414"/>
      <c r="Y44" s="3414"/>
      <c r="Z44" s="3414"/>
      <c r="AA44" s="623"/>
      <c r="AB44" s="130"/>
      <c r="AC44" s="624"/>
      <c r="AD44" s="110"/>
      <c r="AE44" s="1758"/>
      <c r="AH44" s="110"/>
      <c r="AI44" s="110"/>
      <c r="AJ44" s="110"/>
    </row>
    <row r="45" spans="2:36" ht="12.75" customHeight="1" thickBot="1">
      <c r="B45" s="474">
        <v>35</v>
      </c>
      <c r="C45" s="1521" t="s">
        <v>55</v>
      </c>
      <c r="D45" s="1517">
        <v>822.5</v>
      </c>
      <c r="E45" s="651">
        <f>'7-11л. МЕНЮ '!H84</f>
        <v>818.51700000000005</v>
      </c>
      <c r="F45" s="98">
        <f>'7-11л. МЕНЮ '!H141</f>
        <v>813.37909999999988</v>
      </c>
      <c r="G45" s="98">
        <f>'7-11л. МЕНЮ '!H197</f>
        <v>775.02409999999986</v>
      </c>
      <c r="H45" s="98">
        <f>'7-11л. МЕНЮ '!H253</f>
        <v>811.09699999999998</v>
      </c>
      <c r="I45" s="98">
        <f>'7-11л. МЕНЮ '!H308</f>
        <v>851.59</v>
      </c>
      <c r="J45" s="98">
        <f>'7-11л. МЕНЮ '!H363</f>
        <v>755.42699999999991</v>
      </c>
      <c r="K45" s="132">
        <f>'7-11л. МЕНЮ '!H421</f>
        <v>839.88699999999994</v>
      </c>
      <c r="L45" s="98">
        <f>'7-11л. МЕНЮ '!H475</f>
        <v>849.96640000000002</v>
      </c>
      <c r="M45" s="98">
        <f>'7-11л. МЕНЮ '!H532</f>
        <v>898.2118999999999</v>
      </c>
      <c r="N45" s="834">
        <f>'7-11л. МЕНЮ '!H586</f>
        <v>811.90039999999999</v>
      </c>
      <c r="O45" s="840">
        <f t="shared" si="0"/>
        <v>8224.9998999999989</v>
      </c>
      <c r="P45" s="2239">
        <v>-1.2158000000000001E-6</v>
      </c>
      <c r="Q45" s="2387">
        <v>8225</v>
      </c>
      <c r="R45" s="1513">
        <v>2350</v>
      </c>
      <c r="T45" s="3821"/>
      <c r="U45" s="130"/>
      <c r="V45" s="366"/>
      <c r="W45" s="3414"/>
      <c r="X45" s="3414"/>
      <c r="Y45" s="3414"/>
      <c r="Z45" s="3414"/>
      <c r="AA45" s="642"/>
      <c r="AB45" s="130"/>
      <c r="AC45" s="624"/>
      <c r="AD45" s="110"/>
      <c r="AE45" s="1758"/>
      <c r="AH45" s="110"/>
      <c r="AI45" s="110"/>
      <c r="AJ45" s="110"/>
    </row>
    <row r="46" spans="2:36">
      <c r="T46" s="125"/>
      <c r="U46" s="3414"/>
      <c r="V46" s="3414"/>
      <c r="W46" s="3414"/>
      <c r="X46" s="3414"/>
      <c r="Y46" s="3414"/>
      <c r="Z46" s="3414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T47" s="3414"/>
      <c r="U47" s="3414"/>
      <c r="V47" s="3414"/>
      <c r="W47" s="3414"/>
      <c r="X47" s="3414"/>
      <c r="Y47" s="3414"/>
      <c r="Z47" s="3414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T48" s="3414"/>
      <c r="U48" s="3414"/>
      <c r="V48" s="3414"/>
      <c r="W48" s="3414"/>
      <c r="X48" s="3414"/>
      <c r="Y48" s="3414"/>
      <c r="Z48" s="3414"/>
    </row>
    <row r="49" spans="2:26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187"/>
      <c r="U49" s="3414"/>
      <c r="V49" s="3414"/>
      <c r="W49" s="3414"/>
      <c r="X49" s="187"/>
      <c r="Y49" s="3414"/>
      <c r="Z49" s="3414"/>
    </row>
    <row r="50" spans="2:26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6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6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6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6">
      <c r="B54" t="s">
        <v>188</v>
      </c>
    </row>
    <row r="55" spans="2:26">
      <c r="B55" t="s">
        <v>189</v>
      </c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</row>
    <row r="56" spans="2:26">
      <c r="B56" t="s">
        <v>190</v>
      </c>
      <c r="O56" s="271"/>
      <c r="P56" s="271"/>
    </row>
    <row r="57" spans="2:26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71"/>
      <c r="R57" s="271"/>
    </row>
    <row r="58" spans="2:26">
      <c r="B58" s="1" t="s">
        <v>191</v>
      </c>
    </row>
    <row r="59" spans="2:26">
      <c r="B59" t="s">
        <v>192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6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71"/>
      <c r="R60" s="271"/>
      <c r="U60" s="352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2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</row>
    <row r="88" spans="2:32">
      <c r="B88" s="207"/>
      <c r="C88" s="110"/>
      <c r="D88" s="207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205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</row>
    <row r="89" spans="2:32">
      <c r="B89" s="110"/>
      <c r="C89" s="130"/>
      <c r="D89" s="366"/>
      <c r="E89" s="211"/>
      <c r="F89" s="211"/>
      <c r="G89" s="211"/>
      <c r="H89" s="211"/>
      <c r="I89" s="211"/>
      <c r="J89" s="211"/>
      <c r="K89" s="211"/>
      <c r="L89" s="211"/>
      <c r="M89" s="130"/>
      <c r="N89" s="130"/>
      <c r="O89" s="102"/>
      <c r="P89" s="102"/>
      <c r="Q89" s="130"/>
      <c r="R89" s="366"/>
      <c r="S89" s="110"/>
      <c r="T89" s="366"/>
      <c r="U89" s="13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</row>
    <row r="90" spans="2:32">
      <c r="B90" s="110"/>
      <c r="C90" s="130"/>
      <c r="D90" s="102"/>
      <c r="E90" s="211"/>
      <c r="F90" s="211"/>
      <c r="G90" s="211"/>
      <c r="H90" s="211"/>
      <c r="I90" s="211"/>
      <c r="J90" s="211"/>
      <c r="K90" s="211"/>
      <c r="L90" s="211"/>
      <c r="M90" s="130"/>
      <c r="N90" s="130"/>
      <c r="O90" s="102"/>
      <c r="P90" s="102"/>
      <c r="Q90" s="130"/>
      <c r="R90" s="366"/>
      <c r="S90" s="110"/>
      <c r="T90" s="366"/>
      <c r="U90" s="13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</row>
    <row r="91" spans="2:32">
      <c r="B91" s="110"/>
      <c r="C91" s="366"/>
      <c r="D91" s="366"/>
      <c r="E91" s="211"/>
      <c r="F91" s="211"/>
      <c r="G91" s="211"/>
      <c r="H91" s="211"/>
      <c r="I91" s="110"/>
      <c r="J91" s="110"/>
      <c r="K91" s="211"/>
      <c r="L91" s="108"/>
      <c r="M91" s="130"/>
      <c r="N91" s="130"/>
      <c r="O91" s="102"/>
      <c r="P91" s="102"/>
      <c r="Q91" s="366"/>
      <c r="R91" s="366"/>
      <c r="S91" s="110"/>
      <c r="T91" s="366"/>
      <c r="U91" s="130"/>
      <c r="V91" s="110"/>
      <c r="W91" s="110"/>
      <c r="X91" s="110"/>
      <c r="Y91" s="110"/>
      <c r="Z91" s="110"/>
      <c r="AA91" s="110"/>
      <c r="AB91" s="618"/>
      <c r="AC91" s="110"/>
      <c r="AD91" s="110"/>
      <c r="AE91" s="110"/>
      <c r="AF91" s="110"/>
    </row>
    <row r="92" spans="2:32">
      <c r="B92" s="110"/>
      <c r="C92" s="130"/>
      <c r="D92" s="130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102"/>
      <c r="P92" s="102"/>
      <c r="Q92" s="366"/>
      <c r="R92" s="366"/>
      <c r="S92" s="110"/>
      <c r="T92" s="366"/>
      <c r="U92" s="130"/>
      <c r="V92" s="110"/>
      <c r="W92" s="110"/>
      <c r="X92" s="110"/>
      <c r="Y92" s="110"/>
      <c r="Z92" s="338"/>
      <c r="AA92" s="110"/>
      <c r="AB92" s="618"/>
      <c r="AC92" s="110"/>
      <c r="AD92" s="110"/>
      <c r="AE92" s="110"/>
      <c r="AF92" s="110"/>
    </row>
    <row r="93" spans="2:32">
      <c r="B93" s="110"/>
      <c r="C93" s="366"/>
      <c r="D93" s="110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102"/>
      <c r="P93" s="102"/>
      <c r="Q93" s="130"/>
      <c r="R93" s="366"/>
      <c r="S93" s="110"/>
      <c r="T93" s="366"/>
      <c r="U93" s="130"/>
      <c r="V93" s="110"/>
      <c r="W93" s="110"/>
      <c r="X93" s="110"/>
      <c r="Y93" s="110"/>
      <c r="Z93" s="338"/>
      <c r="AA93" s="110"/>
      <c r="AB93" s="619"/>
      <c r="AC93" s="110"/>
      <c r="AD93" s="110"/>
      <c r="AE93" s="110"/>
      <c r="AF93" s="110"/>
    </row>
    <row r="94" spans="2:32">
      <c r="B94" s="110"/>
      <c r="C94" s="130"/>
      <c r="D94" s="211"/>
      <c r="E94" s="130"/>
      <c r="F94" s="130"/>
      <c r="G94" s="130"/>
      <c r="H94" s="130"/>
      <c r="I94" s="105"/>
      <c r="J94" s="130"/>
      <c r="K94" s="130"/>
      <c r="L94" s="130"/>
      <c r="M94" s="130"/>
      <c r="N94" s="105"/>
      <c r="O94" s="102"/>
      <c r="P94" s="102"/>
      <c r="Q94" s="211"/>
      <c r="R94" s="366"/>
      <c r="S94" s="130"/>
      <c r="T94" s="366"/>
      <c r="U94" s="130"/>
      <c r="V94" s="110"/>
      <c r="W94" s="278"/>
      <c r="X94" s="366"/>
      <c r="Y94" s="164"/>
      <c r="Z94" s="620"/>
      <c r="AA94" s="110"/>
      <c r="AB94" s="619"/>
      <c r="AC94" s="110"/>
      <c r="AD94" s="110"/>
      <c r="AE94" s="110"/>
      <c r="AF94" s="110"/>
    </row>
    <row r="95" spans="2:32">
      <c r="B95" s="164"/>
      <c r="C95" s="130"/>
      <c r="D95" s="621"/>
      <c r="E95" s="637"/>
      <c r="F95" s="622"/>
      <c r="G95" s="622"/>
      <c r="H95" s="622"/>
      <c r="I95" s="622"/>
      <c r="J95" s="622"/>
      <c r="K95" s="622"/>
      <c r="L95" s="622"/>
      <c r="M95" s="622"/>
      <c r="N95" s="622"/>
      <c r="O95" s="621"/>
      <c r="P95" s="366"/>
      <c r="Q95" s="366"/>
      <c r="R95" s="110"/>
      <c r="S95" s="500"/>
      <c r="T95" s="110"/>
      <c r="U95" s="110"/>
      <c r="V95" s="110"/>
      <c r="W95" s="623"/>
      <c r="X95" s="130"/>
      <c r="Y95" s="125"/>
      <c r="Z95" s="624"/>
      <c r="AA95" s="110"/>
      <c r="AB95" s="625"/>
      <c r="AC95" s="110"/>
      <c r="AD95" s="110"/>
      <c r="AE95" s="110"/>
      <c r="AF95" s="110"/>
    </row>
    <row r="96" spans="2:32">
      <c r="B96" s="164"/>
      <c r="C96" s="130"/>
      <c r="D96" s="621"/>
      <c r="E96" s="637"/>
      <c r="F96" s="622"/>
      <c r="G96" s="622"/>
      <c r="H96" s="622"/>
      <c r="I96" s="622"/>
      <c r="J96" s="622"/>
      <c r="K96" s="622"/>
      <c r="L96" s="622"/>
      <c r="M96" s="622"/>
      <c r="N96" s="622"/>
      <c r="O96" s="626"/>
      <c r="P96" s="627"/>
      <c r="Q96" s="366"/>
      <c r="R96" s="110"/>
      <c r="S96" s="110"/>
      <c r="T96" s="110"/>
      <c r="U96" s="110"/>
      <c r="V96" s="110"/>
      <c r="W96" s="623"/>
      <c r="X96" s="130"/>
      <c r="Y96" s="125"/>
      <c r="Z96" s="624"/>
      <c r="AA96" s="110"/>
      <c r="AB96" s="625"/>
      <c r="AC96" s="110"/>
      <c r="AD96" s="110"/>
      <c r="AE96" s="110"/>
      <c r="AF96" s="110"/>
    </row>
    <row r="97" spans="2:32">
      <c r="B97" s="164"/>
      <c r="C97" s="130"/>
      <c r="D97" s="621"/>
      <c r="E97" s="637"/>
      <c r="F97" s="622"/>
      <c r="G97" s="622"/>
      <c r="H97" s="637"/>
      <c r="I97" s="622"/>
      <c r="J97" s="622"/>
      <c r="K97" s="637"/>
      <c r="L97" s="622"/>
      <c r="M97" s="622"/>
      <c r="N97" s="622"/>
      <c r="O97" s="621"/>
      <c r="P97" s="627"/>
      <c r="Q97" s="366"/>
      <c r="R97" s="110"/>
      <c r="S97" s="110"/>
      <c r="T97" s="110"/>
      <c r="U97" s="110"/>
      <c r="V97" s="110"/>
      <c r="W97" s="623"/>
      <c r="X97" s="130"/>
      <c r="Y97" s="125"/>
      <c r="Z97" s="624"/>
      <c r="AA97" s="110"/>
      <c r="AB97" s="628"/>
      <c r="AC97" s="110"/>
      <c r="AD97" s="110"/>
      <c r="AE97" s="110"/>
      <c r="AF97" s="110"/>
    </row>
    <row r="98" spans="2:32">
      <c r="B98" s="164"/>
      <c r="C98" s="130"/>
      <c r="D98" s="621"/>
      <c r="E98" s="637"/>
      <c r="F98" s="622"/>
      <c r="G98" s="622"/>
      <c r="H98" s="622"/>
      <c r="I98" s="622"/>
      <c r="J98" s="622"/>
      <c r="K98" s="622"/>
      <c r="L98" s="622"/>
      <c r="M98" s="622"/>
      <c r="N98" s="637"/>
      <c r="O98" s="629"/>
      <c r="P98" s="627"/>
      <c r="Q98" s="366"/>
      <c r="R98" s="110"/>
      <c r="S98" s="110"/>
      <c r="T98" s="110"/>
      <c r="U98" s="110"/>
      <c r="V98" s="110"/>
      <c r="W98" s="623"/>
      <c r="X98" s="130"/>
      <c r="Y98" s="125"/>
      <c r="Z98" s="624"/>
      <c r="AA98" s="110"/>
      <c r="AB98" s="625"/>
      <c r="AC98" s="110"/>
      <c r="AD98" s="110"/>
      <c r="AE98" s="110"/>
      <c r="AF98" s="110"/>
    </row>
    <row r="99" spans="2:32">
      <c r="B99" s="164"/>
      <c r="C99" s="130"/>
      <c r="D99" s="621"/>
      <c r="E99" s="637"/>
      <c r="F99" s="622"/>
      <c r="G99" s="622"/>
      <c r="H99" s="622"/>
      <c r="I99" s="622"/>
      <c r="J99" s="622"/>
      <c r="K99" s="622"/>
      <c r="L99" s="622"/>
      <c r="M99" s="622"/>
      <c r="N99" s="622"/>
      <c r="O99" s="621"/>
      <c r="P99" s="627"/>
      <c r="Q99" s="366"/>
      <c r="R99" s="110"/>
      <c r="S99" s="110"/>
      <c r="T99" s="110"/>
      <c r="U99" s="110"/>
      <c r="V99" s="110"/>
      <c r="W99" s="623"/>
      <c r="X99" s="130"/>
      <c r="Y99" s="125"/>
      <c r="Z99" s="624"/>
      <c r="AA99" s="110"/>
      <c r="AB99" s="630"/>
      <c r="AC99" s="110"/>
      <c r="AD99" s="110"/>
      <c r="AE99" s="110"/>
      <c r="AF99" s="110"/>
    </row>
    <row r="100" spans="2:32">
      <c r="B100" s="164"/>
      <c r="C100" s="130"/>
      <c r="D100" s="621"/>
      <c r="E100" s="637"/>
      <c r="F100" s="622"/>
      <c r="G100" s="622"/>
      <c r="H100" s="622"/>
      <c r="I100" s="622"/>
      <c r="J100" s="622"/>
      <c r="K100" s="622"/>
      <c r="L100" s="622"/>
      <c r="M100" s="622"/>
      <c r="N100" s="622"/>
      <c r="O100" s="621"/>
      <c r="P100" s="627"/>
      <c r="Q100" s="366"/>
      <c r="R100" s="110"/>
      <c r="S100" s="110"/>
      <c r="T100" s="110"/>
      <c r="U100" s="110"/>
      <c r="V100" s="110"/>
      <c r="W100" s="623"/>
      <c r="X100" s="130"/>
      <c r="Y100" s="125"/>
      <c r="Z100" s="624"/>
      <c r="AA100" s="110"/>
      <c r="AB100" s="628"/>
      <c r="AC100" s="110"/>
      <c r="AD100" s="110"/>
      <c r="AE100" s="110"/>
      <c r="AF100" s="110"/>
    </row>
    <row r="101" spans="2:32">
      <c r="B101" s="164"/>
      <c r="C101" s="130"/>
      <c r="D101" s="621"/>
      <c r="E101" s="637"/>
      <c r="F101" s="622"/>
      <c r="G101" s="102"/>
      <c r="H101" s="632"/>
      <c r="I101" s="637"/>
      <c r="J101" s="622"/>
      <c r="K101" s="622"/>
      <c r="L101" s="622"/>
      <c r="M101" s="622"/>
      <c r="N101" s="622"/>
      <c r="O101" s="631"/>
      <c r="P101" s="627"/>
      <c r="Q101" s="366"/>
      <c r="R101" s="110"/>
      <c r="S101" s="110"/>
      <c r="T101" s="110"/>
      <c r="U101" s="110"/>
      <c r="V101" s="110"/>
      <c r="W101" s="623"/>
      <c r="X101" s="130"/>
      <c r="Y101" s="125"/>
      <c r="Z101" s="624"/>
      <c r="AA101" s="110"/>
      <c r="AB101" s="630"/>
      <c r="AC101" s="110"/>
      <c r="AD101" s="110"/>
      <c r="AE101" s="110"/>
      <c r="AF101" s="110"/>
    </row>
    <row r="102" spans="2:32">
      <c r="B102" s="164"/>
      <c r="C102" s="130"/>
      <c r="D102" s="621"/>
      <c r="E102" s="637"/>
      <c r="F102" s="622"/>
      <c r="G102" s="622"/>
      <c r="H102" s="622"/>
      <c r="I102" s="622"/>
      <c r="J102" s="622"/>
      <c r="K102" s="622"/>
      <c r="L102" s="622"/>
      <c r="M102" s="622"/>
      <c r="N102" s="622"/>
      <c r="O102" s="621"/>
      <c r="P102" s="627"/>
      <c r="Q102" s="366"/>
      <c r="R102" s="110"/>
      <c r="S102" s="110"/>
      <c r="T102" s="110"/>
      <c r="U102" s="110"/>
      <c r="V102" s="110"/>
      <c r="W102" s="623"/>
      <c r="X102" s="130"/>
      <c r="Y102" s="125"/>
      <c r="Z102" s="624"/>
      <c r="AA102" s="110"/>
      <c r="AB102" s="625"/>
      <c r="AC102" s="110"/>
      <c r="AD102" s="110"/>
      <c r="AE102" s="110"/>
      <c r="AF102" s="110"/>
    </row>
    <row r="103" spans="2:32">
      <c r="B103" s="164"/>
      <c r="C103" s="130"/>
      <c r="D103" s="621"/>
      <c r="E103" s="637"/>
      <c r="F103" s="622"/>
      <c r="G103" s="622"/>
      <c r="H103" s="622"/>
      <c r="I103" s="622"/>
      <c r="J103" s="622"/>
      <c r="K103" s="622"/>
      <c r="L103" s="622"/>
      <c r="M103" s="622"/>
      <c r="N103" s="622"/>
      <c r="O103" s="621"/>
      <c r="P103" s="627"/>
      <c r="Q103" s="366"/>
      <c r="R103" s="110"/>
      <c r="S103" s="110"/>
      <c r="T103" s="110"/>
      <c r="U103" s="110"/>
      <c r="V103" s="110"/>
      <c r="W103" s="623"/>
      <c r="X103" s="130"/>
      <c r="Y103" s="125"/>
      <c r="Z103" s="624"/>
      <c r="AA103" s="110"/>
      <c r="AB103" s="625"/>
      <c r="AC103" s="110"/>
      <c r="AD103" s="110"/>
      <c r="AE103" s="110"/>
      <c r="AF103" s="110"/>
    </row>
    <row r="104" spans="2:32" ht="12.75" customHeight="1">
      <c r="B104" s="164"/>
      <c r="C104" s="130"/>
      <c r="D104" s="621"/>
      <c r="E104" s="637"/>
      <c r="F104" s="622"/>
      <c r="G104" s="622"/>
      <c r="H104" s="622"/>
      <c r="I104" s="622"/>
      <c r="J104" s="622"/>
      <c r="K104" s="622"/>
      <c r="L104" s="622"/>
      <c r="M104" s="622"/>
      <c r="N104" s="622"/>
      <c r="O104" s="621"/>
      <c r="P104" s="627"/>
      <c r="Q104" s="366"/>
      <c r="R104" s="110"/>
      <c r="S104" s="110"/>
      <c r="T104" s="110"/>
      <c r="U104" s="110"/>
      <c r="V104" s="110"/>
      <c r="W104" s="623"/>
      <c r="X104" s="130"/>
      <c r="Y104" s="125"/>
      <c r="Z104" s="624"/>
      <c r="AA104" s="110"/>
      <c r="AB104" s="625"/>
      <c r="AC104" s="110"/>
      <c r="AD104" s="110"/>
      <c r="AE104" s="110"/>
      <c r="AF104" s="110"/>
    </row>
    <row r="105" spans="2:32" ht="13.5" customHeight="1">
      <c r="B105" s="164"/>
      <c r="C105" s="130"/>
      <c r="D105" s="621"/>
      <c r="E105" s="637"/>
      <c r="F105" s="622"/>
      <c r="G105" s="622"/>
      <c r="H105" s="622"/>
      <c r="I105" s="622"/>
      <c r="J105" s="622"/>
      <c r="K105" s="622"/>
      <c r="L105" s="622"/>
      <c r="M105" s="622"/>
      <c r="N105" s="622"/>
      <c r="O105" s="621"/>
      <c r="P105" s="627"/>
      <c r="Q105" s="366"/>
      <c r="R105" s="110"/>
      <c r="S105" s="110"/>
      <c r="T105" s="110"/>
      <c r="U105" s="110"/>
      <c r="V105" s="110"/>
      <c r="W105" s="623"/>
      <c r="X105" s="130"/>
      <c r="Y105" s="125"/>
      <c r="Z105" s="624"/>
      <c r="AA105" s="110"/>
      <c r="AB105" s="625"/>
      <c r="AC105" s="110"/>
      <c r="AD105" s="110"/>
      <c r="AE105" s="110"/>
      <c r="AF105" s="110"/>
    </row>
    <row r="106" spans="2:32" ht="12.75" customHeight="1">
      <c r="B106" s="164"/>
      <c r="C106" s="130"/>
      <c r="D106" s="621"/>
      <c r="E106" s="637"/>
      <c r="F106" s="622"/>
      <c r="G106" s="622"/>
      <c r="H106" s="622"/>
      <c r="I106" s="622"/>
      <c r="J106" s="622"/>
      <c r="K106" s="622"/>
      <c r="L106" s="622"/>
      <c r="M106" s="622"/>
      <c r="N106" s="622"/>
      <c r="O106" s="621"/>
      <c r="P106" s="627"/>
      <c r="Q106" s="366"/>
      <c r="R106" s="110"/>
      <c r="S106" s="110"/>
      <c r="T106" s="110"/>
      <c r="U106" s="110"/>
      <c r="V106" s="110"/>
      <c r="W106" s="623"/>
      <c r="X106" s="130"/>
      <c r="Y106" s="125"/>
      <c r="Z106" s="624"/>
      <c r="AA106" s="110"/>
      <c r="AB106" s="625"/>
      <c r="AC106" s="110"/>
      <c r="AD106" s="110"/>
      <c r="AE106" s="110"/>
      <c r="AF106" s="110"/>
    </row>
    <row r="107" spans="2:32">
      <c r="B107" s="164"/>
      <c r="C107" s="130"/>
      <c r="D107" s="621"/>
      <c r="E107" s="637"/>
      <c r="F107" s="622"/>
      <c r="G107" s="622"/>
      <c r="H107" s="622"/>
      <c r="I107" s="622"/>
      <c r="J107" s="622"/>
      <c r="K107" s="622"/>
      <c r="L107" s="622"/>
      <c r="M107" s="622"/>
      <c r="N107" s="622"/>
      <c r="O107" s="621"/>
      <c r="P107" s="627"/>
      <c r="Q107" s="366"/>
      <c r="R107" s="110"/>
      <c r="S107" s="110"/>
      <c r="T107" s="110"/>
      <c r="U107" s="110"/>
      <c r="V107" s="110"/>
      <c r="W107" s="623"/>
      <c r="X107" s="130"/>
      <c r="Y107" s="125"/>
      <c r="Z107" s="624"/>
      <c r="AA107" s="110"/>
      <c r="AB107" s="625"/>
      <c r="AC107" s="110"/>
      <c r="AD107" s="110"/>
      <c r="AE107" s="110"/>
      <c r="AF107" s="110"/>
    </row>
    <row r="108" spans="2:32">
      <c r="B108" s="164"/>
      <c r="C108" s="130"/>
      <c r="D108" s="621"/>
      <c r="E108" s="637"/>
      <c r="F108" s="622"/>
      <c r="G108" s="622"/>
      <c r="H108" s="622"/>
      <c r="I108" s="622"/>
      <c r="J108" s="622"/>
      <c r="K108" s="622"/>
      <c r="L108" s="622"/>
      <c r="M108" s="622"/>
      <c r="N108" s="622"/>
      <c r="O108" s="621"/>
      <c r="P108" s="627"/>
      <c r="Q108" s="366"/>
      <c r="R108" s="110"/>
      <c r="S108" s="110"/>
      <c r="T108" s="110"/>
      <c r="U108" s="110"/>
      <c r="V108" s="110"/>
      <c r="W108" s="623"/>
      <c r="X108" s="130"/>
      <c r="Y108" s="125"/>
      <c r="Z108" s="624"/>
      <c r="AA108" s="110"/>
      <c r="AB108" s="625"/>
      <c r="AC108" s="110"/>
      <c r="AD108" s="110"/>
      <c r="AE108" s="110"/>
      <c r="AF108" s="110"/>
    </row>
    <row r="109" spans="2:32">
      <c r="B109" s="164"/>
      <c r="C109" s="130"/>
      <c r="D109" s="621"/>
      <c r="E109" s="637"/>
      <c r="F109" s="622"/>
      <c r="G109" s="622"/>
      <c r="H109" s="622"/>
      <c r="I109" s="622"/>
      <c r="J109" s="622"/>
      <c r="K109" s="622"/>
      <c r="L109" s="622"/>
      <c r="M109" s="622"/>
      <c r="N109" s="622"/>
      <c r="O109" s="621"/>
      <c r="P109" s="627"/>
      <c r="Q109" s="366"/>
      <c r="R109" s="110"/>
      <c r="S109" s="110"/>
      <c r="T109" s="110"/>
      <c r="U109" s="110"/>
      <c r="V109" s="110"/>
      <c r="W109" s="623"/>
      <c r="X109" s="130"/>
      <c r="Y109" s="125"/>
      <c r="Z109" s="624"/>
      <c r="AA109" s="110"/>
      <c r="AB109" s="628"/>
      <c r="AC109" s="110"/>
      <c r="AD109" s="110"/>
      <c r="AE109" s="110"/>
      <c r="AF109" s="110"/>
    </row>
    <row r="110" spans="2:32" ht="12.75" customHeight="1">
      <c r="B110" s="164"/>
      <c r="C110" s="130"/>
      <c r="D110" s="621"/>
      <c r="E110" s="640"/>
      <c r="F110" s="632"/>
      <c r="G110" s="633"/>
      <c r="H110" s="622"/>
      <c r="I110" s="622"/>
      <c r="J110" s="622"/>
      <c r="K110" s="622"/>
      <c r="L110" s="632"/>
      <c r="M110" s="632"/>
      <c r="N110" s="622"/>
      <c r="O110" s="626"/>
      <c r="P110" s="627"/>
      <c r="Q110" s="366"/>
      <c r="R110" s="110"/>
      <c r="S110" s="110"/>
      <c r="T110" s="110"/>
      <c r="U110" s="110"/>
      <c r="V110" s="110"/>
      <c r="W110" s="623"/>
      <c r="X110" s="130"/>
      <c r="Y110" s="125"/>
      <c r="Z110" s="624"/>
      <c r="AA110" s="110"/>
      <c r="AB110" s="634"/>
      <c r="AC110" s="110"/>
      <c r="AD110" s="110"/>
      <c r="AE110" s="110"/>
      <c r="AF110" s="110"/>
    </row>
    <row r="111" spans="2:32" ht="12.75" customHeight="1">
      <c r="B111" s="164"/>
      <c r="C111" s="130"/>
      <c r="D111" s="621"/>
      <c r="E111" s="640"/>
      <c r="F111" s="632"/>
      <c r="G111" s="633"/>
      <c r="H111" s="622"/>
      <c r="I111" s="622"/>
      <c r="J111" s="622"/>
      <c r="K111" s="622"/>
      <c r="L111" s="632"/>
      <c r="M111" s="632"/>
      <c r="N111" s="622"/>
      <c r="O111" s="621"/>
      <c r="P111" s="627"/>
      <c r="Q111" s="366"/>
      <c r="R111" s="110"/>
      <c r="S111" s="110"/>
      <c r="T111" s="110"/>
      <c r="U111" s="110"/>
      <c r="V111" s="110"/>
      <c r="W111" s="623"/>
      <c r="X111" s="130"/>
      <c r="Y111" s="125"/>
      <c r="Z111" s="624"/>
      <c r="AA111" s="110"/>
      <c r="AB111" s="625"/>
      <c r="AC111" s="110"/>
      <c r="AD111" s="110"/>
      <c r="AE111" s="110"/>
      <c r="AF111" s="110"/>
    </row>
    <row r="112" spans="2:32" ht="11.25" customHeight="1">
      <c r="B112" s="164"/>
      <c r="C112" s="130"/>
      <c r="D112" s="621"/>
      <c r="E112" s="640"/>
      <c r="F112" s="632"/>
      <c r="G112" s="633"/>
      <c r="H112" s="622"/>
      <c r="I112" s="622"/>
      <c r="J112" s="622"/>
      <c r="K112" s="622"/>
      <c r="L112" s="632"/>
      <c r="M112" s="632"/>
      <c r="N112" s="622"/>
      <c r="O112" s="621"/>
      <c r="P112" s="627"/>
      <c r="Q112" s="366"/>
      <c r="R112" s="110"/>
      <c r="S112" s="110"/>
      <c r="T112" s="110"/>
      <c r="U112" s="110"/>
      <c r="V112" s="110"/>
      <c r="W112" s="623"/>
      <c r="X112" s="130"/>
      <c r="Y112" s="125"/>
      <c r="Z112" s="624"/>
      <c r="AA112" s="110"/>
      <c r="AB112" s="625"/>
      <c r="AC112" s="110"/>
      <c r="AD112" s="110"/>
      <c r="AE112" s="110"/>
      <c r="AF112" s="110"/>
    </row>
    <row r="113" spans="2:32" ht="12.75" customHeight="1">
      <c r="B113" s="164"/>
      <c r="C113" s="130"/>
      <c r="D113" s="621"/>
      <c r="E113" s="640"/>
      <c r="F113" s="632"/>
      <c r="G113" s="633"/>
      <c r="H113" s="622"/>
      <c r="I113" s="644"/>
      <c r="J113" s="622"/>
      <c r="K113" s="644"/>
      <c r="L113" s="637"/>
      <c r="M113" s="637"/>
      <c r="N113" s="622"/>
      <c r="O113" s="621"/>
      <c r="P113" s="627"/>
      <c r="Q113" s="366"/>
      <c r="R113" s="110"/>
      <c r="S113" s="110"/>
      <c r="T113" s="110"/>
      <c r="U113" s="110"/>
      <c r="V113" s="110"/>
      <c r="W113" s="623"/>
      <c r="X113" s="130"/>
      <c r="Y113" s="125"/>
      <c r="Z113" s="624"/>
      <c r="AA113" s="110"/>
      <c r="AB113" s="630"/>
      <c r="AC113" s="110"/>
      <c r="AD113" s="110"/>
      <c r="AE113" s="110"/>
      <c r="AF113" s="110"/>
    </row>
    <row r="114" spans="2:32" ht="13.5" customHeight="1">
      <c r="B114" s="164"/>
      <c r="C114" s="130"/>
      <c r="D114" s="621"/>
      <c r="E114" s="640"/>
      <c r="F114" s="637"/>
      <c r="G114" s="633"/>
      <c r="H114" s="622"/>
      <c r="I114" s="622"/>
      <c r="J114" s="622"/>
      <c r="K114" s="622"/>
      <c r="L114" s="637"/>
      <c r="M114" s="637"/>
      <c r="N114" s="622"/>
      <c r="O114" s="621"/>
      <c r="P114" s="627"/>
      <c r="Q114" s="366"/>
      <c r="R114" s="110"/>
      <c r="S114" s="110"/>
      <c r="T114" s="110"/>
      <c r="U114" s="110"/>
      <c r="V114" s="110"/>
      <c r="W114" s="623"/>
      <c r="X114" s="130"/>
      <c r="Y114" s="125"/>
      <c r="Z114" s="624"/>
      <c r="AA114" s="110"/>
      <c r="AB114" s="625"/>
      <c r="AC114" s="110"/>
      <c r="AD114" s="110"/>
      <c r="AE114" s="110"/>
      <c r="AF114" s="110"/>
    </row>
    <row r="115" spans="2:32" ht="14.25" customHeight="1">
      <c r="B115" s="164"/>
      <c r="C115" s="130"/>
      <c r="D115" s="621"/>
      <c r="E115" s="640"/>
      <c r="F115" s="632"/>
      <c r="G115" s="633"/>
      <c r="H115" s="622"/>
      <c r="I115" s="622"/>
      <c r="J115" s="622"/>
      <c r="K115" s="622"/>
      <c r="L115" s="637"/>
      <c r="M115" s="632"/>
      <c r="N115" s="622"/>
      <c r="O115" s="621"/>
      <c r="P115" s="627"/>
      <c r="Q115" s="366"/>
      <c r="R115" s="110"/>
      <c r="S115" s="110"/>
      <c r="T115" s="110"/>
      <c r="U115" s="110"/>
      <c r="V115" s="110"/>
      <c r="W115" s="623"/>
      <c r="X115" s="130"/>
      <c r="Y115" s="125"/>
      <c r="Z115" s="624"/>
      <c r="AA115" s="110"/>
      <c r="AB115" s="625"/>
      <c r="AC115" s="110"/>
      <c r="AD115" s="110"/>
      <c r="AE115" s="110"/>
      <c r="AF115" s="110"/>
    </row>
    <row r="116" spans="2:32">
      <c r="B116" s="164"/>
      <c r="C116" s="130"/>
      <c r="D116" s="621"/>
      <c r="E116" s="640"/>
      <c r="F116" s="637"/>
      <c r="G116" s="633"/>
      <c r="H116" s="622"/>
      <c r="I116" s="622"/>
      <c r="J116" s="622"/>
      <c r="K116" s="622"/>
      <c r="L116" s="633"/>
      <c r="M116" s="633"/>
      <c r="N116" s="102"/>
      <c r="O116" s="621"/>
      <c r="P116" s="627"/>
      <c r="Q116" s="366"/>
      <c r="R116" s="110"/>
      <c r="S116" s="110"/>
      <c r="T116" s="110"/>
      <c r="U116" s="110"/>
      <c r="V116" s="110"/>
      <c r="W116" s="623"/>
      <c r="X116" s="130"/>
      <c r="Y116" s="125"/>
      <c r="Z116" s="624"/>
      <c r="AA116" s="110"/>
      <c r="AB116" s="625"/>
      <c r="AC116" s="110"/>
      <c r="AD116" s="110"/>
      <c r="AE116" s="110"/>
      <c r="AF116" s="110"/>
    </row>
    <row r="117" spans="2:32" ht="14.25" customHeight="1">
      <c r="B117" s="164"/>
      <c r="C117" s="130"/>
      <c r="D117" s="621"/>
      <c r="E117" s="640"/>
      <c r="F117" s="637"/>
      <c r="G117" s="637"/>
      <c r="H117" s="622"/>
      <c r="I117" s="622"/>
      <c r="J117" s="622"/>
      <c r="K117" s="632"/>
      <c r="L117" s="644"/>
      <c r="M117" s="637"/>
      <c r="N117" s="633"/>
      <c r="O117" s="621"/>
      <c r="P117" s="627"/>
      <c r="Q117" s="366"/>
      <c r="R117" s="110"/>
      <c r="S117" s="110"/>
      <c r="T117" s="110"/>
      <c r="U117" s="110"/>
      <c r="V117" s="110"/>
      <c r="W117" s="623"/>
      <c r="X117" s="130"/>
      <c r="Y117" s="125"/>
      <c r="Z117" s="624"/>
      <c r="AA117" s="110"/>
      <c r="AB117" s="625"/>
      <c r="AC117" s="110"/>
      <c r="AD117" s="110"/>
      <c r="AE117" s="110"/>
      <c r="AF117" s="110"/>
    </row>
    <row r="118" spans="2:32">
      <c r="B118" s="164"/>
      <c r="C118" s="130"/>
      <c r="D118" s="621"/>
      <c r="E118" s="640"/>
      <c r="F118" s="632"/>
      <c r="G118" s="633"/>
      <c r="H118" s="622"/>
      <c r="I118" s="622"/>
      <c r="J118" s="622"/>
      <c r="K118" s="622"/>
      <c r="L118" s="632"/>
      <c r="M118" s="632"/>
      <c r="N118" s="622"/>
      <c r="O118" s="621"/>
      <c r="P118" s="627"/>
      <c r="Q118" s="366"/>
      <c r="R118" s="110"/>
      <c r="S118" s="110"/>
      <c r="T118" s="110"/>
      <c r="U118" s="110"/>
      <c r="V118" s="110"/>
      <c r="W118" s="623"/>
      <c r="X118" s="130"/>
      <c r="Y118" s="125"/>
      <c r="Z118" s="624"/>
      <c r="AA118" s="110"/>
      <c r="AB118" s="625"/>
      <c r="AC118" s="110"/>
      <c r="AD118" s="110"/>
      <c r="AE118" s="110"/>
      <c r="AF118" s="110"/>
    </row>
    <row r="119" spans="2:32" ht="11.25" customHeight="1">
      <c r="B119" s="164"/>
      <c r="C119" s="130"/>
      <c r="D119" s="621"/>
      <c r="E119" s="640"/>
      <c r="F119" s="637"/>
      <c r="G119" s="633"/>
      <c r="H119" s="622"/>
      <c r="I119" s="622"/>
      <c r="J119" s="622"/>
      <c r="K119" s="622"/>
      <c r="L119" s="633"/>
      <c r="M119" s="633"/>
      <c r="N119" s="622"/>
      <c r="O119" s="621"/>
      <c r="P119" s="635"/>
      <c r="Q119" s="366"/>
      <c r="R119" s="110"/>
      <c r="S119" s="110"/>
      <c r="T119" s="110"/>
      <c r="U119" s="110"/>
      <c r="V119" s="110"/>
      <c r="W119" s="623"/>
      <c r="X119" s="130"/>
      <c r="Y119" s="125"/>
      <c r="Z119" s="624"/>
      <c r="AA119" s="110"/>
      <c r="AB119" s="636"/>
      <c r="AC119" s="110"/>
      <c r="AD119" s="110"/>
      <c r="AE119" s="110"/>
      <c r="AF119" s="110"/>
    </row>
    <row r="120" spans="2:32">
      <c r="B120" s="164"/>
      <c r="C120" s="130"/>
      <c r="D120" s="621"/>
      <c r="E120" s="640"/>
      <c r="F120" s="632"/>
      <c r="G120" s="633"/>
      <c r="H120" s="622"/>
      <c r="I120" s="622"/>
      <c r="J120" s="622"/>
      <c r="K120" s="622"/>
      <c r="L120" s="633"/>
      <c r="M120" s="633"/>
      <c r="N120" s="622"/>
      <c r="O120" s="621"/>
      <c r="P120" s="627"/>
      <c r="Q120" s="366"/>
      <c r="R120" s="110"/>
      <c r="S120" s="110"/>
      <c r="T120" s="110"/>
      <c r="U120" s="110"/>
      <c r="V120" s="110"/>
      <c r="W120" s="623"/>
      <c r="X120" s="130"/>
      <c r="Y120" s="125"/>
      <c r="Z120" s="624"/>
      <c r="AA120" s="110"/>
      <c r="AB120" s="625"/>
      <c r="AC120" s="110"/>
      <c r="AD120" s="110"/>
      <c r="AE120" s="110"/>
      <c r="AF120" s="110"/>
    </row>
    <row r="121" spans="2:32">
      <c r="B121" s="164"/>
      <c r="C121" s="130"/>
      <c r="D121" s="621"/>
      <c r="E121" s="640"/>
      <c r="F121" s="633"/>
      <c r="G121" s="637"/>
      <c r="H121" s="622"/>
      <c r="I121" s="622"/>
      <c r="J121" s="622"/>
      <c r="K121" s="622"/>
      <c r="L121" s="644"/>
      <c r="M121" s="637"/>
      <c r="N121" s="622"/>
      <c r="O121" s="621"/>
      <c r="P121" s="635"/>
      <c r="Q121" s="366"/>
      <c r="R121" s="110"/>
      <c r="S121" s="110"/>
      <c r="T121" s="110"/>
      <c r="U121" s="110"/>
      <c r="V121" s="110"/>
      <c r="W121" s="623"/>
      <c r="X121" s="130"/>
      <c r="Y121" s="125"/>
      <c r="Z121" s="624"/>
      <c r="AA121" s="110"/>
      <c r="AB121" s="636"/>
      <c r="AC121" s="110"/>
      <c r="AD121" s="110"/>
      <c r="AE121" s="110"/>
      <c r="AF121" s="110"/>
    </row>
    <row r="122" spans="2:32" hidden="1">
      <c r="B122" s="164"/>
      <c r="C122" s="130"/>
      <c r="D122" s="621"/>
      <c r="E122" s="640"/>
      <c r="F122" s="637"/>
      <c r="G122" s="633"/>
      <c r="H122" s="622"/>
      <c r="I122" s="622"/>
      <c r="J122" s="622"/>
      <c r="K122" s="622"/>
      <c r="L122" s="632"/>
      <c r="M122" s="632"/>
      <c r="N122" s="622"/>
      <c r="O122" s="621"/>
      <c r="P122" s="627"/>
      <c r="Q122" s="366"/>
      <c r="R122" s="110"/>
      <c r="S122" s="110"/>
      <c r="T122" s="110"/>
      <c r="U122" s="110"/>
      <c r="V122" s="110"/>
      <c r="W122" s="623"/>
      <c r="X122" s="130"/>
      <c r="Y122" s="125"/>
      <c r="Z122" s="624"/>
      <c r="AA122" s="110"/>
      <c r="AB122" s="630"/>
      <c r="AC122" s="110"/>
      <c r="AD122" s="110"/>
      <c r="AE122" s="110"/>
      <c r="AF122" s="110"/>
    </row>
    <row r="123" spans="2:32">
      <c r="B123" s="164"/>
      <c r="C123" s="105"/>
      <c r="D123" s="621"/>
      <c r="E123" s="640"/>
      <c r="F123" s="633"/>
      <c r="G123" s="633"/>
      <c r="H123" s="622"/>
      <c r="I123" s="622"/>
      <c r="J123" s="622"/>
      <c r="K123" s="622"/>
      <c r="L123" s="637"/>
      <c r="M123" s="637"/>
      <c r="N123" s="622"/>
      <c r="O123" s="621"/>
      <c r="P123" s="627"/>
      <c r="Q123" s="366"/>
      <c r="R123" s="110"/>
      <c r="S123" s="110"/>
      <c r="T123" s="110"/>
      <c r="U123" s="110"/>
      <c r="V123" s="110"/>
      <c r="W123" s="623"/>
      <c r="X123" s="130"/>
      <c r="Y123" s="125"/>
      <c r="Z123" s="624"/>
      <c r="AA123" s="110"/>
      <c r="AB123" s="625"/>
      <c r="AC123" s="110"/>
      <c r="AD123" s="110"/>
      <c r="AE123" s="110"/>
      <c r="AF123" s="110"/>
    </row>
    <row r="124" spans="2:32">
      <c r="B124" s="164"/>
      <c r="C124" s="130"/>
      <c r="D124" s="621"/>
      <c r="E124" s="640"/>
      <c r="F124" s="632"/>
      <c r="G124" s="633"/>
      <c r="H124" s="644"/>
      <c r="I124" s="622"/>
      <c r="J124" s="622"/>
      <c r="K124" s="622"/>
      <c r="L124" s="632"/>
      <c r="M124" s="633"/>
      <c r="N124" s="622"/>
      <c r="O124" s="626"/>
      <c r="P124" s="635"/>
      <c r="Q124" s="366"/>
      <c r="R124" s="110"/>
      <c r="S124" s="110"/>
      <c r="T124" s="110"/>
      <c r="U124" s="110"/>
      <c r="V124" s="110"/>
      <c r="W124" s="623"/>
      <c r="X124" s="130"/>
      <c r="Y124" s="125"/>
      <c r="Z124" s="624"/>
      <c r="AA124" s="110"/>
      <c r="AB124" s="636"/>
      <c r="AC124" s="110"/>
      <c r="AD124" s="110"/>
      <c r="AE124" s="110"/>
      <c r="AF124" s="110"/>
    </row>
    <row r="125" spans="2:32">
      <c r="B125" s="164"/>
      <c r="C125" s="130"/>
      <c r="D125" s="621"/>
      <c r="E125" s="640"/>
      <c r="F125" s="644"/>
      <c r="G125" s="644"/>
      <c r="H125" s="622"/>
      <c r="I125" s="622"/>
      <c r="J125" s="622"/>
      <c r="K125" s="622"/>
      <c r="L125" s="645"/>
      <c r="M125" s="644"/>
      <c r="N125" s="622"/>
      <c r="O125" s="626"/>
      <c r="P125" s="627"/>
      <c r="Q125" s="366"/>
      <c r="R125" s="110"/>
      <c r="S125" s="110"/>
      <c r="T125" s="110"/>
      <c r="U125" s="110"/>
      <c r="V125" s="110"/>
      <c r="W125" s="623"/>
      <c r="X125" s="130"/>
      <c r="Y125" s="125"/>
      <c r="Z125" s="624"/>
      <c r="AA125" s="110"/>
      <c r="AB125" s="639"/>
      <c r="AC125" s="110"/>
      <c r="AD125" s="110"/>
      <c r="AE125" s="110"/>
      <c r="AF125" s="110"/>
    </row>
    <row r="126" spans="2:32">
      <c r="B126" s="164"/>
      <c r="C126" s="130"/>
      <c r="D126" s="621"/>
      <c r="E126" s="640"/>
      <c r="F126" s="160"/>
      <c r="G126" s="160"/>
      <c r="H126" s="160"/>
      <c r="I126" s="160"/>
      <c r="J126" s="160"/>
      <c r="K126" s="160"/>
      <c r="L126" s="160"/>
      <c r="M126" s="160"/>
      <c r="N126" s="160"/>
      <c r="O126" s="626"/>
      <c r="P126" s="627"/>
      <c r="Q126" s="366"/>
      <c r="R126" s="110"/>
      <c r="S126" s="110"/>
      <c r="T126" s="110"/>
      <c r="U126" s="110"/>
      <c r="V126" s="110"/>
      <c r="W126" s="623"/>
      <c r="X126" s="130"/>
      <c r="Y126" s="125"/>
      <c r="Z126" s="624"/>
      <c r="AA126" s="110"/>
      <c r="AB126" s="625"/>
      <c r="AC126" s="110"/>
      <c r="AD126" s="110"/>
      <c r="AE126" s="110"/>
      <c r="AF126" s="110"/>
    </row>
    <row r="127" spans="2:32" ht="11.25" customHeight="1">
      <c r="B127" s="164"/>
      <c r="C127" s="130"/>
      <c r="D127" s="621"/>
      <c r="E127" s="640"/>
      <c r="F127" s="160"/>
      <c r="G127" s="160"/>
      <c r="H127" s="160"/>
      <c r="I127" s="160"/>
      <c r="J127" s="160"/>
      <c r="K127" s="160"/>
      <c r="L127" s="160"/>
      <c r="M127" s="160"/>
      <c r="N127" s="160"/>
      <c r="O127" s="626"/>
      <c r="P127" s="627"/>
      <c r="Q127" s="366"/>
      <c r="R127" s="110"/>
      <c r="S127" s="110"/>
      <c r="T127" s="110"/>
      <c r="U127" s="110"/>
      <c r="V127" s="110"/>
      <c r="W127" s="623"/>
      <c r="X127" s="130"/>
      <c r="Y127" s="125"/>
      <c r="Z127" s="624"/>
      <c r="AA127" s="110"/>
      <c r="AB127" s="625"/>
      <c r="AC127" s="110"/>
      <c r="AD127" s="110"/>
      <c r="AE127" s="110"/>
      <c r="AF127" s="110"/>
    </row>
    <row r="128" spans="2:32" ht="12.75" customHeight="1">
      <c r="B128" s="164"/>
      <c r="C128" s="130"/>
      <c r="D128" s="621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626"/>
      <c r="P128" s="627"/>
      <c r="Q128" s="366"/>
      <c r="R128" s="110"/>
      <c r="S128" s="110"/>
      <c r="T128" s="110"/>
      <c r="U128" s="110"/>
      <c r="V128" s="110"/>
      <c r="W128" s="623"/>
      <c r="X128" s="130"/>
      <c r="Y128" s="125"/>
      <c r="Z128" s="624"/>
      <c r="AA128" s="110"/>
      <c r="AB128" s="625"/>
      <c r="AC128" s="110"/>
      <c r="AD128" s="110"/>
      <c r="AE128" s="110"/>
      <c r="AF128" s="110"/>
    </row>
    <row r="129" spans="2:32" ht="11.25" customHeight="1">
      <c r="B129" s="164"/>
      <c r="C129" s="130"/>
      <c r="D129" s="621"/>
      <c r="E129" s="160"/>
      <c r="F129" s="160"/>
      <c r="G129" s="160"/>
      <c r="H129" s="160"/>
      <c r="I129" s="160"/>
      <c r="J129" s="160"/>
      <c r="K129" s="641"/>
      <c r="L129" s="160"/>
      <c r="M129" s="160"/>
      <c r="N129" s="160"/>
      <c r="O129" s="629"/>
      <c r="P129" s="627"/>
      <c r="Q129" s="366"/>
      <c r="R129" s="110"/>
      <c r="S129" s="110"/>
      <c r="T129" s="110"/>
      <c r="U129" s="110"/>
      <c r="V129" s="110"/>
      <c r="W129" s="642"/>
      <c r="X129" s="130"/>
      <c r="Y129" s="643"/>
      <c r="Z129" s="624"/>
      <c r="AA129" s="110"/>
      <c r="AB129" s="625"/>
      <c r="AC129" s="110"/>
      <c r="AD129" s="110"/>
      <c r="AE129" s="110"/>
      <c r="AF129" s="110"/>
    </row>
    <row r="130" spans="2:32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</row>
    <row r="131" spans="2:32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</row>
    <row r="132" spans="2:32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</row>
    <row r="133" spans="2:32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  <c r="AC133" s="110"/>
      <c r="AD133" s="110"/>
      <c r="AE133" s="110"/>
      <c r="AF133" s="110"/>
    </row>
    <row r="134" spans="2:32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  <c r="AC134" s="110"/>
      <c r="AD134" s="110"/>
      <c r="AE134" s="110"/>
      <c r="AF134" s="110"/>
    </row>
    <row r="135" spans="2:32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  <c r="AC135" s="110"/>
      <c r="AD135" s="110"/>
      <c r="AE135" s="110"/>
      <c r="AF135" s="110"/>
    </row>
    <row r="136" spans="2:32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  <c r="AC136" s="110"/>
      <c r="AD136" s="110"/>
      <c r="AE136" s="110"/>
      <c r="AF136" s="110"/>
    </row>
    <row r="137" spans="2:32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  <c r="AC137" s="110"/>
      <c r="AD137" s="110"/>
      <c r="AE137" s="110"/>
      <c r="AF137" s="110"/>
    </row>
    <row r="138" spans="2:32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  <c r="AC138" s="110"/>
      <c r="AD138" s="110"/>
      <c r="AE138" s="110"/>
      <c r="AF138" s="110"/>
    </row>
    <row r="139" spans="2:32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  <c r="AC139" s="110"/>
      <c r="AD139" s="110"/>
      <c r="AE139" s="110"/>
      <c r="AF139" s="110"/>
    </row>
    <row r="140" spans="2:32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  <c r="AC140" s="110"/>
      <c r="AD140" s="110"/>
      <c r="AE140" s="110"/>
      <c r="AF140" s="110"/>
    </row>
    <row r="141" spans="2:32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  <c r="AC141" s="110"/>
      <c r="AD141" s="110"/>
      <c r="AE141" s="110"/>
      <c r="AF141" s="110"/>
    </row>
    <row r="142" spans="2:32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  <c r="AC142" s="110"/>
      <c r="AD142" s="110"/>
      <c r="AE142" s="110"/>
      <c r="AF142" s="110"/>
    </row>
    <row r="143" spans="2:32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  <c r="AC143" s="110"/>
      <c r="AD143" s="110"/>
      <c r="AE143" s="110"/>
      <c r="AF143" s="110"/>
    </row>
    <row r="144" spans="2:32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  <c r="AC144" s="110"/>
      <c r="AD144" s="110"/>
      <c r="AE144" s="110"/>
      <c r="AF144" s="110"/>
    </row>
    <row r="145" spans="2:32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  <c r="AC145" s="110"/>
      <c r="AD145" s="110"/>
      <c r="AE145" s="110"/>
      <c r="AF145" s="110"/>
    </row>
    <row r="146" spans="2:32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  <c r="AC146" s="110"/>
      <c r="AD146" s="110"/>
      <c r="AE146" s="110"/>
      <c r="AF146" s="110"/>
    </row>
    <row r="147" spans="2:32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  <c r="AC147" s="110"/>
      <c r="AD147" s="110"/>
      <c r="AE147" s="110"/>
      <c r="AF147" s="110"/>
    </row>
    <row r="148" spans="2:32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  <c r="AC148" s="110"/>
      <c r="AD148" s="110"/>
      <c r="AE148" s="110"/>
      <c r="AF148" s="110"/>
    </row>
    <row r="149" spans="2:32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  <c r="AC149" s="110"/>
      <c r="AD149" s="110"/>
      <c r="AE149" s="110"/>
      <c r="AF149" s="110"/>
    </row>
    <row r="150" spans="2:32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  <c r="AC150" s="110"/>
      <c r="AD150" s="110"/>
      <c r="AE150" s="110"/>
      <c r="AF150" s="110"/>
    </row>
    <row r="151" spans="2:32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  <c r="AC151" s="110"/>
      <c r="AD151" s="110"/>
      <c r="AE151" s="110"/>
      <c r="AF151" s="110"/>
    </row>
    <row r="152" spans="2:32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  <c r="AC152" s="110"/>
      <c r="AD152" s="110"/>
      <c r="AE152" s="110"/>
      <c r="AF152" s="110"/>
    </row>
    <row r="153" spans="2:32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  <c r="AC153" s="110"/>
      <c r="AD153" s="110"/>
      <c r="AE153" s="110"/>
      <c r="AF153" s="110"/>
    </row>
    <row r="154" spans="2:32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  <c r="AC154" s="110"/>
      <c r="AD154" s="110"/>
      <c r="AE154" s="110"/>
      <c r="AF154" s="110"/>
    </row>
    <row r="155" spans="2:32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  <c r="AC155" s="110"/>
      <c r="AD155" s="110"/>
      <c r="AE155" s="110"/>
      <c r="AF155" s="110"/>
    </row>
    <row r="156" spans="2:32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  <c r="AC156" s="110"/>
      <c r="AD156" s="110"/>
      <c r="AE156" s="110"/>
      <c r="AF156" s="110"/>
    </row>
    <row r="157" spans="2:32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  <c r="AC157" s="110"/>
      <c r="AD157" s="110"/>
      <c r="AE157" s="110"/>
      <c r="AF157" s="110"/>
    </row>
    <row r="158" spans="2:32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  <c r="AC158" s="110"/>
      <c r="AD158" s="110"/>
      <c r="AE158" s="110"/>
      <c r="AF158" s="110"/>
    </row>
    <row r="159" spans="2:32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  <c r="AC159" s="110"/>
      <c r="AD159" s="110"/>
      <c r="AE159" s="110"/>
      <c r="AF159" s="110"/>
    </row>
    <row r="160" spans="2:32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  <c r="AC160" s="110"/>
      <c r="AD160" s="110"/>
      <c r="AE160" s="110"/>
      <c r="AF160" s="110"/>
    </row>
    <row r="161" spans="2:32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  <c r="AC161" s="110"/>
      <c r="AD161" s="110"/>
      <c r="AE161" s="110"/>
      <c r="AF161" s="110"/>
    </row>
    <row r="162" spans="2:32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  <c r="AC162" s="110"/>
      <c r="AD162" s="110"/>
      <c r="AE162" s="110"/>
      <c r="AF162" s="110"/>
    </row>
    <row r="163" spans="2:32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  <c r="AC163" s="110"/>
      <c r="AD163" s="110"/>
      <c r="AE163" s="110"/>
      <c r="AF163" s="110"/>
    </row>
    <row r="164" spans="2:32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  <c r="AC164" s="110"/>
      <c r="AD164" s="110"/>
      <c r="AE164" s="110"/>
      <c r="AF164" s="110"/>
    </row>
    <row r="165" spans="2:32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  <c r="AC165" s="110"/>
      <c r="AD165" s="110"/>
      <c r="AE165" s="110"/>
      <c r="AF165" s="110"/>
    </row>
    <row r="166" spans="2:32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  <c r="AC166" s="110"/>
      <c r="AD166" s="110"/>
      <c r="AE166" s="110"/>
      <c r="AF166" s="110"/>
    </row>
    <row r="167" spans="2:32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  <c r="AC167" s="110"/>
      <c r="AD167" s="110"/>
      <c r="AE167" s="110"/>
      <c r="AF167" s="110"/>
    </row>
    <row r="168" spans="2:32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  <c r="AC168" s="110"/>
      <c r="AD168" s="110"/>
      <c r="AE168" s="110"/>
      <c r="AF168" s="110"/>
    </row>
    <row r="169" spans="2:32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  <c r="AC169" s="110"/>
      <c r="AD169" s="110"/>
      <c r="AE169" s="110"/>
      <c r="AF169" s="110"/>
    </row>
    <row r="170" spans="2:32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  <c r="AC170" s="110"/>
      <c r="AD170" s="110"/>
      <c r="AE170" s="110"/>
      <c r="AF170" s="110"/>
    </row>
    <row r="171" spans="2:32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  <c r="AC171" s="110"/>
      <c r="AD171" s="110"/>
      <c r="AE171" s="110"/>
      <c r="AF171" s="110"/>
    </row>
    <row r="172" spans="2:32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</row>
    <row r="173" spans="2:32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</row>
    <row r="174" spans="2:32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</row>
    <row r="175" spans="2:32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</row>
    <row r="176" spans="2:32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  <c r="AC176" s="110"/>
      <c r="AD176" s="110"/>
      <c r="AE176" s="110"/>
      <c r="AF176" s="110"/>
    </row>
    <row r="177" spans="2:32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  <c r="AC177" s="110"/>
      <c r="AD177" s="110"/>
      <c r="AE177" s="110"/>
      <c r="AF177" s="110"/>
    </row>
    <row r="178" spans="2:32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  <c r="AC178" s="110"/>
      <c r="AD178" s="110"/>
      <c r="AE178" s="110"/>
      <c r="AF178" s="110"/>
    </row>
    <row r="179" spans="2:32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  <c r="AC179" s="110"/>
      <c r="AD179" s="110"/>
      <c r="AE179" s="110"/>
      <c r="AF179" s="110"/>
    </row>
    <row r="180" spans="2:32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  <c r="AC180" s="110"/>
      <c r="AD180" s="110"/>
      <c r="AE180" s="110"/>
      <c r="AF180" s="110"/>
    </row>
    <row r="181" spans="2:32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  <c r="AC181" s="110"/>
      <c r="AD181" s="110"/>
      <c r="AE181" s="110"/>
      <c r="AF181" s="110"/>
    </row>
    <row r="182" spans="2:32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  <c r="AC182" s="110"/>
      <c r="AD182" s="110"/>
      <c r="AE182" s="110"/>
      <c r="AF182" s="110"/>
    </row>
    <row r="183" spans="2:32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  <c r="AC183" s="110"/>
      <c r="AD183" s="110"/>
      <c r="AE183" s="110"/>
      <c r="AF183" s="110"/>
    </row>
    <row r="184" spans="2:32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  <c r="AC184" s="110"/>
      <c r="AD184" s="110"/>
      <c r="AE184" s="110"/>
      <c r="AF184" s="110"/>
    </row>
    <row r="185" spans="2:32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  <c r="AC185" s="110"/>
      <c r="AD185" s="110"/>
      <c r="AE185" s="110"/>
      <c r="AF185" s="110"/>
    </row>
    <row r="186" spans="2:32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  <c r="AC186" s="110"/>
      <c r="AD186" s="110"/>
      <c r="AE186" s="110"/>
      <c r="AF186" s="110"/>
    </row>
    <row r="187" spans="2:32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  <c r="AC187" s="110"/>
      <c r="AD187" s="110"/>
      <c r="AE187" s="110"/>
      <c r="AF187" s="110"/>
    </row>
    <row r="188" spans="2:32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  <c r="AC188" s="110"/>
      <c r="AD188" s="110"/>
      <c r="AE188" s="110"/>
      <c r="AF188" s="110"/>
    </row>
    <row r="189" spans="2:32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  <c r="AC189" s="110"/>
      <c r="AD189" s="110"/>
      <c r="AE189" s="110"/>
      <c r="AF189" s="110"/>
    </row>
    <row r="190" spans="2:32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  <c r="AC190" s="110"/>
      <c r="AD190" s="110"/>
      <c r="AE190" s="110"/>
      <c r="AF190" s="110"/>
    </row>
    <row r="191" spans="2:32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  <c r="AC191" s="110"/>
      <c r="AD191" s="110"/>
      <c r="AE191" s="110"/>
      <c r="AF191" s="110"/>
    </row>
    <row r="192" spans="2:32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  <c r="AC192" s="110"/>
      <c r="AD192" s="110"/>
      <c r="AE192" s="110"/>
      <c r="AF192" s="110"/>
    </row>
    <row r="193" spans="2:32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  <c r="AC193" s="110"/>
      <c r="AD193" s="110"/>
      <c r="AE193" s="110"/>
      <c r="AF193" s="110"/>
    </row>
    <row r="194" spans="2:32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  <c r="AC194" s="110"/>
      <c r="AD194" s="110"/>
      <c r="AE194" s="110"/>
      <c r="AF194" s="110"/>
    </row>
    <row r="195" spans="2:32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  <c r="AC195" s="110"/>
      <c r="AD195" s="110"/>
      <c r="AE195" s="110"/>
      <c r="AF195" s="110"/>
    </row>
    <row r="196" spans="2:32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  <c r="AC196" s="110"/>
      <c r="AD196" s="110"/>
      <c r="AE196" s="110"/>
      <c r="AF196" s="110"/>
    </row>
    <row r="197" spans="2:32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  <c r="AC197" s="110"/>
      <c r="AD197" s="110"/>
      <c r="AE197" s="110"/>
      <c r="AF197" s="110"/>
    </row>
    <row r="198" spans="2:32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  <c r="AC198" s="110"/>
      <c r="AD198" s="110"/>
      <c r="AE198" s="110"/>
      <c r="AF198" s="110"/>
    </row>
    <row r="199" spans="2:32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  <c r="AC199" s="110"/>
      <c r="AD199" s="110"/>
      <c r="AE199" s="110"/>
      <c r="AF199" s="110"/>
    </row>
    <row r="200" spans="2:32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  <c r="AC200" s="110"/>
      <c r="AD200" s="110"/>
      <c r="AE200" s="110"/>
      <c r="AF200" s="110"/>
    </row>
    <row r="201" spans="2:32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  <c r="AC201" s="110"/>
      <c r="AD201" s="110"/>
      <c r="AE201" s="110"/>
      <c r="AF201" s="110"/>
    </row>
    <row r="202" spans="2:32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  <c r="AC202" s="110"/>
      <c r="AD202" s="110"/>
      <c r="AE202" s="110"/>
      <c r="AF202" s="110"/>
    </row>
    <row r="203" spans="2:32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  <c r="AC203" s="110"/>
      <c r="AD203" s="110"/>
      <c r="AE203" s="110"/>
      <c r="AF203" s="110"/>
    </row>
    <row r="204" spans="2:32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  <c r="AC204" s="110"/>
      <c r="AD204" s="110"/>
      <c r="AE204" s="110"/>
      <c r="AF204" s="110"/>
    </row>
    <row r="205" spans="2:32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  <c r="AC205" s="110"/>
      <c r="AD205" s="110"/>
      <c r="AE205" s="110"/>
      <c r="AF205" s="110"/>
    </row>
    <row r="206" spans="2:32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  <c r="AC206" s="110"/>
      <c r="AD206" s="110"/>
      <c r="AE206" s="110"/>
      <c r="AF206" s="110"/>
    </row>
    <row r="207" spans="2:32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  <c r="AC207" s="110"/>
      <c r="AD207" s="110"/>
      <c r="AE207" s="110"/>
      <c r="AF207" s="110"/>
    </row>
    <row r="208" spans="2:32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  <c r="AC208" s="110"/>
      <c r="AD208" s="110"/>
      <c r="AE208" s="110"/>
      <c r="AF208" s="110"/>
    </row>
    <row r="209" spans="2:32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  <c r="AC209" s="110"/>
      <c r="AD209" s="110"/>
      <c r="AE209" s="110"/>
      <c r="AF209" s="110"/>
    </row>
    <row r="210" spans="2:32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  <c r="AC210" s="110"/>
      <c r="AD210" s="110"/>
      <c r="AE210" s="110"/>
      <c r="AF210" s="110"/>
    </row>
    <row r="211" spans="2:32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  <c r="AC211" s="110"/>
      <c r="AD211" s="110"/>
      <c r="AE211" s="110"/>
      <c r="AF211" s="110"/>
    </row>
    <row r="212" spans="2:32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  <c r="AC212" s="110"/>
      <c r="AD212" s="110"/>
      <c r="AE212" s="110"/>
      <c r="AF212" s="110"/>
    </row>
    <row r="213" spans="2:32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  <c r="AC213" s="110"/>
      <c r="AD213" s="110"/>
      <c r="AE213" s="110"/>
      <c r="AF213" s="110"/>
    </row>
    <row r="214" spans="2:32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  <c r="AC214" s="110"/>
      <c r="AD214" s="110"/>
      <c r="AE214" s="110"/>
      <c r="AF214" s="110"/>
    </row>
    <row r="215" spans="2:32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</row>
    <row r="216" spans="2:32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</row>
    <row r="217" spans="2:32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</row>
    <row r="218" spans="2:32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</row>
    <row r="219" spans="2:32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</row>
    <row r="220" spans="2:32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</row>
    <row r="221" spans="2:32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</row>
    <row r="222" spans="2:32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</row>
    <row r="223" spans="2:32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</row>
    <row r="224" spans="2:32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</row>
    <row r="225" spans="2:32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</row>
    <row r="226" spans="2:32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</row>
    <row r="227" spans="2:32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</row>
    <row r="228" spans="2:32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</row>
    <row r="229" spans="2:32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</row>
    <row r="230" spans="2:32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</row>
    <row r="231" spans="2:32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</row>
    <row r="232" spans="2:32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</row>
    <row r="233" spans="2:32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</row>
    <row r="234" spans="2:32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</row>
    <row r="235" spans="2:32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</row>
    <row r="236" spans="2:32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</row>
    <row r="237" spans="2:32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</row>
    <row r="238" spans="2:32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</row>
    <row r="239" spans="2:32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</row>
    <row r="240" spans="2:32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</row>
    <row r="241" spans="2:32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</row>
    <row r="242" spans="2:32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</row>
    <row r="243" spans="2:32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</row>
    <row r="244" spans="2:32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</row>
    <row r="245" spans="2:32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</row>
    <row r="246" spans="2:32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</row>
    <row r="247" spans="2:32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</row>
    <row r="248" spans="2:32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</row>
    <row r="249" spans="2:32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</row>
    <row r="250" spans="2:32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</row>
    <row r="251" spans="2:32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</row>
    <row r="252" spans="2:32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</row>
    <row r="253" spans="2:32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</row>
    <row r="254" spans="2:32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</row>
    <row r="255" spans="2:32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</row>
    <row r="256" spans="2:32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</row>
    <row r="257" spans="2:32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</row>
    <row r="258" spans="2:32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</row>
    <row r="259" spans="2:32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</row>
    <row r="260" spans="2:32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</row>
    <row r="261" spans="2:32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</row>
    <row r="262" spans="2:32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</row>
    <row r="263" spans="2:32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</row>
    <row r="264" spans="2:32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</row>
    <row r="265" spans="2:32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</row>
    <row r="266" spans="2:32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</row>
    <row r="267" spans="2:32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</row>
    <row r="268" spans="2:32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</row>
    <row r="269" spans="2:32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</row>
    <row r="270" spans="2:32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</row>
    <row r="271" spans="2:32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</row>
    <row r="272" spans="2:32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</row>
    <row r="273" spans="2:32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</row>
    <row r="274" spans="2:32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</row>
    <row r="275" spans="2:32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</row>
    <row r="276" spans="2:32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</row>
    <row r="277" spans="2:32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</row>
    <row r="278" spans="2:32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</row>
    <row r="279" spans="2:32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</row>
    <row r="280" spans="2:32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</row>
    <row r="281" spans="2:32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</row>
    <row r="282" spans="2:32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</row>
    <row r="283" spans="2:32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</row>
    <row r="284" spans="2:32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</row>
    <row r="285" spans="2:32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</row>
    <row r="286" spans="2:32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</row>
    <row r="287" spans="2:32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</row>
    <row r="288" spans="2:32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</row>
    <row r="289" spans="2:32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</row>
    <row r="290" spans="2:32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</row>
    <row r="291" spans="2:32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</row>
    <row r="292" spans="2:32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</row>
    <row r="293" spans="2:32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</row>
    <row r="294" spans="2:32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</row>
    <row r="295" spans="2:32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</row>
    <row r="296" spans="2:32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</row>
    <row r="297" spans="2:32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</row>
    <row r="298" spans="2:32"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</row>
    <row r="299" spans="2:32"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</row>
    <row r="300" spans="2:32"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</row>
    <row r="301" spans="2:32"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</row>
    <row r="302" spans="2:32"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</row>
    <row r="303" spans="2:32"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</row>
    <row r="304" spans="2:32"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</row>
    <row r="305" spans="2:32"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</row>
    <row r="306" spans="2:32"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</row>
    <row r="307" spans="2:32"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</row>
    <row r="308" spans="2:32"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</row>
    <row r="309" spans="2:32"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</row>
    <row r="310" spans="2:32"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</row>
    <row r="311" spans="2:32"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</row>
    <row r="312" spans="2:32"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</row>
    <row r="313" spans="2:32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</row>
    <row r="314" spans="2:32"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</row>
    <row r="315" spans="2:32"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</row>
    <row r="316" spans="2:32"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</row>
    <row r="317" spans="2:32"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</row>
    <row r="318" spans="2:32"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</row>
    <row r="319" spans="2:32"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</row>
    <row r="320" spans="2:32"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</row>
    <row r="321" spans="2:32"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</row>
    <row r="322" spans="2:32"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</row>
    <row r="323" spans="2:32"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</row>
    <row r="324" spans="2:32"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</row>
    <row r="325" spans="2:32"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</row>
    <row r="326" spans="2:32"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</row>
    <row r="327" spans="2:32"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</row>
    <row r="328" spans="2:32"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</row>
    <row r="329" spans="2:32"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</row>
    <row r="330" spans="2:32"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</row>
    <row r="331" spans="2:32"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</row>
    <row r="332" spans="2:32"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</row>
    <row r="333" spans="2:32"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</row>
    <row r="334" spans="2:32"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</row>
    <row r="335" spans="2:32"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</row>
    <row r="336" spans="2:32"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</row>
    <row r="337" spans="2:32"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BF73-3670-44C2-AD8A-3BC98ACBDE2D}">
  <dimension ref="B1:AJ216"/>
  <sheetViews>
    <sheetView zoomScaleNormal="100" workbookViewId="0">
      <pane xSplit="1" topLeftCell="B1" activePane="topRight" state="frozen"/>
      <selection pane="topRight" activeCell="P45" sqref="P45"/>
    </sheetView>
  </sheetViews>
  <sheetFormatPr defaultRowHeight="15"/>
  <cols>
    <col min="1" max="1" width="0.570312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7" width="7.28515625" customWidth="1"/>
    <col min="8" max="8" width="7.140625" customWidth="1"/>
    <col min="9" max="9" width="6.85546875" customWidth="1"/>
    <col min="10" max="10" width="7.28515625" customWidth="1"/>
    <col min="11" max="11" width="6.7109375" customWidth="1"/>
    <col min="12" max="12" width="6.5703125" customWidth="1"/>
    <col min="13" max="13" width="7" customWidth="1"/>
    <col min="14" max="14" width="7.7109375" customWidth="1"/>
    <col min="15" max="15" width="6.7109375" customWidth="1"/>
    <col min="16" max="16" width="7.28515625" customWidth="1"/>
    <col min="17" max="17" width="6.42578125" customWidth="1"/>
    <col min="18" max="18" width="7.140625" customWidth="1"/>
    <col min="19" max="19" width="1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2:36" ht="15.75" thickBot="1">
      <c r="B2" s="103" t="s">
        <v>435</v>
      </c>
      <c r="D2" s="103" t="s">
        <v>16</v>
      </c>
      <c r="J2" t="s">
        <v>212</v>
      </c>
      <c r="T2" s="11"/>
      <c r="U2" s="11"/>
      <c r="V2" s="110"/>
      <c r="W2" s="205"/>
      <c r="X2" s="110"/>
      <c r="AH2" s="110"/>
      <c r="AI2" s="110"/>
      <c r="AJ2" s="110"/>
    </row>
    <row r="3" spans="2:36" ht="13.5" customHeight="1">
      <c r="B3" s="86"/>
      <c r="C3" s="466"/>
      <c r="D3" s="36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110"/>
      <c r="X3" s="366"/>
      <c r="Y3" s="130"/>
      <c r="Z3" s="110"/>
      <c r="AA3" s="110"/>
      <c r="AB3" s="110"/>
      <c r="AC3" s="110"/>
      <c r="AD3" s="110"/>
      <c r="AE3" s="110"/>
      <c r="AF3" s="110"/>
      <c r="AH3" s="110"/>
      <c r="AI3" s="110"/>
      <c r="AJ3" s="110"/>
    </row>
    <row r="4" spans="2:36" ht="13.5" customHeight="1">
      <c r="B4" s="65"/>
      <c r="C4" s="467"/>
      <c r="D4" s="468" t="s">
        <v>173</v>
      </c>
      <c r="E4" s="20" t="s">
        <v>211</v>
      </c>
      <c r="F4" s="20"/>
      <c r="G4" s="20"/>
      <c r="H4" s="20"/>
      <c r="I4" s="20"/>
      <c r="J4" s="20"/>
      <c r="K4" s="20" t="s">
        <v>186</v>
      </c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10"/>
      <c r="AD4" s="110"/>
      <c r="AE4" s="110"/>
      <c r="AF4" s="110"/>
      <c r="AH4" s="110"/>
      <c r="AI4" s="110"/>
      <c r="AJ4" s="110"/>
    </row>
    <row r="5" spans="2:36" ht="12.75" customHeight="1" thickBot="1">
      <c r="B5" s="65"/>
      <c r="C5" s="469" t="s">
        <v>21</v>
      </c>
      <c r="D5" s="75" t="s">
        <v>18</v>
      </c>
      <c r="E5" t="s">
        <v>836</v>
      </c>
      <c r="H5" s="77"/>
      <c r="I5" s="67" t="s">
        <v>837</v>
      </c>
      <c r="J5" s="553"/>
      <c r="L5" s="3357" t="s">
        <v>838</v>
      </c>
      <c r="M5" s="66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110"/>
      <c r="X5" s="366"/>
      <c r="Y5" s="130"/>
      <c r="Z5" s="110"/>
      <c r="AA5" s="110"/>
      <c r="AB5" s="110"/>
      <c r="AC5" s="110"/>
      <c r="AD5" s="110"/>
      <c r="AE5" s="110"/>
      <c r="AF5" s="618"/>
      <c r="AH5" s="110"/>
      <c r="AI5" s="110"/>
      <c r="AJ5" s="110"/>
    </row>
    <row r="6" spans="2:36">
      <c r="B6" s="65" t="s">
        <v>174</v>
      </c>
      <c r="C6" s="467"/>
      <c r="D6" s="74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36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110"/>
      <c r="X6" s="366"/>
      <c r="Y6" s="130"/>
      <c r="Z6" s="110"/>
      <c r="AA6" s="110"/>
      <c r="AB6" s="110"/>
      <c r="AC6" s="110"/>
      <c r="AD6" s="338"/>
      <c r="AE6" s="110"/>
      <c r="AF6" s="618"/>
      <c r="AH6" s="110"/>
      <c r="AI6" s="110"/>
      <c r="AJ6" s="110"/>
    </row>
    <row r="7" spans="2:36" ht="12" customHeight="1">
      <c r="B7" s="65"/>
      <c r="C7" s="469" t="s">
        <v>175</v>
      </c>
      <c r="D7" s="847" t="s">
        <v>176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75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110"/>
      <c r="AD7" s="338"/>
      <c r="AE7" s="110"/>
      <c r="AF7" s="619"/>
      <c r="AH7" s="110"/>
      <c r="AI7" s="110"/>
      <c r="AJ7" s="110"/>
    </row>
    <row r="8" spans="2:36" ht="14.25" customHeight="1" thickBot="1">
      <c r="B8" s="65"/>
      <c r="C8" s="467"/>
      <c r="D8" s="852">
        <v>0.6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468"/>
      <c r="P8" s="468" t="s">
        <v>168</v>
      </c>
      <c r="Q8" s="468" t="s">
        <v>276</v>
      </c>
      <c r="R8" s="859">
        <v>1</v>
      </c>
      <c r="T8" s="102"/>
      <c r="U8" s="102"/>
      <c r="V8" s="211"/>
      <c r="W8" s="130"/>
      <c r="X8" s="366"/>
      <c r="Y8" s="130"/>
      <c r="Z8" s="110"/>
      <c r="AA8" s="278"/>
      <c r="AB8" s="366"/>
      <c r="AC8" s="164"/>
      <c r="AD8" s="620"/>
      <c r="AE8" s="110"/>
      <c r="AF8" s="619"/>
      <c r="AH8" s="110"/>
      <c r="AI8" s="110"/>
      <c r="AJ8" s="110"/>
    </row>
    <row r="9" spans="2:36">
      <c r="B9" s="471">
        <v>1</v>
      </c>
      <c r="C9" s="472" t="s">
        <v>177</v>
      </c>
      <c r="D9" s="1515">
        <v>48</v>
      </c>
      <c r="E9" s="614">
        <f>'7-11л. РАСКЛАДКА'!W12</f>
        <v>50</v>
      </c>
      <c r="F9" s="80">
        <f>'7-11л. РАСКЛАДКА'!W70</f>
        <v>50</v>
      </c>
      <c r="G9" s="80">
        <f>'7-11л. РАСКЛАДКА'!W129</f>
        <v>30</v>
      </c>
      <c r="H9" s="80">
        <f>'7-11л. РАСКЛАДКА'!W185</f>
        <v>50</v>
      </c>
      <c r="I9" s="80">
        <f>'7-11л. РАСКЛАДКА'!W242</f>
        <v>50</v>
      </c>
      <c r="J9" s="80">
        <f>'7-11л. РАСКЛАДКА'!W298</f>
        <v>50</v>
      </c>
      <c r="K9" s="80">
        <f>'7-11л. РАСКЛАДКА'!W354</f>
        <v>40</v>
      </c>
      <c r="L9" s="80">
        <f>'7-11л. РАСКЛАДКА'!W407</f>
        <v>50</v>
      </c>
      <c r="M9" s="80">
        <f>'7-11л. РАСКЛАДКА'!W461</f>
        <v>60</v>
      </c>
      <c r="N9" s="851">
        <f>'7-11л. РАСКЛАДКА'!W514</f>
        <v>50</v>
      </c>
      <c r="O9" s="3870">
        <f>E9+F9+G9+H9+I9+J9+K9+L9+M9+N9</f>
        <v>480</v>
      </c>
      <c r="P9" s="2199">
        <v>0</v>
      </c>
      <c r="Q9" s="1676">
        <v>480</v>
      </c>
      <c r="R9" s="2259">
        <v>80</v>
      </c>
      <c r="T9" s="3747"/>
      <c r="U9" s="130"/>
      <c r="V9" s="366"/>
      <c r="W9" s="500"/>
      <c r="X9" s="3414"/>
      <c r="Y9" s="3414"/>
      <c r="Z9" s="3414"/>
      <c r="AA9" s="623"/>
      <c r="AB9" s="130"/>
      <c r="AC9" s="110"/>
      <c r="AD9" s="624"/>
      <c r="AE9" s="110"/>
      <c r="AF9" s="625"/>
      <c r="AH9" s="110"/>
      <c r="AI9" s="110"/>
      <c r="AJ9" s="110"/>
    </row>
    <row r="10" spans="2:36" ht="12" customHeight="1">
      <c r="B10" s="445">
        <v>2</v>
      </c>
      <c r="C10" s="241" t="s">
        <v>38</v>
      </c>
      <c r="D10" s="1516">
        <v>90</v>
      </c>
      <c r="E10" s="614">
        <f>'7-11л. РАСКЛАДКА'!W13</f>
        <v>80</v>
      </c>
      <c r="F10" s="80">
        <f>'7-11л. РАСКЛАДКА'!W71</f>
        <v>80</v>
      </c>
      <c r="G10" s="80">
        <f>'7-11л. РАСКЛАДКА'!W130</f>
        <v>80</v>
      </c>
      <c r="H10" s="80">
        <f>'7-11л. РАСКЛАДКА'!W186</f>
        <v>95.3</v>
      </c>
      <c r="I10" s="80">
        <f>'7-11л. РАСКЛАДКА'!W243</f>
        <v>88</v>
      </c>
      <c r="J10" s="80">
        <f>'7-11л. РАСКЛАДКА'!W299</f>
        <v>101.7</v>
      </c>
      <c r="K10" s="80">
        <f>'7-11л. РАСКЛАДКА'!W355</f>
        <v>60</v>
      </c>
      <c r="L10" s="80">
        <f>'7-11л. РАСКЛАДКА'!W408</f>
        <v>90</v>
      </c>
      <c r="M10" s="80">
        <f>'7-11л. РАСКЛАДКА'!W462</f>
        <v>93</v>
      </c>
      <c r="N10" s="851">
        <f>'7-11л. РАСКЛАДКА'!W515</f>
        <v>132</v>
      </c>
      <c r="O10" s="853">
        <f t="shared" ref="O10:O45" si="0">E10+F10+G10+H10+I10+J10+K10+L10+M10+N10</f>
        <v>900</v>
      </c>
      <c r="P10" s="1290">
        <v>0</v>
      </c>
      <c r="Q10" s="1633">
        <v>900</v>
      </c>
      <c r="R10" s="2260">
        <v>150</v>
      </c>
      <c r="T10" s="3747"/>
      <c r="U10" s="130"/>
      <c r="V10" s="366"/>
      <c r="W10" s="3414"/>
      <c r="X10" s="3414"/>
      <c r="Y10" s="3414"/>
      <c r="Z10" s="3414"/>
      <c r="AA10" s="623"/>
      <c r="AB10" s="130"/>
      <c r="AC10" s="110"/>
      <c r="AD10" s="624"/>
      <c r="AE10" s="110"/>
      <c r="AF10" s="625"/>
      <c r="AH10" s="110"/>
      <c r="AI10" s="110"/>
      <c r="AJ10" s="110"/>
    </row>
    <row r="11" spans="2:36" ht="12.75" customHeight="1">
      <c r="B11" s="445">
        <v>3</v>
      </c>
      <c r="C11" s="241" t="s">
        <v>39</v>
      </c>
      <c r="D11" s="1516">
        <v>9</v>
      </c>
      <c r="E11" s="614">
        <f>'7-11л. РАСКЛАДКА'!W14</f>
        <v>0</v>
      </c>
      <c r="F11" s="80">
        <f>'7-11л. РАСКЛАДКА'!W72</f>
        <v>33.18</v>
      </c>
      <c r="G11" s="80">
        <f>'7-11л. РАСКЛАДКА'!W131</f>
        <v>5.4</v>
      </c>
      <c r="H11" s="80">
        <f>'7-11л. РАСКЛАДКА'!W187</f>
        <v>0</v>
      </c>
      <c r="I11" s="80">
        <f>'7-11л. РАСКЛАДКА'!W244</f>
        <v>1.8</v>
      </c>
      <c r="J11" s="80">
        <f>'7-11л. РАСКЛАДКА'!W300</f>
        <v>7.5</v>
      </c>
      <c r="K11" s="80">
        <f>'7-11л. РАСКЛАДКА'!W356</f>
        <v>8.3000000000000007</v>
      </c>
      <c r="L11" s="80">
        <f>'7-11л. РАСКЛАДКА'!W409</f>
        <v>0</v>
      </c>
      <c r="M11" s="80">
        <f>'7-11л. РАСКЛАДКА'!W463</f>
        <v>31.240000000000002</v>
      </c>
      <c r="N11" s="851">
        <f>'7-11л. РАСКЛАДКА'!W516</f>
        <v>2.58</v>
      </c>
      <c r="O11" s="853">
        <f t="shared" si="0"/>
        <v>89.999999999999986</v>
      </c>
      <c r="P11" s="1290">
        <v>0</v>
      </c>
      <c r="Q11" s="1633">
        <v>90</v>
      </c>
      <c r="R11" s="2260">
        <v>15</v>
      </c>
      <c r="T11" s="3747"/>
      <c r="U11" s="130"/>
      <c r="V11" s="366"/>
      <c r="W11" s="3414"/>
      <c r="X11" s="3414"/>
      <c r="Y11" s="3414"/>
      <c r="Z11" s="3414"/>
      <c r="AA11" s="623"/>
      <c r="AB11" s="130"/>
      <c r="AC11" s="110"/>
      <c r="AD11" s="624"/>
      <c r="AE11" s="110"/>
      <c r="AF11" s="628"/>
      <c r="AH11" s="110"/>
      <c r="AI11" s="110"/>
      <c r="AJ11" s="110"/>
    </row>
    <row r="12" spans="2:36" ht="12.75" customHeight="1">
      <c r="B12" s="445">
        <v>4</v>
      </c>
      <c r="C12" s="241" t="s">
        <v>40</v>
      </c>
      <c r="D12" s="1516">
        <v>27</v>
      </c>
      <c r="E12" s="614">
        <f>'7-11л. РАСКЛАДКА'!W15</f>
        <v>40</v>
      </c>
      <c r="F12" s="80">
        <f>'7-11л. РАСКЛАДКА'!W73</f>
        <v>5</v>
      </c>
      <c r="G12" s="80">
        <f>'7-11л. РАСКЛАДКА'!W132</f>
        <v>21.12</v>
      </c>
      <c r="H12" s="80">
        <f>'7-11л. РАСКЛАДКА'!W188</f>
        <v>36.380000000000003</v>
      </c>
      <c r="I12" s="80">
        <f>'7-11л. РАСКЛАДКА'!W245</f>
        <v>12.31</v>
      </c>
      <c r="J12" s="80">
        <f>'7-11л. РАСКЛАДКА'!W301</f>
        <v>32.31</v>
      </c>
      <c r="K12" s="80">
        <f>'7-11л. РАСКЛАДКА'!W357</f>
        <v>0</v>
      </c>
      <c r="L12" s="80">
        <f>'7-11л. РАСКЛАДКА'!W410</f>
        <v>37</v>
      </c>
      <c r="M12" s="80">
        <f>'7-11л. РАСКЛАДКА'!W464</f>
        <v>45.5</v>
      </c>
      <c r="N12" s="851">
        <f>'7-11л. РАСКЛАДКА'!W517</f>
        <v>40.380000000000003</v>
      </c>
      <c r="O12" s="853">
        <f t="shared" si="0"/>
        <v>270</v>
      </c>
      <c r="P12" s="1290">
        <v>0</v>
      </c>
      <c r="Q12" s="1633">
        <v>270</v>
      </c>
      <c r="R12" s="2260">
        <v>45</v>
      </c>
      <c r="T12" s="3747"/>
      <c r="U12" s="130"/>
      <c r="V12" s="366"/>
      <c r="W12" s="3414"/>
      <c r="X12" s="3414"/>
      <c r="Y12" s="3414"/>
      <c r="Z12" s="3414"/>
      <c r="AA12" s="623"/>
      <c r="AB12" s="130"/>
      <c r="AC12" s="110"/>
      <c r="AD12" s="624"/>
      <c r="AE12" s="110"/>
      <c r="AF12" s="625"/>
      <c r="AH12" s="110"/>
      <c r="AI12" s="110"/>
      <c r="AJ12" s="110"/>
    </row>
    <row r="13" spans="2:36" ht="12" customHeight="1">
      <c r="B13" s="445">
        <v>5</v>
      </c>
      <c r="C13" s="241" t="s">
        <v>41</v>
      </c>
      <c r="D13" s="1516">
        <v>9</v>
      </c>
      <c r="E13" s="614">
        <f>'7-11л. РАСКЛАДКА'!W16</f>
        <v>0</v>
      </c>
      <c r="F13" s="80">
        <f>'7-11л. РАСКЛАДКА'!W74</f>
        <v>37.5</v>
      </c>
      <c r="G13" s="80">
        <f>'7-11л. РАСКЛАДКА'!W133</f>
        <v>0</v>
      </c>
      <c r="H13" s="80">
        <f>'7-11л. РАСКЛАДКА'!W189</f>
        <v>0</v>
      </c>
      <c r="I13" s="80">
        <f>'7-11л. РАСКЛАДКА'!W246</f>
        <v>12</v>
      </c>
      <c r="J13" s="80">
        <f>'7-11л. РАСКЛАДКА'!W302</f>
        <v>0</v>
      </c>
      <c r="K13" s="80">
        <f>'7-11л. РАСКЛАДКА'!W358</f>
        <v>40.5</v>
      </c>
      <c r="L13" s="80">
        <f>'7-11л. РАСКЛАДКА'!W411</f>
        <v>0</v>
      </c>
      <c r="M13" s="80">
        <f>'7-11л. РАСКЛАДКА'!W465</f>
        <v>0</v>
      </c>
      <c r="N13" s="851">
        <f>'7-11л. РАСКЛАДКА'!W518</f>
        <v>0</v>
      </c>
      <c r="O13" s="853">
        <f t="shared" si="0"/>
        <v>90</v>
      </c>
      <c r="P13" s="1290">
        <v>0</v>
      </c>
      <c r="Q13" s="1633">
        <v>90</v>
      </c>
      <c r="R13" s="2260">
        <v>15</v>
      </c>
      <c r="T13" s="3747"/>
      <c r="U13" s="130"/>
      <c r="V13" s="366"/>
      <c r="W13" s="3414"/>
      <c r="X13" s="3414"/>
      <c r="Y13" s="3414"/>
      <c r="Z13" s="3414"/>
      <c r="AA13" s="623"/>
      <c r="AB13" s="130"/>
      <c r="AC13" s="110"/>
      <c r="AD13" s="624"/>
      <c r="AE13" s="110"/>
      <c r="AF13" s="630"/>
      <c r="AH13" s="110"/>
      <c r="AI13" s="110"/>
      <c r="AJ13" s="110"/>
    </row>
    <row r="14" spans="2:36" ht="12.75" customHeight="1">
      <c r="B14" s="1456">
        <v>6</v>
      </c>
      <c r="C14" s="1628" t="s">
        <v>42</v>
      </c>
      <c r="D14" s="1524">
        <v>112.2</v>
      </c>
      <c r="E14" s="1469">
        <f>'7-11л. РАСКЛАДКА'!W17</f>
        <v>0</v>
      </c>
      <c r="F14" s="1470">
        <f>'7-11л. РАСКЛАДКА'!W75</f>
        <v>60</v>
      </c>
      <c r="G14" s="1470">
        <f>'7-11л. РАСКЛАДКА'!W134</f>
        <v>203.9</v>
      </c>
      <c r="H14" s="1470">
        <f>'7-11л. РАСКЛАДКА'!W190</f>
        <v>252.04</v>
      </c>
      <c r="I14" s="1470">
        <f>'7-11л. РАСКЛАДКА'!W247</f>
        <v>111.56</v>
      </c>
      <c r="J14" s="1470">
        <f>'7-11л. РАСКЛАДКА'!W303</f>
        <v>16</v>
      </c>
      <c r="K14" s="1470">
        <f>'7-11л. РАСКЛАДКА'!W359</f>
        <v>178.1</v>
      </c>
      <c r="L14" s="1470">
        <f>'7-11л. РАСКЛАДКА'!W412</f>
        <v>170</v>
      </c>
      <c r="M14" s="1470">
        <f>'7-11л. РАСКЛАДКА'!W466</f>
        <v>34.4</v>
      </c>
      <c r="N14" s="1471">
        <f>'7-11л. РАСКЛАДКА'!W519</f>
        <v>96</v>
      </c>
      <c r="O14" s="1472">
        <f t="shared" si="0"/>
        <v>1122</v>
      </c>
      <c r="P14" s="2200">
        <v>0</v>
      </c>
      <c r="Q14" s="1677">
        <v>1122</v>
      </c>
      <c r="R14" s="2261">
        <v>187</v>
      </c>
      <c r="T14" s="3747"/>
      <c r="U14" s="130"/>
      <c r="V14" s="366"/>
      <c r="W14" s="3414"/>
      <c r="X14" s="3414"/>
      <c r="Y14" s="3414"/>
      <c r="Z14" s="3414"/>
      <c r="AA14" s="623"/>
      <c r="AB14" s="130"/>
      <c r="AC14" s="110"/>
      <c r="AD14" s="624"/>
      <c r="AE14" s="110"/>
      <c r="AF14" s="628"/>
      <c r="AH14" s="110"/>
      <c r="AI14" s="110"/>
      <c r="AJ14" s="110"/>
    </row>
    <row r="15" spans="2:36" ht="12.75" customHeight="1">
      <c r="B15" s="1456">
        <v>7</v>
      </c>
      <c r="C15" s="1226" t="s">
        <v>392</v>
      </c>
      <c r="D15" s="1637">
        <v>151.19999999999999</v>
      </c>
      <c r="E15" s="1599">
        <f>'7-11л. РАСКЛАДКА'!W18</f>
        <v>179.03200000000001</v>
      </c>
      <c r="F15" s="1600">
        <f>'7-11л. РАСКЛАДКА'!W76</f>
        <v>287.15600000000001</v>
      </c>
      <c r="G15" s="1601">
        <f>'7-11л. РАСКЛАДКА'!W135</f>
        <v>24</v>
      </c>
      <c r="H15" s="1600">
        <f>'7-11л. РАСКЛАДКА'!W191</f>
        <v>163.57999999999998</v>
      </c>
      <c r="I15" s="1601">
        <f>'7-11л. РАСКЛАДКА'!W248</f>
        <v>136.852</v>
      </c>
      <c r="J15" s="1600">
        <f>'7-11л. РАСКЛАДКА'!W304</f>
        <v>205.98000000000002</v>
      </c>
      <c r="K15" s="1601">
        <f>'7-11л. РАСКЛАДКА'!W360</f>
        <v>202.28000000000003</v>
      </c>
      <c r="L15" s="1600">
        <f>'7-11л. РАСКЛАДКА'!W413</f>
        <v>96.72</v>
      </c>
      <c r="M15" s="1601">
        <f>'7-11л. РАСКЛАДКА'!W467</f>
        <v>356.13400000000001</v>
      </c>
      <c r="N15" s="3006">
        <f>'7-11л. РАСКЛАДКА'!W520</f>
        <v>167.10000000000002</v>
      </c>
      <c r="O15" s="1654">
        <f t="shared" si="0"/>
        <v>1818.8340000000003</v>
      </c>
      <c r="P15" s="1604">
        <v>20.293254000000001</v>
      </c>
      <c r="Q15" s="1655">
        <v>1512</v>
      </c>
      <c r="R15" s="1606">
        <f>R17-R16</f>
        <v>252</v>
      </c>
      <c r="T15" s="3747"/>
      <c r="U15" s="477"/>
      <c r="V15" s="366"/>
      <c r="W15" s="1763"/>
      <c r="X15" s="3414"/>
      <c r="Y15" s="3414"/>
      <c r="Z15" s="3414"/>
      <c r="AA15" s="623"/>
      <c r="AB15" s="130"/>
      <c r="AC15" s="110"/>
      <c r="AD15" s="624"/>
      <c r="AE15" s="110"/>
      <c r="AF15" s="630"/>
      <c r="AG15" s="391"/>
      <c r="AH15" s="110"/>
      <c r="AI15" s="110"/>
      <c r="AJ15" s="110"/>
    </row>
    <row r="16" spans="2:36" ht="9.75" customHeight="1">
      <c r="B16" s="1573"/>
      <c r="C16" s="1636" t="s">
        <v>393</v>
      </c>
      <c r="D16" s="1640">
        <v>16.8</v>
      </c>
      <c r="E16" s="1608">
        <f>'7-11л. РАСКЛАДКА'!W19</f>
        <v>0</v>
      </c>
      <c r="F16" s="1609">
        <f>'7-11л. РАСКЛАДКА'!W77</f>
        <v>0</v>
      </c>
      <c r="G16" s="1610">
        <f>'7-11л. РАСКЛАДКА'!W136</f>
        <v>48.6</v>
      </c>
      <c r="H16" s="1609">
        <f>'7-11л. РАСКЛАДКА'!W192</f>
        <v>2.52</v>
      </c>
      <c r="I16" s="1610">
        <f>'7-11л. РАСКЛАДКА'!W249</f>
        <v>51.46</v>
      </c>
      <c r="J16" s="1609">
        <f>'7-11л. РАСКЛАДКА'!W305</f>
        <v>0</v>
      </c>
      <c r="K16" s="1610">
        <f>'7-11л. РАСКЛАДКА'!W361</f>
        <v>29.624000000000002</v>
      </c>
      <c r="L16" s="1609">
        <f>'7-11л. РАСКЛАДКА'!W414</f>
        <v>0</v>
      </c>
      <c r="M16" s="1610">
        <f>'7-11л. РАСКЛАДКА'!W468</f>
        <v>17.885999999999999</v>
      </c>
      <c r="N16" s="3005">
        <f>'7-11л. РАСКЛАДКА'!W521</f>
        <v>17.91</v>
      </c>
      <c r="O16" s="1679">
        <f>E16+F16+G16+H16+I16+J16+K16+L16+M16+N16</f>
        <v>168</v>
      </c>
      <c r="P16" s="1613">
        <v>0</v>
      </c>
      <c r="Q16" s="1657">
        <v>168</v>
      </c>
      <c r="R16" s="1615">
        <f>(R17/100)*10</f>
        <v>28</v>
      </c>
      <c r="T16" s="3747"/>
      <c r="U16" s="484"/>
      <c r="V16" s="366"/>
      <c r="W16" s="1763"/>
      <c r="X16" s="3414"/>
      <c r="Y16" s="3414"/>
      <c r="Z16" s="3414"/>
      <c r="AA16" s="623"/>
      <c r="AB16" s="130"/>
      <c r="AC16" s="110"/>
      <c r="AD16" s="624"/>
      <c r="AE16" s="110"/>
      <c r="AF16" s="630"/>
      <c r="AG16" s="391"/>
      <c r="AH16" s="110"/>
      <c r="AI16" s="110"/>
      <c r="AJ16" s="110"/>
    </row>
    <row r="17" spans="2:36" ht="13.5" customHeight="1">
      <c r="B17" s="1457"/>
      <c r="C17" s="1630" t="s">
        <v>406</v>
      </c>
      <c r="D17" s="1631">
        <v>168</v>
      </c>
      <c r="E17" s="2990">
        <f>'7-11л. РАСКЛАДКА'!W20</f>
        <v>179.03200000000001</v>
      </c>
      <c r="F17" s="2991">
        <f>'7-11л. РАСКЛАДКА'!W78</f>
        <v>287.15600000000001</v>
      </c>
      <c r="G17" s="2992">
        <f>'7-11л. РАСКЛАДКА'!W137</f>
        <v>72.599999999999994</v>
      </c>
      <c r="H17" s="2991">
        <f>'7-11л. РАСКЛАДКА'!W193</f>
        <v>166.1</v>
      </c>
      <c r="I17" s="2992">
        <f>'7-11л. РАСКЛАДКА'!W250</f>
        <v>188.31200000000001</v>
      </c>
      <c r="J17" s="2991">
        <f>'7-11л. РАСКЛАДКА'!W306</f>
        <v>205.98000000000002</v>
      </c>
      <c r="K17" s="2992">
        <f>'7-11л. РАСКЛАДКА'!W362</f>
        <v>231.90400000000002</v>
      </c>
      <c r="L17" s="2991">
        <f>'7-11л. РАСКЛАДКА'!W415</f>
        <v>96.72</v>
      </c>
      <c r="M17" s="2992">
        <f>'7-11л. РАСКЛАДКА'!W469</f>
        <v>374.02</v>
      </c>
      <c r="N17" s="3007">
        <f>'7-11л. РАСКЛАДКА'!W522</f>
        <v>185.01000000000002</v>
      </c>
      <c r="O17" s="1632">
        <f>E17+F17+G17+H17+I17+J17+K17+L17+M17+N17</f>
        <v>1986.8340000000001</v>
      </c>
      <c r="P17" s="1467">
        <v>18.2639286</v>
      </c>
      <c r="Q17" s="1659">
        <v>1680</v>
      </c>
      <c r="R17" s="1512">
        <v>280</v>
      </c>
      <c r="T17" s="3747"/>
      <c r="U17" s="3823"/>
      <c r="V17" s="366"/>
      <c r="W17" s="3414"/>
      <c r="X17" s="3414"/>
      <c r="Y17" s="3414"/>
      <c r="Z17" s="3414"/>
      <c r="AA17" s="623"/>
      <c r="AB17" s="130"/>
      <c r="AC17" s="110"/>
      <c r="AD17" s="624"/>
      <c r="AE17" s="110"/>
      <c r="AF17" s="630"/>
      <c r="AG17" s="391"/>
      <c r="AH17" s="110"/>
      <c r="AI17" s="110"/>
      <c r="AJ17" s="110"/>
    </row>
    <row r="18" spans="2:36">
      <c r="B18" s="1457">
        <v>8</v>
      </c>
      <c r="C18" s="1634" t="s">
        <v>178</v>
      </c>
      <c r="D18" s="1522">
        <v>111</v>
      </c>
      <c r="E18" s="614">
        <f>'7-11л. РАСКЛАДКА'!W21</f>
        <v>100</v>
      </c>
      <c r="F18" s="1468">
        <f>'7-11л. РАСКЛАДКА'!W79</f>
        <v>107.5</v>
      </c>
      <c r="G18" s="1468">
        <f>'7-11л. РАСКЛАДКА'!W138</f>
        <v>100</v>
      </c>
      <c r="H18" s="1468">
        <f>'7-11л. РАСКЛАДКА'!W194</f>
        <v>155</v>
      </c>
      <c r="I18" s="1468">
        <f>'7-11л. РАСКЛАДКА'!W251</f>
        <v>147.5</v>
      </c>
      <c r="J18" s="1468">
        <f>'7-11л. РАСКЛАДКА'!W307</f>
        <v>100</v>
      </c>
      <c r="K18" s="1468">
        <f>'7-11л. РАСКЛАДКА'!W363</f>
        <v>100</v>
      </c>
      <c r="L18" s="1468">
        <f>'7-11л. РАСКЛАДКА'!W416</f>
        <v>100</v>
      </c>
      <c r="M18" s="1468">
        <f>'7-11л. РАСКЛАДКА'!W470</f>
        <v>100</v>
      </c>
      <c r="N18" s="851">
        <f>'7-11л. РАСКЛАДКА'!W523</f>
        <v>100</v>
      </c>
      <c r="O18" s="1473">
        <f t="shared" si="0"/>
        <v>1110</v>
      </c>
      <c r="P18" s="1477">
        <v>0</v>
      </c>
      <c r="Q18" s="1633">
        <v>1110</v>
      </c>
      <c r="R18" s="2262">
        <v>185</v>
      </c>
      <c r="T18" s="3747"/>
      <c r="U18" s="130"/>
      <c r="V18" s="366"/>
      <c r="W18" s="3414"/>
      <c r="X18" s="3414"/>
      <c r="Y18" s="3414"/>
      <c r="Z18" s="3414"/>
      <c r="AA18" s="623"/>
      <c r="AB18" s="130"/>
      <c r="AC18" s="110"/>
      <c r="AD18" s="624"/>
      <c r="AE18" s="110"/>
      <c r="AF18" s="630"/>
      <c r="AH18" s="110"/>
      <c r="AI18" s="110"/>
      <c r="AJ18" s="110"/>
    </row>
    <row r="19" spans="2:36">
      <c r="B19" s="445">
        <v>9</v>
      </c>
      <c r="C19" s="241" t="s">
        <v>90</v>
      </c>
      <c r="D19" s="1516">
        <v>9</v>
      </c>
      <c r="E19" s="614">
        <f>'7-11л. РАСКЛАДКА'!W22</f>
        <v>0</v>
      </c>
      <c r="F19" s="80">
        <f>'7-11л. РАСКЛАДКА'!W80</f>
        <v>0</v>
      </c>
      <c r="G19" s="80">
        <f>'7-11л. РАСКЛАДКА'!W139</f>
        <v>37.5</v>
      </c>
      <c r="H19" s="80">
        <f>'7-11л. РАСКЛАДКА'!W195</f>
        <v>0</v>
      </c>
      <c r="I19" s="80">
        <f>'7-11л. РАСКЛАДКА'!W252</f>
        <v>4.5</v>
      </c>
      <c r="J19" s="80">
        <f>'7-11л. РАСКЛАДКА'!W308</f>
        <v>0</v>
      </c>
      <c r="K19" s="80">
        <f>'7-11л. РАСКЛАДКА'!W364</f>
        <v>0</v>
      </c>
      <c r="L19" s="80">
        <f>'7-11л. РАСКЛАДКА'!W417</f>
        <v>0</v>
      </c>
      <c r="M19" s="80">
        <f>'7-11л. РАСКЛАДКА'!W471</f>
        <v>28</v>
      </c>
      <c r="N19" s="851">
        <f>'7-11л. РАСКЛАДКА'!W524</f>
        <v>20</v>
      </c>
      <c r="O19" s="853">
        <f t="shared" si="0"/>
        <v>90</v>
      </c>
      <c r="P19" s="1290">
        <v>0</v>
      </c>
      <c r="Q19" s="1633">
        <v>90</v>
      </c>
      <c r="R19" s="2260">
        <v>15</v>
      </c>
      <c r="T19" s="3747"/>
      <c r="U19" s="130"/>
      <c r="V19" s="366"/>
      <c r="W19" s="3414"/>
      <c r="X19" s="3414"/>
      <c r="Y19" s="3414"/>
      <c r="Z19" s="3414"/>
      <c r="AA19" s="623"/>
      <c r="AB19" s="130"/>
      <c r="AC19" s="110"/>
      <c r="AD19" s="624"/>
      <c r="AE19" s="110"/>
      <c r="AF19" s="625"/>
      <c r="AH19" s="110"/>
      <c r="AI19" s="110"/>
      <c r="AJ19" s="110"/>
    </row>
    <row r="20" spans="2:36">
      <c r="B20" s="445">
        <v>10</v>
      </c>
      <c r="C20" s="1179" t="s">
        <v>338</v>
      </c>
      <c r="D20" s="1516">
        <v>120</v>
      </c>
      <c r="E20" s="614">
        <f>'7-11л. РАСКЛАДКА'!W23</f>
        <v>200</v>
      </c>
      <c r="F20" s="80">
        <f>'7-11л. РАСКЛАДКА'!W81</f>
        <v>200</v>
      </c>
      <c r="G20" s="80">
        <f>'7-11л. РАСКЛАДКА'!W140</f>
        <v>0</v>
      </c>
      <c r="H20" s="80">
        <f>'7-11л. РАСКЛАДКА'!W196</f>
        <v>0</v>
      </c>
      <c r="I20" s="80">
        <f>'7-11л. РАСКЛАДКА'!W253</f>
        <v>200</v>
      </c>
      <c r="J20" s="80">
        <f>'7-11л. РАСКЛАДКА'!W309</f>
        <v>200</v>
      </c>
      <c r="K20" s="80">
        <f>'7-11л. РАСКЛАДКА'!W365</f>
        <v>100</v>
      </c>
      <c r="L20" s="80">
        <f>'7-11л. РАСКЛАДКА'!W418</f>
        <v>200</v>
      </c>
      <c r="M20" s="80">
        <f>'7-11л. РАСКЛАДКА'!W472</f>
        <v>0</v>
      </c>
      <c r="N20" s="851">
        <f>'7-11л. РАСКЛАДКА'!W525</f>
        <v>100</v>
      </c>
      <c r="O20" s="853">
        <f t="shared" si="0"/>
        <v>1200</v>
      </c>
      <c r="P20" s="1290">
        <v>0</v>
      </c>
      <c r="Q20" s="1633">
        <v>1200</v>
      </c>
      <c r="R20" s="2260">
        <v>200</v>
      </c>
      <c r="T20" s="3747"/>
      <c r="U20" s="3823"/>
      <c r="V20" s="366"/>
      <c r="W20" s="3414"/>
      <c r="X20" s="3414"/>
      <c r="Y20" s="3414"/>
      <c r="Z20" s="3414"/>
      <c r="AA20" s="623"/>
      <c r="AB20" s="130"/>
      <c r="AC20" s="110"/>
      <c r="AD20" s="624"/>
      <c r="AE20" s="110"/>
      <c r="AF20" s="625"/>
      <c r="AH20" s="110"/>
      <c r="AI20" s="110"/>
      <c r="AJ20" s="110"/>
    </row>
    <row r="21" spans="2:36">
      <c r="B21" s="445">
        <v>11</v>
      </c>
      <c r="C21" s="241" t="s">
        <v>96</v>
      </c>
      <c r="D21" s="1516">
        <v>42</v>
      </c>
      <c r="E21" s="614">
        <f>'7-11л. РАСКЛАДКА'!W24</f>
        <v>0</v>
      </c>
      <c r="F21" s="80">
        <f>'7-11л. РАСКЛАДКА'!W82</f>
        <v>87.149000000000001</v>
      </c>
      <c r="G21" s="80">
        <f>'7-11л. РАСКЛАДКА'!W141</f>
        <v>0</v>
      </c>
      <c r="H21" s="80">
        <f>'7-11л. РАСКЛАДКА'!W197</f>
        <v>87.03</v>
      </c>
      <c r="I21" s="80">
        <f>'7-11л. РАСКЛАДКА'!W254</f>
        <v>0</v>
      </c>
      <c r="J21" s="80">
        <f>'7-11л. РАСКЛАДКА'!W310</f>
        <v>35</v>
      </c>
      <c r="K21" s="80">
        <f>'7-11л. РАСКЛАДКА'!W366</f>
        <v>27.651</v>
      </c>
      <c r="L21" s="80">
        <f>'7-11л. РАСКЛАДКА'!W419</f>
        <v>59.2</v>
      </c>
      <c r="M21" s="80">
        <f>'7-11л. РАСКЛАДКА'!W473</f>
        <v>51.97</v>
      </c>
      <c r="N21" s="851">
        <f>'7-11л. РАСКЛАДКА'!W526</f>
        <v>72</v>
      </c>
      <c r="O21" s="3871">
        <f>E21+F21+G21+H21+I21+J21+K21+L21+M21+N21</f>
        <v>420</v>
      </c>
      <c r="P21" s="1290">
        <v>0</v>
      </c>
      <c r="Q21" s="1633">
        <v>420</v>
      </c>
      <c r="R21" s="2260">
        <v>70</v>
      </c>
      <c r="T21" s="3747"/>
      <c r="U21" s="130"/>
      <c r="V21" s="366"/>
      <c r="W21" s="3414"/>
      <c r="X21" s="3414"/>
      <c r="Y21" s="3414"/>
      <c r="Z21" s="3414"/>
      <c r="AA21" s="623"/>
      <c r="AB21" s="130"/>
      <c r="AC21" s="110"/>
      <c r="AD21" s="624"/>
      <c r="AE21" s="110"/>
      <c r="AF21" s="625"/>
      <c r="AH21" s="110"/>
      <c r="AI21" s="110"/>
      <c r="AJ21" s="110"/>
    </row>
    <row r="22" spans="2:36">
      <c r="B22" s="445">
        <v>12</v>
      </c>
      <c r="C22" s="241" t="s">
        <v>97</v>
      </c>
      <c r="D22" s="1516">
        <v>21</v>
      </c>
      <c r="E22" s="614">
        <f>'7-11л. РАСКЛАДКА'!W25</f>
        <v>77</v>
      </c>
      <c r="F22" s="80">
        <f>'7-11л. РАСКЛАДКА'!W83</f>
        <v>0</v>
      </c>
      <c r="G22" s="80">
        <f>'7-11л. РАСКЛАДКА'!W142</f>
        <v>0</v>
      </c>
      <c r="H22" s="80">
        <f>'7-11л. РАСКЛАДКА'!W198</f>
        <v>34.200000000000003</v>
      </c>
      <c r="I22" s="80">
        <f>'7-11л. РАСКЛАДКА'!W255</f>
        <v>12.6</v>
      </c>
      <c r="J22" s="80">
        <f>'7-11л. РАСКЛАДКА'!W311</f>
        <v>0</v>
      </c>
      <c r="K22" s="80">
        <f>'7-11л. РАСКЛАДКА'!W367</f>
        <v>3.7</v>
      </c>
      <c r="L22" s="80">
        <f>'7-11л. РАСКЛАДКА'!W420</f>
        <v>0</v>
      </c>
      <c r="M22" s="80">
        <f>'7-11л. РАСКЛАДКА'!W474</f>
        <v>82.5</v>
      </c>
      <c r="N22" s="851">
        <f>'7-11л. РАСКЛАДКА'!W527</f>
        <v>0</v>
      </c>
      <c r="O22" s="853">
        <f t="shared" si="0"/>
        <v>210</v>
      </c>
      <c r="P22" s="1290">
        <v>0</v>
      </c>
      <c r="Q22" s="1633">
        <v>210</v>
      </c>
      <c r="R22" s="2260">
        <v>35</v>
      </c>
      <c r="T22" s="3747"/>
      <c r="U22" s="130"/>
      <c r="V22" s="366"/>
      <c r="W22" s="3414"/>
      <c r="X22" s="3414"/>
      <c r="Y22" s="3414"/>
      <c r="Z22" s="3414"/>
      <c r="AA22" s="623"/>
      <c r="AB22" s="130"/>
      <c r="AC22" s="110"/>
      <c r="AD22" s="624"/>
      <c r="AE22" s="110"/>
      <c r="AF22" s="625"/>
      <c r="AH22" s="110"/>
      <c r="AI22" s="110"/>
      <c r="AJ22" s="110"/>
    </row>
    <row r="23" spans="2:36" ht="12.75" customHeight="1">
      <c r="B23" s="445">
        <v>13</v>
      </c>
      <c r="C23" s="241" t="s">
        <v>43</v>
      </c>
      <c r="D23" s="1516">
        <v>34.799999999999997</v>
      </c>
      <c r="E23" s="614">
        <f>'7-11л. РАСКЛАДКА'!W26</f>
        <v>0</v>
      </c>
      <c r="F23" s="80">
        <f>'7-11л. РАСКЛАДКА'!W84</f>
        <v>0</v>
      </c>
      <c r="G23" s="80">
        <f>'7-11л. РАСКЛАДКА'!W143</f>
        <v>106.88</v>
      </c>
      <c r="H23" s="80">
        <f>'7-11л. РАСКЛАДКА'!W199</f>
        <v>0</v>
      </c>
      <c r="I23" s="80">
        <f>'7-11л. РАСКЛАДКА'!W256</f>
        <v>64.400000000000006</v>
      </c>
      <c r="J23" s="80">
        <f>'7-11л. РАСКЛАДКА'!W312</f>
        <v>0</v>
      </c>
      <c r="K23" s="80">
        <f>'7-11л. РАСКЛАДКА'!W368</f>
        <v>80.599999999999994</v>
      </c>
      <c r="L23" s="80">
        <f>'7-11л. РАСКЛАДКА'!W421</f>
        <v>24.12</v>
      </c>
      <c r="M23" s="80">
        <f>'7-11л. РАСКЛАДКА'!W475</f>
        <v>0</v>
      </c>
      <c r="N23" s="851">
        <f>'7-11л. РАСКЛАДКА'!W528</f>
        <v>72</v>
      </c>
      <c r="O23" s="853">
        <f t="shared" si="0"/>
        <v>348</v>
      </c>
      <c r="P23" s="1290">
        <v>0</v>
      </c>
      <c r="Q23" s="1633">
        <v>348</v>
      </c>
      <c r="R23" s="2260">
        <v>58</v>
      </c>
      <c r="T23" s="3747"/>
      <c r="U23" s="130"/>
      <c r="V23" s="366"/>
      <c r="W23" s="3414"/>
      <c r="X23" s="3414"/>
      <c r="Y23" s="3414"/>
      <c r="Z23" s="3414"/>
      <c r="AA23" s="623"/>
      <c r="AB23" s="130"/>
      <c r="AC23" s="110"/>
      <c r="AD23" s="624"/>
      <c r="AE23" s="110"/>
      <c r="AF23" s="625"/>
      <c r="AH23" s="110"/>
      <c r="AI23" s="110"/>
      <c r="AJ23" s="110"/>
    </row>
    <row r="24" spans="2:36" ht="13.5" customHeight="1">
      <c r="B24" s="445">
        <v>14</v>
      </c>
      <c r="C24" s="241" t="s">
        <v>98</v>
      </c>
      <c r="D24" s="1516">
        <v>18</v>
      </c>
      <c r="E24" s="614">
        <f>'7-11л. РАСКЛАДКА'!W27</f>
        <v>0</v>
      </c>
      <c r="F24" s="80">
        <f>'7-11л. РАСКЛАДКА'!W85</f>
        <v>75</v>
      </c>
      <c r="G24" s="80">
        <f>'7-11л. РАСКЛАДКА'!W144</f>
        <v>0</v>
      </c>
      <c r="H24" s="80">
        <f>'7-11л. РАСКЛАДКА'!W200</f>
        <v>0</v>
      </c>
      <c r="I24" s="80">
        <f>'7-11л. РАСКЛАДКА'!W257</f>
        <v>0</v>
      </c>
      <c r="J24" s="80">
        <f>'7-11л. РАСКЛАДКА'!W313</f>
        <v>0</v>
      </c>
      <c r="K24" s="80">
        <f>'7-11л. РАСКЛАДКА'!W369</f>
        <v>105</v>
      </c>
      <c r="L24" s="80">
        <f>'7-11л. РАСКЛАДКА'!W422</f>
        <v>0</v>
      </c>
      <c r="M24" s="80">
        <f>'7-11л. РАСКЛАДКА'!W476</f>
        <v>0</v>
      </c>
      <c r="N24" s="851">
        <f>'7-11л. РАСКЛАДКА'!W529</f>
        <v>0</v>
      </c>
      <c r="O24" s="853">
        <f t="shared" si="0"/>
        <v>180</v>
      </c>
      <c r="P24" s="1290">
        <v>0</v>
      </c>
      <c r="Q24" s="1633">
        <v>180</v>
      </c>
      <c r="R24" s="2260">
        <v>30</v>
      </c>
      <c r="T24" s="3747"/>
      <c r="U24" s="130"/>
      <c r="V24" s="366"/>
      <c r="W24" s="3414"/>
      <c r="X24" s="3414"/>
      <c r="Y24" s="3414"/>
      <c r="Z24" s="3414"/>
      <c r="AA24" s="623"/>
      <c r="AB24" s="130"/>
      <c r="AC24" s="110"/>
      <c r="AD24" s="624"/>
      <c r="AE24" s="110"/>
      <c r="AF24" s="625"/>
      <c r="AH24" s="110"/>
      <c r="AI24" s="110"/>
      <c r="AJ24" s="110"/>
    </row>
    <row r="25" spans="2:36" ht="12" customHeight="1">
      <c r="B25" s="445">
        <v>15</v>
      </c>
      <c r="C25" s="241" t="s">
        <v>179</v>
      </c>
      <c r="D25" s="1516">
        <v>180</v>
      </c>
      <c r="E25" s="614">
        <f>'7-11л. РАСКЛАДКА'!W28</f>
        <v>265.87</v>
      </c>
      <c r="F25" s="80">
        <f>'7-11л. РАСКЛАДКА'!W86</f>
        <v>45.28</v>
      </c>
      <c r="G25" s="80">
        <f>'7-11л. РАСКЛАДКА'!W145</f>
        <v>227</v>
      </c>
      <c r="H25" s="80">
        <f>'7-11л. РАСКЛАДКА'!W201</f>
        <v>148</v>
      </c>
      <c r="I25" s="80">
        <f>'7-11л. РАСКЛАДКА'!W258</f>
        <v>216.72</v>
      </c>
      <c r="J25" s="80">
        <f>'7-11л. РАСКЛАДКА'!W314</f>
        <v>144</v>
      </c>
      <c r="K25" s="80">
        <f>'7-11л. РАСКЛАДКА'!W370</f>
        <v>241.7</v>
      </c>
      <c r="L25" s="80">
        <f>'7-11л. РАСКЛАДКА'!W423</f>
        <v>100</v>
      </c>
      <c r="M25" s="80">
        <f>'7-11л. РАСКЛАДКА'!W477</f>
        <v>190.53</v>
      </c>
      <c r="N25" s="851">
        <f>'7-11л. РАСКЛАДКА'!W530</f>
        <v>220.9</v>
      </c>
      <c r="O25" s="853">
        <f t="shared" si="0"/>
        <v>1800</v>
      </c>
      <c r="P25" s="1290">
        <v>0</v>
      </c>
      <c r="Q25" s="1633">
        <v>1800</v>
      </c>
      <c r="R25" s="2260">
        <v>300</v>
      </c>
      <c r="T25" s="3747"/>
      <c r="U25" s="130"/>
      <c r="V25" s="366"/>
      <c r="W25" s="3414"/>
      <c r="X25" s="3414"/>
      <c r="Y25" s="3414"/>
      <c r="Z25" s="3414"/>
      <c r="AA25" s="623"/>
      <c r="AB25" s="130"/>
      <c r="AC25" s="110"/>
      <c r="AD25" s="624"/>
      <c r="AE25" s="110"/>
      <c r="AF25" s="628"/>
      <c r="AH25" s="110"/>
      <c r="AI25" s="110"/>
      <c r="AJ25" s="110"/>
    </row>
    <row r="26" spans="2:36" ht="14.25" customHeight="1">
      <c r="B26" s="445">
        <v>16</v>
      </c>
      <c r="C26" s="241" t="s">
        <v>180</v>
      </c>
      <c r="D26" s="1516">
        <v>90</v>
      </c>
      <c r="E26" s="614">
        <f>'7-11л. РАСКЛАДКА'!W29</f>
        <v>0</v>
      </c>
      <c r="F26" s="80">
        <f>'7-11л. РАСКЛАДКА'!W87</f>
        <v>0</v>
      </c>
      <c r="G26" s="80">
        <f>'7-11л. РАСКЛАДКА'!W146</f>
        <v>0</v>
      </c>
      <c r="H26" s="80">
        <f>'7-11л. РАСКЛАДКА'!W202</f>
        <v>0</v>
      </c>
      <c r="I26" s="80">
        <f>'7-11л. РАСКЛАДКА'!W259</f>
        <v>0</v>
      </c>
      <c r="J26" s="80">
        <f>'7-11л. РАСКЛАДКА'!W315</f>
        <v>0</v>
      </c>
      <c r="K26" s="80">
        <f>'7-11л. РАСКЛАДКА'!W371</f>
        <v>0</v>
      </c>
      <c r="L26" s="80">
        <f>'7-11л. РАСКЛАДКА'!W424</f>
        <v>0</v>
      </c>
      <c r="M26" s="80">
        <f>'7-11л. РАСКЛАДКА'!W478</f>
        <v>0</v>
      </c>
      <c r="N26" s="851">
        <f>'7-11л. РАСКЛАДКА'!W531</f>
        <v>0</v>
      </c>
      <c r="O26" s="853">
        <f t="shared" si="0"/>
        <v>0</v>
      </c>
      <c r="P26" s="855">
        <v>-100</v>
      </c>
      <c r="Q26" s="1633">
        <v>900</v>
      </c>
      <c r="R26" s="2260">
        <v>150</v>
      </c>
      <c r="T26" s="3827"/>
      <c r="U26" s="130"/>
      <c r="V26" s="366"/>
      <c r="W26" s="3414"/>
      <c r="X26" s="3414"/>
      <c r="Y26" s="3414"/>
      <c r="Z26" s="3414"/>
      <c r="AA26" s="623"/>
      <c r="AB26" s="130"/>
      <c r="AC26" s="110"/>
      <c r="AD26" s="624"/>
      <c r="AE26" s="110"/>
      <c r="AF26" s="634"/>
      <c r="AH26" s="110"/>
      <c r="AI26" s="110"/>
      <c r="AJ26" s="110"/>
    </row>
    <row r="27" spans="2:36">
      <c r="B27" s="445">
        <v>17</v>
      </c>
      <c r="C27" s="241" t="s">
        <v>181</v>
      </c>
      <c r="D27" s="1516">
        <v>30</v>
      </c>
      <c r="E27" s="614">
        <f>'7-11л. РАСКЛАДКА'!W30</f>
        <v>0</v>
      </c>
      <c r="F27" s="80">
        <f>'7-11л. РАСКЛАДКА'!W88</f>
        <v>0</v>
      </c>
      <c r="G27" s="80">
        <f>'7-11л. РАСКЛАДКА'!W147</f>
        <v>125</v>
      </c>
      <c r="H27" s="80">
        <f>'7-11л. РАСКЛАДКА'!W203</f>
        <v>0</v>
      </c>
      <c r="I27" s="80">
        <f>'7-11л. РАСКЛАДКА'!W260</f>
        <v>175</v>
      </c>
      <c r="J27" s="80">
        <f>'7-11л. РАСКЛАДКА'!W316</f>
        <v>0</v>
      </c>
      <c r="K27" s="80">
        <f>'7-11л. РАСКЛАДКА'!W372</f>
        <v>0</v>
      </c>
      <c r="L27" s="80">
        <f>'7-11л. РАСКЛАДКА'!W425</f>
        <v>0</v>
      </c>
      <c r="M27" s="80">
        <f>'7-11л. РАСКЛАДКА'!W479</f>
        <v>0</v>
      </c>
      <c r="N27" s="851">
        <f>'7-11л. РАСКЛАДКА'!W532</f>
        <v>0</v>
      </c>
      <c r="O27" s="853">
        <f t="shared" si="0"/>
        <v>300</v>
      </c>
      <c r="P27" s="1290">
        <v>0</v>
      </c>
      <c r="Q27" s="1633">
        <v>300</v>
      </c>
      <c r="R27" s="2260">
        <v>50</v>
      </c>
      <c r="T27" s="3747"/>
      <c r="U27" s="130"/>
      <c r="V27" s="366"/>
      <c r="W27" s="3414"/>
      <c r="X27" s="3414"/>
      <c r="Y27" s="3414"/>
      <c r="Z27" s="3414"/>
      <c r="AA27" s="623"/>
      <c r="AB27" s="130"/>
      <c r="AC27" s="110"/>
      <c r="AD27" s="624"/>
      <c r="AE27" s="110"/>
      <c r="AF27" s="625"/>
      <c r="AH27" s="110"/>
      <c r="AI27" s="110"/>
      <c r="AJ27" s="110"/>
    </row>
    <row r="28" spans="2:36" ht="13.5" customHeight="1">
      <c r="B28" s="445">
        <v>18</v>
      </c>
      <c r="C28" s="241" t="s">
        <v>44</v>
      </c>
      <c r="D28" s="1516">
        <v>6</v>
      </c>
      <c r="E28" s="614">
        <f>'7-11л. РАСКЛАДКА'!W31</f>
        <v>35</v>
      </c>
      <c r="F28" s="80">
        <f>'7-11л. РАСКЛАДКА'!W89</f>
        <v>0</v>
      </c>
      <c r="G28" s="80">
        <f>'7-11л. РАСКЛАДКА'!W148</f>
        <v>0</v>
      </c>
      <c r="H28" s="80">
        <f>'7-11л. РАСКЛАДКА'!W204</f>
        <v>5</v>
      </c>
      <c r="I28" s="80">
        <f>'7-11л. РАСКЛАДКА'!W261</f>
        <v>0</v>
      </c>
      <c r="J28" s="80">
        <f>'7-11л. РАСКЛАДКА'!W317</f>
        <v>20</v>
      </c>
      <c r="K28" s="80">
        <f>'7-11л. РАСКЛАДКА'!W373</f>
        <v>0</v>
      </c>
      <c r="L28" s="80">
        <f>'7-11л. РАСКЛАДКА'!W426</f>
        <v>0</v>
      </c>
      <c r="M28" s="80">
        <f>'7-11л. РАСКЛАДКА'!W480</f>
        <v>0</v>
      </c>
      <c r="N28" s="851">
        <f>'7-11л. РАСКЛАДКА'!W533</f>
        <v>0</v>
      </c>
      <c r="O28" s="853">
        <f t="shared" si="0"/>
        <v>60</v>
      </c>
      <c r="P28" s="1290">
        <v>0</v>
      </c>
      <c r="Q28" s="1633">
        <v>60</v>
      </c>
      <c r="R28" s="2260">
        <v>10</v>
      </c>
      <c r="T28" s="3747"/>
      <c r="U28" s="130"/>
      <c r="V28" s="366"/>
      <c r="W28" s="3414"/>
      <c r="X28" s="3414"/>
      <c r="Y28" s="3414"/>
      <c r="Z28" s="3414"/>
      <c r="AA28" s="623"/>
      <c r="AB28" s="130"/>
      <c r="AC28" s="110"/>
      <c r="AD28" s="624"/>
      <c r="AE28" s="110"/>
      <c r="AF28" s="625"/>
      <c r="AH28" s="110"/>
      <c r="AI28" s="110"/>
      <c r="AJ28" s="110"/>
    </row>
    <row r="29" spans="2:36" ht="13.5" customHeight="1">
      <c r="B29" s="445">
        <v>19</v>
      </c>
      <c r="C29" s="241" t="s">
        <v>182</v>
      </c>
      <c r="D29" s="1516">
        <v>6</v>
      </c>
      <c r="E29" s="614">
        <f>'7-11л. РАСКЛАДКА'!W32</f>
        <v>6</v>
      </c>
      <c r="F29" s="80">
        <f>'7-11л. РАСКЛАДКА'!W90</f>
        <v>22.3</v>
      </c>
      <c r="G29" s="80">
        <f>'7-11л. РАСКЛАДКА'!W149</f>
        <v>2.7</v>
      </c>
      <c r="H29" s="80">
        <f>'7-11л. РАСКЛАДКА'!W205</f>
        <v>5</v>
      </c>
      <c r="I29" s="80">
        <f>'7-11л. РАСКЛАДКА'!W262</f>
        <v>3.9</v>
      </c>
      <c r="J29" s="80">
        <f>'7-11л. РАСКЛАДКА'!W318</f>
        <v>6</v>
      </c>
      <c r="K29" s="80">
        <f>'7-11л. РАСКЛАДКА'!W374</f>
        <v>7.5</v>
      </c>
      <c r="L29" s="80">
        <f>'7-11л. РАСКЛАДКА'!W427</f>
        <v>0</v>
      </c>
      <c r="M29" s="80">
        <f>'7-11л. РАСКЛАДКА'!W481</f>
        <v>6.6</v>
      </c>
      <c r="N29" s="851">
        <f>'7-11л. РАСКЛАДКА'!W534</f>
        <v>0</v>
      </c>
      <c r="O29" s="853">
        <f t="shared" si="0"/>
        <v>60</v>
      </c>
      <c r="P29" s="1290">
        <v>0</v>
      </c>
      <c r="Q29" s="1633">
        <v>60</v>
      </c>
      <c r="R29" s="2260">
        <v>10</v>
      </c>
      <c r="T29" s="3747"/>
      <c r="U29" s="130"/>
      <c r="V29" s="366"/>
      <c r="W29" s="3414"/>
      <c r="X29" s="3414"/>
      <c r="Y29" s="3414"/>
      <c r="Z29" s="3414"/>
      <c r="AA29" s="623"/>
      <c r="AB29" s="130"/>
      <c r="AC29" s="110"/>
      <c r="AD29" s="624"/>
      <c r="AE29" s="110"/>
      <c r="AF29" s="630"/>
      <c r="AH29" s="110"/>
      <c r="AI29" s="110"/>
      <c r="AJ29" s="110"/>
    </row>
    <row r="30" spans="2:36" ht="12.75" customHeight="1">
      <c r="B30" s="445">
        <v>20</v>
      </c>
      <c r="C30" s="241" t="s">
        <v>45</v>
      </c>
      <c r="D30" s="1516">
        <v>18</v>
      </c>
      <c r="E30" s="614">
        <f>'7-11л. РАСКЛАДКА'!W33</f>
        <v>25.560000000000002</v>
      </c>
      <c r="F30" s="80">
        <f>'7-11л. РАСКЛАДКА'!W91</f>
        <v>16.57</v>
      </c>
      <c r="G30" s="80">
        <f>'7-11л. РАСКЛАДКА'!W150</f>
        <v>25.64</v>
      </c>
      <c r="H30" s="80">
        <f>'7-11л. РАСКЛАДКА'!W206</f>
        <v>5.25</v>
      </c>
      <c r="I30" s="80">
        <f>'7-11л. РАСКЛАДКА'!W263</f>
        <v>16.22</v>
      </c>
      <c r="J30" s="80">
        <f>'7-11л. РАСКЛАДКА'!W319</f>
        <v>14.55</v>
      </c>
      <c r="K30" s="80">
        <f>'7-11л. РАСКЛАДКА'!W375</f>
        <v>25.66</v>
      </c>
      <c r="L30" s="80">
        <f>'7-11л. РАСКЛАДКА'!W428</f>
        <v>21.2</v>
      </c>
      <c r="M30" s="80">
        <f>'7-11л. РАСКЛАДКА'!W482</f>
        <v>16.700000000000003</v>
      </c>
      <c r="N30" s="851">
        <f>'7-11л. РАСКЛАДКА'!W535</f>
        <v>12.65</v>
      </c>
      <c r="O30" s="853">
        <f t="shared" si="0"/>
        <v>180.00000000000003</v>
      </c>
      <c r="P30" s="1290">
        <v>0</v>
      </c>
      <c r="Q30" s="1633">
        <v>180</v>
      </c>
      <c r="R30" s="2260">
        <v>30</v>
      </c>
      <c r="T30" s="3747"/>
      <c r="U30" s="130"/>
      <c r="V30" s="366"/>
      <c r="W30" s="3414"/>
      <c r="X30" s="3414"/>
      <c r="Y30" s="3414"/>
      <c r="Z30" s="3414"/>
      <c r="AA30" s="623"/>
      <c r="AB30" s="130"/>
      <c r="AC30" s="110"/>
      <c r="AD30" s="624"/>
      <c r="AE30" s="110"/>
      <c r="AF30" s="625"/>
      <c r="AH30" s="110"/>
      <c r="AI30" s="110"/>
      <c r="AJ30" s="110"/>
    </row>
    <row r="31" spans="2:36" ht="12.75" customHeight="1">
      <c r="B31" s="445">
        <v>21</v>
      </c>
      <c r="C31" s="241" t="s">
        <v>46</v>
      </c>
      <c r="D31" s="1516">
        <v>9</v>
      </c>
      <c r="E31" s="614">
        <f>'7-11л. РАСКЛАДКА'!W34</f>
        <v>9.08</v>
      </c>
      <c r="F31" s="80">
        <f>'7-11л. РАСКЛАДКА'!W92</f>
        <v>7</v>
      </c>
      <c r="G31" s="80">
        <f>'7-11л. РАСКЛАДКА'!W151</f>
        <v>4.3499999999999996</v>
      </c>
      <c r="H31" s="80">
        <f>'7-11л. РАСКЛАДКА'!W207</f>
        <v>27.5</v>
      </c>
      <c r="I31" s="80">
        <f>'7-11л. РАСКЛАДКА'!W264</f>
        <v>8.85</v>
      </c>
      <c r="J31" s="80">
        <f>'7-11л. РАСКЛАДКА'!W320</f>
        <v>10.199999999999999</v>
      </c>
      <c r="K31" s="80">
        <f>'7-11л. РАСКЛАДКА'!W376</f>
        <v>4.17</v>
      </c>
      <c r="L31" s="80">
        <f>'7-11л. РАСКЛАДКА'!W429</f>
        <v>3</v>
      </c>
      <c r="M31" s="80">
        <f>'7-11л. РАСКЛАДКА'!W483</f>
        <v>4.9000000000000004</v>
      </c>
      <c r="N31" s="851">
        <f>'7-11л. РАСКЛАДКА'!W536</f>
        <v>10.95</v>
      </c>
      <c r="O31" s="853">
        <f t="shared" si="0"/>
        <v>90.000000000000014</v>
      </c>
      <c r="P31" s="1290">
        <v>0</v>
      </c>
      <c r="Q31" s="1633">
        <v>90</v>
      </c>
      <c r="R31" s="2260">
        <v>15</v>
      </c>
      <c r="T31" s="3747"/>
      <c r="U31" s="130"/>
      <c r="V31" s="366"/>
      <c r="W31" s="3414"/>
      <c r="X31" s="3414"/>
      <c r="Y31" s="3414"/>
      <c r="Z31" s="3414"/>
      <c r="AA31" s="623"/>
      <c r="AB31" s="130"/>
      <c r="AC31" s="110"/>
      <c r="AD31" s="624"/>
      <c r="AE31" s="110"/>
      <c r="AF31" s="625"/>
      <c r="AH31" s="110"/>
      <c r="AI31" s="110"/>
      <c r="AJ31" s="110"/>
    </row>
    <row r="32" spans="2:36" ht="12" customHeight="1">
      <c r="B32" s="445">
        <v>22</v>
      </c>
      <c r="C32" s="241" t="s">
        <v>183</v>
      </c>
      <c r="D32" s="1516">
        <v>24</v>
      </c>
      <c r="E32" s="614">
        <f>'7-11л. РАСКЛАДКА'!W35</f>
        <v>125.93</v>
      </c>
      <c r="F32" s="80">
        <f>'7-11л. РАСКЛАДКА'!W93</f>
        <v>0</v>
      </c>
      <c r="G32" s="80">
        <f>'7-11л. РАСКЛАДКА'!W152</f>
        <v>3.51</v>
      </c>
      <c r="H32" s="80">
        <f>'7-11л. РАСКЛАДКА'!W208</f>
        <v>0</v>
      </c>
      <c r="I32" s="80">
        <f>'7-11л. РАСКЛАДКА'!W265</f>
        <v>7.0600000000000005</v>
      </c>
      <c r="J32" s="80">
        <f>'7-11л. РАСКЛАДКА'!W321</f>
        <v>90</v>
      </c>
      <c r="K32" s="80">
        <f>'7-11л. РАСКЛАДКА'!W377</f>
        <v>9</v>
      </c>
      <c r="L32" s="80">
        <f>'7-11л. РАСКЛАДКА'!W430</f>
        <v>0</v>
      </c>
      <c r="M32" s="80">
        <f>'7-11л. РАСКЛАДКА'!W484</f>
        <v>0</v>
      </c>
      <c r="N32" s="851">
        <f>'7-11л. РАСКЛАДКА'!W537</f>
        <v>4.5</v>
      </c>
      <c r="O32" s="853">
        <f t="shared" si="0"/>
        <v>240</v>
      </c>
      <c r="P32" s="1290">
        <v>0</v>
      </c>
      <c r="Q32" s="1633">
        <v>240</v>
      </c>
      <c r="R32" s="2260">
        <v>40</v>
      </c>
      <c r="T32" s="3747"/>
      <c r="U32" s="130"/>
      <c r="V32" s="366"/>
      <c r="W32" s="3414"/>
      <c r="X32" s="3414"/>
      <c r="Y32" s="3414"/>
      <c r="Z32" s="3414"/>
      <c r="AA32" s="623"/>
      <c r="AB32" s="130"/>
      <c r="AC32" s="110"/>
      <c r="AD32" s="624"/>
      <c r="AE32" s="110"/>
      <c r="AF32" s="625"/>
      <c r="AH32" s="110"/>
      <c r="AI32" s="110"/>
      <c r="AJ32" s="110"/>
    </row>
    <row r="33" spans="2:36" ht="13.5" customHeight="1">
      <c r="B33" s="445">
        <v>23</v>
      </c>
      <c r="C33" s="241" t="s">
        <v>47</v>
      </c>
      <c r="D33" s="1516">
        <v>18</v>
      </c>
      <c r="E33" s="614">
        <f>'7-11л. РАСКЛАДКА'!W36</f>
        <v>17</v>
      </c>
      <c r="F33" s="80">
        <f>'7-11л. РАСКЛАДКА'!W94</f>
        <v>9.48</v>
      </c>
      <c r="G33" s="80">
        <f>'7-11л. РАСКЛАДКА'!W153</f>
        <v>30.86</v>
      </c>
      <c r="H33" s="80">
        <f>'7-11л. РАСКЛАДКА'!W209</f>
        <v>12.6</v>
      </c>
      <c r="I33" s="80">
        <f>'7-11л. РАСКЛАДКА'!W266</f>
        <v>23.96</v>
      </c>
      <c r="J33" s="80">
        <f>'7-11л. РАСКЛАДКА'!W322</f>
        <v>8.6</v>
      </c>
      <c r="K33" s="80">
        <f>'7-11л. РАСКЛАДКА'!W378</f>
        <v>22.57</v>
      </c>
      <c r="L33" s="80">
        <f>'7-11л. РАСКЛАДКА'!W431</f>
        <v>13.020000000000001</v>
      </c>
      <c r="M33" s="80">
        <f>'7-11л. РАСКЛАДКА'!W485</f>
        <v>24.57</v>
      </c>
      <c r="N33" s="851">
        <f>'7-11л. РАСКЛАДКА'!W538</f>
        <v>17.34</v>
      </c>
      <c r="O33" s="853">
        <f t="shared" si="0"/>
        <v>180</v>
      </c>
      <c r="P33" s="1290">
        <v>0</v>
      </c>
      <c r="Q33" s="1633">
        <v>180</v>
      </c>
      <c r="R33" s="2260">
        <v>30</v>
      </c>
      <c r="T33" s="3747"/>
      <c r="U33" s="130"/>
      <c r="V33" s="366"/>
      <c r="W33" s="3414"/>
      <c r="X33" s="3414"/>
      <c r="Y33" s="3414"/>
      <c r="Z33" s="3414"/>
      <c r="AA33" s="623"/>
      <c r="AB33" s="130"/>
      <c r="AC33" s="110"/>
      <c r="AD33" s="624"/>
      <c r="AE33" s="110"/>
      <c r="AF33" s="625"/>
      <c r="AH33" s="110"/>
      <c r="AI33" s="110"/>
      <c r="AJ33" s="110"/>
    </row>
    <row r="34" spans="2:36" ht="12.75" customHeight="1">
      <c r="B34" s="445">
        <v>24</v>
      </c>
      <c r="C34" s="241" t="s">
        <v>48</v>
      </c>
      <c r="D34" s="1516">
        <v>6</v>
      </c>
      <c r="E34" s="614">
        <f>'7-11л. РАСКЛАДКА'!W37</f>
        <v>0</v>
      </c>
      <c r="F34" s="80">
        <f>'7-11л. РАСКЛАДКА'!W95</f>
        <v>20</v>
      </c>
      <c r="G34" s="80">
        <f>'7-11л. РАСКЛАДКА'!W154</f>
        <v>0</v>
      </c>
      <c r="H34" s="80">
        <f>'7-11л. РАСКЛАДКА'!W210</f>
        <v>15</v>
      </c>
      <c r="I34" s="80">
        <f>'7-11л. РАСКЛАДКА'!W267</f>
        <v>0</v>
      </c>
      <c r="J34" s="80">
        <f>'7-11л. РАСКЛАДКА'!W323</f>
        <v>0</v>
      </c>
      <c r="K34" s="80">
        <f>'7-11л. РАСКЛАДКА'!W379</f>
        <v>0</v>
      </c>
      <c r="L34" s="80">
        <f>'7-11л. РАСКЛАДКА'!W432</f>
        <v>25</v>
      </c>
      <c r="M34" s="80">
        <f>'7-11л. РАСКЛАДКА'!W486</f>
        <v>0</v>
      </c>
      <c r="N34" s="851">
        <f>'7-11л. РАСКЛАДКА'!W539</f>
        <v>0</v>
      </c>
      <c r="O34" s="853">
        <f t="shared" si="0"/>
        <v>60</v>
      </c>
      <c r="P34" s="1290">
        <v>0</v>
      </c>
      <c r="Q34" s="1633">
        <v>60</v>
      </c>
      <c r="R34" s="2260">
        <v>10</v>
      </c>
      <c r="T34" s="3747"/>
      <c r="U34" s="130"/>
      <c r="V34" s="366"/>
      <c r="W34" s="3414"/>
      <c r="X34" s="3414"/>
      <c r="Y34" s="3414"/>
      <c r="Z34" s="3414"/>
      <c r="AA34" s="623"/>
      <c r="AB34" s="130"/>
      <c r="AC34" s="110"/>
      <c r="AD34" s="624"/>
      <c r="AE34" s="110"/>
      <c r="AF34" s="638"/>
      <c r="AH34" s="110"/>
      <c r="AI34" s="110"/>
      <c r="AJ34" s="110"/>
    </row>
    <row r="35" spans="2:36" ht="12" customHeight="1">
      <c r="B35" s="445">
        <v>25</v>
      </c>
      <c r="C35" s="241" t="s">
        <v>49</v>
      </c>
      <c r="D35" s="1516">
        <v>0.6</v>
      </c>
      <c r="E35" s="614">
        <f>'7-11л. РАСКЛАДКА'!W38</f>
        <v>0</v>
      </c>
      <c r="F35" s="80">
        <f>'7-11л. РАСКЛАДКА'!W96</f>
        <v>0.8</v>
      </c>
      <c r="G35" s="80">
        <f>'7-11л. РАСКЛАДКА'!W155</f>
        <v>0</v>
      </c>
      <c r="H35" s="80">
        <f>'7-11л. РАСКЛАДКА'!W211</f>
        <v>1.75</v>
      </c>
      <c r="I35" s="80">
        <f>'7-11л. РАСКЛАДКА'!W268</f>
        <v>0</v>
      </c>
      <c r="J35" s="80">
        <f>'7-11л. РАСКЛАДКА'!W324</f>
        <v>0.85</v>
      </c>
      <c r="K35" s="80">
        <f>'7-11л. РАСКЛАДКА'!W380</f>
        <v>0</v>
      </c>
      <c r="L35" s="80">
        <f>'7-11л. РАСКЛАДКА'!W433</f>
        <v>0.85</v>
      </c>
      <c r="M35" s="80">
        <f>'7-11л. РАСКЛАДКА'!W487</f>
        <v>1.75</v>
      </c>
      <c r="N35" s="851">
        <f>'7-11л. РАСКЛАДКА'!W540</f>
        <v>0</v>
      </c>
      <c r="O35" s="853">
        <f t="shared" si="0"/>
        <v>6</v>
      </c>
      <c r="P35" s="1290">
        <v>0</v>
      </c>
      <c r="Q35" s="1633">
        <v>6</v>
      </c>
      <c r="R35" s="2260">
        <v>1</v>
      </c>
      <c r="T35" s="3747"/>
      <c r="U35" s="130"/>
      <c r="V35" s="366"/>
      <c r="W35" s="3414"/>
      <c r="X35" s="3414"/>
      <c r="Y35" s="3414"/>
      <c r="Z35" s="3414"/>
      <c r="AA35" s="623"/>
      <c r="AB35" s="130"/>
      <c r="AC35" s="110"/>
      <c r="AD35" s="624"/>
      <c r="AE35" s="110"/>
      <c r="AF35" s="638"/>
      <c r="AH35" s="110"/>
      <c r="AI35" s="110"/>
      <c r="AJ35" s="110"/>
    </row>
    <row r="36" spans="2:36" ht="13.5" customHeight="1">
      <c r="B36" s="445">
        <v>26</v>
      </c>
      <c r="C36" s="241" t="s">
        <v>184</v>
      </c>
      <c r="D36" s="1516">
        <v>0.6</v>
      </c>
      <c r="E36" s="614">
        <f>'7-11л. РАСКЛАДКА'!W39</f>
        <v>0</v>
      </c>
      <c r="F36" s="80">
        <f>'7-11л. РАСКЛАДКА'!W97</f>
        <v>0</v>
      </c>
      <c r="G36" s="80">
        <f>'7-11л. РАСКЛАДКА'!W156</f>
        <v>2.5</v>
      </c>
      <c r="H36" s="80">
        <f>'7-11л. РАСКЛАДКА'!W212</f>
        <v>0</v>
      </c>
      <c r="I36" s="80">
        <f>'7-11л. РАСКЛАДКА'!W269</f>
        <v>3.5</v>
      </c>
      <c r="J36" s="80">
        <f>'7-11л. РАСКЛАДКА'!W325</f>
        <v>0</v>
      </c>
      <c r="K36" s="80">
        <f>'7-11л. РАСКЛАДКА'!W381</f>
        <v>0</v>
      </c>
      <c r="L36" s="80">
        <f>'7-11л. РАСКЛАДКА'!W434</f>
        <v>0</v>
      </c>
      <c r="M36" s="80">
        <f>'7-11л. РАСКЛАДКА'!W488</f>
        <v>0</v>
      </c>
      <c r="N36" s="851">
        <f>'7-11л. РАСКЛАДКА'!W541</f>
        <v>0</v>
      </c>
      <c r="O36" s="853">
        <f t="shared" si="0"/>
        <v>6</v>
      </c>
      <c r="P36" s="1290">
        <v>0</v>
      </c>
      <c r="Q36" s="1633">
        <v>6</v>
      </c>
      <c r="R36" s="2260">
        <v>1</v>
      </c>
      <c r="T36" s="3747"/>
      <c r="U36" s="130"/>
      <c r="V36" s="366"/>
      <c r="W36" s="3414"/>
      <c r="X36" s="3414"/>
      <c r="Y36" s="3414"/>
      <c r="Z36" s="3414"/>
      <c r="AA36" s="623"/>
      <c r="AB36" s="130"/>
      <c r="AC36" s="110"/>
      <c r="AD36" s="624"/>
      <c r="AE36" s="110"/>
      <c r="AF36" s="638"/>
      <c r="AH36" s="110"/>
      <c r="AI36" s="110"/>
      <c r="AJ36" s="110"/>
    </row>
    <row r="37" spans="2:36" ht="12" customHeight="1">
      <c r="B37" s="445">
        <v>27</v>
      </c>
      <c r="C37" s="241" t="s">
        <v>99</v>
      </c>
      <c r="D37" s="1516">
        <v>1.2</v>
      </c>
      <c r="E37" s="614">
        <f>'7-11л. РАСКЛАДКА'!W40</f>
        <v>3.5</v>
      </c>
      <c r="F37" s="80">
        <f>'7-11л. РАСКЛАДКА'!W98</f>
        <v>0</v>
      </c>
      <c r="G37" s="80">
        <f>'7-11л. РАСКЛАДКА'!W157</f>
        <v>5</v>
      </c>
      <c r="H37" s="80">
        <f>'7-11л. РАСКЛАДКА'!W213</f>
        <v>0</v>
      </c>
      <c r="I37" s="80">
        <f>'7-11л. РАСКЛАДКА'!W270</f>
        <v>0</v>
      </c>
      <c r="J37" s="80">
        <f>'7-11л. РАСКЛАДКА'!W326</f>
        <v>0</v>
      </c>
      <c r="K37" s="80">
        <f>'7-11л. РАСКЛАДКА'!W382</f>
        <v>3.5</v>
      </c>
      <c r="L37" s="80">
        <f>'7-11л. РАСКЛАДКА'!W435</f>
        <v>0</v>
      </c>
      <c r="M37" s="80">
        <f>'7-11л. РАСКЛАДКА'!W489</f>
        <v>0</v>
      </c>
      <c r="N37" s="851">
        <f>'7-11л. РАСКЛАДКА'!W542</f>
        <v>0</v>
      </c>
      <c r="O37" s="853">
        <f t="shared" si="0"/>
        <v>12</v>
      </c>
      <c r="P37" s="1290">
        <v>0</v>
      </c>
      <c r="Q37" s="1633">
        <v>12</v>
      </c>
      <c r="R37" s="2260">
        <v>2</v>
      </c>
      <c r="T37" s="3747"/>
      <c r="U37" s="130"/>
      <c r="V37" s="366"/>
      <c r="W37" s="3414"/>
      <c r="X37" s="3414"/>
      <c r="Y37" s="3414"/>
      <c r="Z37" s="3414"/>
      <c r="AA37" s="623"/>
      <c r="AB37" s="130"/>
      <c r="AC37" s="110"/>
      <c r="AD37" s="624"/>
      <c r="AE37" s="110"/>
      <c r="AF37" s="638"/>
      <c r="AH37" s="110"/>
      <c r="AI37" s="110"/>
      <c r="AJ37" s="110"/>
    </row>
    <row r="38" spans="2:36" ht="12.75" customHeight="1">
      <c r="B38" s="445">
        <v>28</v>
      </c>
      <c r="C38" s="241" t="s">
        <v>50</v>
      </c>
      <c r="D38" s="1516">
        <v>0.12</v>
      </c>
      <c r="E38" s="614">
        <f>'7-11л. РАСКЛАДКА'!W41</f>
        <v>0</v>
      </c>
      <c r="F38" s="80">
        <f>'7-11л. РАСКЛАДКА'!W99</f>
        <v>0.5</v>
      </c>
      <c r="G38" s="80">
        <f>'7-11л. РАСКЛАДКА'!W158</f>
        <v>0</v>
      </c>
      <c r="H38" s="80">
        <f>'7-11л. РАСКЛАДКА'!W214</f>
        <v>0</v>
      </c>
      <c r="I38" s="80">
        <f>'7-11л. РАСКЛАДКА'!W271</f>
        <v>0</v>
      </c>
      <c r="J38" s="80">
        <f>'7-11л. РАСКЛАДКА'!W327</f>
        <v>0</v>
      </c>
      <c r="K38" s="80">
        <f>'7-11л. РАСКЛАДКА'!W383</f>
        <v>0</v>
      </c>
      <c r="L38" s="80">
        <f>'7-11л. РАСКЛАДКА'!W436</f>
        <v>0</v>
      </c>
      <c r="M38" s="80">
        <f>'7-11л. РАСКЛАДКА'!W490</f>
        <v>0.9</v>
      </c>
      <c r="N38" s="851">
        <f>'7-11л. РАСКЛАДКА'!W543</f>
        <v>0</v>
      </c>
      <c r="O38" s="853">
        <f t="shared" si="0"/>
        <v>1.4</v>
      </c>
      <c r="P38" s="855">
        <v>16.6666667</v>
      </c>
      <c r="Q38" s="1633">
        <v>1.2</v>
      </c>
      <c r="R38" s="2260">
        <v>0.2</v>
      </c>
      <c r="T38" s="3747"/>
      <c r="U38" s="130"/>
      <c r="V38" s="366"/>
      <c r="W38" s="3414"/>
      <c r="X38" s="3414"/>
      <c r="Y38" s="3414"/>
      <c r="Z38" s="3414"/>
      <c r="AA38" s="623"/>
      <c r="AB38" s="130"/>
      <c r="AC38" s="110"/>
      <c r="AD38" s="624"/>
      <c r="AE38" s="110"/>
      <c r="AF38" s="1772"/>
      <c r="AH38" s="110"/>
      <c r="AI38" s="110"/>
      <c r="AJ38" s="110"/>
    </row>
    <row r="39" spans="2:36" ht="12.75" customHeight="1">
      <c r="B39" s="445">
        <v>29</v>
      </c>
      <c r="C39" s="473" t="s">
        <v>185</v>
      </c>
      <c r="D39" s="1516">
        <v>1.8</v>
      </c>
      <c r="E39" s="614">
        <f>'7-11л. РАСКЛАДКА'!W42</f>
        <v>1.62</v>
      </c>
      <c r="F39" s="80">
        <f>'7-11л. РАСКЛАДКА'!W100</f>
        <v>2.0299999999999998</v>
      </c>
      <c r="G39" s="80">
        <f>'7-11л. РАСКЛАДКА'!W159</f>
        <v>1.6749999999999998</v>
      </c>
      <c r="H39" s="80">
        <f>'7-11л. РАСКЛАДКА'!W215</f>
        <v>1.88</v>
      </c>
      <c r="I39" s="80">
        <f>'7-11л. РАСКЛАДКА'!W272</f>
        <v>1.875</v>
      </c>
      <c r="J39" s="80">
        <f>'7-11л. РАСКЛАДКА'!W328</f>
        <v>1.7200000000000002</v>
      </c>
      <c r="K39" s="80">
        <f>'7-11л. РАСКЛАДКА'!W384</f>
        <v>1.895</v>
      </c>
      <c r="L39" s="80">
        <f>'7-11л. РАСКЛАДКА'!W437</f>
        <v>1.335</v>
      </c>
      <c r="M39" s="80">
        <f>'7-11л. РАСКЛАДКА'!W491</f>
        <v>2.0499999999999998</v>
      </c>
      <c r="N39" s="851">
        <f>'7-11л. РАСКЛАДКА'!W544</f>
        <v>1.9200000000000004</v>
      </c>
      <c r="O39" s="853">
        <f t="shared" si="0"/>
        <v>18</v>
      </c>
      <c r="P39" s="1290">
        <v>0</v>
      </c>
      <c r="Q39" s="1633">
        <v>18</v>
      </c>
      <c r="R39" s="2260">
        <v>3</v>
      </c>
      <c r="T39" s="3747"/>
      <c r="U39" s="3411"/>
      <c r="V39" s="366"/>
      <c r="W39" s="3414"/>
      <c r="X39" s="3414"/>
      <c r="Y39" s="3414"/>
      <c r="Z39" s="3414"/>
      <c r="AA39" s="623"/>
      <c r="AB39" s="130"/>
      <c r="AC39" s="110"/>
      <c r="AD39" s="624"/>
      <c r="AE39" s="110"/>
      <c r="AF39" s="638"/>
      <c r="AH39" s="110"/>
      <c r="AI39" s="110"/>
      <c r="AJ39" s="110"/>
    </row>
    <row r="40" spans="2:36" ht="13.5" customHeight="1">
      <c r="B40" s="445">
        <v>30</v>
      </c>
      <c r="C40" s="241" t="s">
        <v>100</v>
      </c>
      <c r="D40" s="1516">
        <v>1.8</v>
      </c>
      <c r="E40" s="614">
        <f>'7-11л. РАСКЛАДКА'!W43</f>
        <v>0</v>
      </c>
      <c r="F40" s="80">
        <f>'7-11л. РАСКЛАДКА'!W101</f>
        <v>0</v>
      </c>
      <c r="G40" s="80">
        <f>'7-11л. РАСКЛАДКА'!W160</f>
        <v>0</v>
      </c>
      <c r="H40" s="80">
        <f>'7-11л. РАСКЛАДКА'!W216</f>
        <v>0</v>
      </c>
      <c r="I40" s="80">
        <f>'7-11л. РАСКЛАДКА'!W273</f>
        <v>0</v>
      </c>
      <c r="J40" s="80">
        <f>'7-11л. РАСКЛАДКА'!W329</f>
        <v>0</v>
      </c>
      <c r="K40" s="80">
        <f>'7-11л. РАСКЛАДКА'!W385</f>
        <v>7.5</v>
      </c>
      <c r="L40" s="80">
        <f>'7-11л. РАСКЛАДКА'!W438</f>
        <v>0</v>
      </c>
      <c r="M40" s="80">
        <f>'7-11л. РАСКЛАДКА'!W492</f>
        <v>0.5</v>
      </c>
      <c r="N40" s="851">
        <f>'7-11л. РАСКЛАДКА'!W545</f>
        <v>10</v>
      </c>
      <c r="O40" s="853">
        <f t="shared" si="0"/>
        <v>18</v>
      </c>
      <c r="P40" s="1290">
        <v>0</v>
      </c>
      <c r="Q40" s="1633">
        <v>18</v>
      </c>
      <c r="R40" s="2260">
        <v>3</v>
      </c>
      <c r="T40" s="3747"/>
      <c r="U40" s="130"/>
      <c r="V40" s="366"/>
      <c r="W40" s="3414"/>
      <c r="X40" s="3414"/>
      <c r="Y40" s="3414"/>
      <c r="Z40" s="3414"/>
      <c r="AA40" s="623"/>
      <c r="AB40" s="130"/>
      <c r="AC40" s="110"/>
      <c r="AD40" s="624"/>
      <c r="AE40" s="110"/>
      <c r="AF40" s="638"/>
      <c r="AH40" s="110"/>
      <c r="AI40" s="110"/>
      <c r="AJ40" s="110"/>
    </row>
    <row r="41" spans="2:36" ht="14.25" customHeight="1">
      <c r="B41" s="445">
        <v>31</v>
      </c>
      <c r="C41" s="241" t="s">
        <v>101</v>
      </c>
      <c r="D41" s="1516">
        <v>1.2</v>
      </c>
      <c r="E41" s="614">
        <f>'7-11л. РАСКЛАДКА'!W44</f>
        <v>1.5680000000000001</v>
      </c>
      <c r="F41" s="80">
        <f>'7-11л. РАСКЛАДКА'!W102</f>
        <v>0.20126999999999998</v>
      </c>
      <c r="G41" s="80">
        <f>'7-11л. РАСКЛАДКА'!W161</f>
        <v>0.68800000000000006</v>
      </c>
      <c r="H41" s="80">
        <f>'7-11л. РАСКЛАДКА'!W217</f>
        <v>1.1099999999999999</v>
      </c>
      <c r="I41" s="80">
        <f>'7-11л. РАСКЛАДКА'!W274</f>
        <v>2.6394000000000002</v>
      </c>
      <c r="J41" s="80">
        <f>'7-11л. РАСКЛАДКА'!W330</f>
        <v>1.16943</v>
      </c>
      <c r="K41" s="80">
        <f>'7-11л. РАСКЛАДКА'!W386</f>
        <v>1.8319000000000001</v>
      </c>
      <c r="L41" s="80">
        <f>'7-11л. РАСКЛАДКА'!W439</f>
        <v>0.76339999999999997</v>
      </c>
      <c r="M41" s="80">
        <f>'7-11л. РАСКЛАДКА'!W493</f>
        <v>0.63000000000000012</v>
      </c>
      <c r="N41" s="851">
        <f>'7-11л. РАСКЛАДКА'!W546</f>
        <v>1.3985999999999998</v>
      </c>
      <c r="O41" s="853">
        <f t="shared" si="0"/>
        <v>12.000000000000004</v>
      </c>
      <c r="P41" s="1290">
        <v>0</v>
      </c>
      <c r="Q41" s="1633">
        <v>12</v>
      </c>
      <c r="R41" s="2260">
        <v>2</v>
      </c>
      <c r="T41" s="3747"/>
      <c r="U41" s="130"/>
      <c r="V41" s="366"/>
      <c r="W41" s="3414"/>
      <c r="X41" s="3414"/>
      <c r="Y41" s="3414"/>
      <c r="Z41" s="3414"/>
      <c r="AA41" s="623"/>
      <c r="AB41" s="130"/>
      <c r="AC41" s="110"/>
      <c r="AD41" s="624"/>
      <c r="AE41" s="110"/>
      <c r="AF41" s="1773"/>
      <c r="AH41" s="110"/>
      <c r="AI41" s="110"/>
      <c r="AJ41" s="110"/>
    </row>
    <row r="42" spans="2:36" ht="12" customHeight="1">
      <c r="B42" s="445">
        <v>32</v>
      </c>
      <c r="C42" s="241" t="s">
        <v>52</v>
      </c>
      <c r="D42" s="1516">
        <v>46.2</v>
      </c>
      <c r="E42" s="189">
        <f>'7-11л. МЕНЮ '!E96</f>
        <v>42.386499999999998</v>
      </c>
      <c r="F42" s="94">
        <f>'7-11л. МЕНЮ '!E152</f>
        <v>44.057099999999991</v>
      </c>
      <c r="G42" s="94">
        <f>'7-11л. МЕНЮ '!E209</f>
        <v>53.363799999999998</v>
      </c>
      <c r="H42" s="94">
        <f>'7-11л. МЕНЮ '!E265</f>
        <v>41.641199999999998</v>
      </c>
      <c r="I42" s="94">
        <f>'7-11л. МЕНЮ '!E319</f>
        <v>61.161699999999996</v>
      </c>
      <c r="J42" s="94">
        <f>'7-11л. МЕНЮ '!E377</f>
        <v>41.369399999999999</v>
      </c>
      <c r="K42" s="94">
        <f>'7-11л. МЕНЮ '!E434</f>
        <v>58.471299999999999</v>
      </c>
      <c r="L42" s="94">
        <f>'7-11л. МЕНЮ '!E488</f>
        <v>30.462199999999999</v>
      </c>
      <c r="M42" s="94">
        <f>'7-11л. МЕНЮ '!E544</f>
        <v>44.666899999999998</v>
      </c>
      <c r="N42" s="833">
        <f>'7-11л. МЕНЮ '!E597</f>
        <v>44.419699999999999</v>
      </c>
      <c r="O42" s="853">
        <f t="shared" si="0"/>
        <v>461.99979999999994</v>
      </c>
      <c r="P42" s="1290">
        <v>-4.3290000000000001E-5</v>
      </c>
      <c r="Q42" s="1633">
        <v>462</v>
      </c>
      <c r="R42" s="2260">
        <v>77</v>
      </c>
      <c r="T42" s="3747"/>
      <c r="U42" s="130"/>
      <c r="V42" s="366"/>
      <c r="W42" s="3414"/>
      <c r="X42" s="3414"/>
      <c r="Y42" s="3414"/>
      <c r="Z42" s="3414"/>
      <c r="AA42" s="642"/>
      <c r="AB42" s="130"/>
      <c r="AC42" s="110"/>
      <c r="AD42" s="624"/>
      <c r="AE42" s="110"/>
      <c r="AF42" s="638"/>
      <c r="AH42" s="110"/>
      <c r="AI42" s="110"/>
      <c r="AJ42" s="110"/>
    </row>
    <row r="43" spans="2:36" ht="11.25" customHeight="1">
      <c r="B43" s="445">
        <v>33</v>
      </c>
      <c r="C43" s="241" t="s">
        <v>53</v>
      </c>
      <c r="D43" s="1516">
        <v>47.4</v>
      </c>
      <c r="E43" s="189">
        <f>'7-11л. МЕНЮ '!F96</f>
        <v>55.669400000000003</v>
      </c>
      <c r="F43" s="94">
        <f>'7-11л. МЕНЮ '!F152</f>
        <v>46.088999999999999</v>
      </c>
      <c r="G43" s="94">
        <f>'7-11л. МЕНЮ '!F209</f>
        <v>41.256</v>
      </c>
      <c r="H43" s="94">
        <f>'7-11л. МЕНЮ '!F265</f>
        <v>51.018699999999995</v>
      </c>
      <c r="I43" s="94">
        <f>'7-11л. МЕНЮ '!F319</f>
        <v>38.941940000000002</v>
      </c>
      <c r="J43" s="94">
        <f>'7-11л. МЕНЮ '!F377</f>
        <v>49.582259999999998</v>
      </c>
      <c r="K43" s="94">
        <f>'7-11л. МЕНЮ '!F434</f>
        <v>55.118199999999995</v>
      </c>
      <c r="L43" s="94">
        <f>'7-11л. МЕНЮ '!F488</f>
        <v>50.407699999999998</v>
      </c>
      <c r="M43" s="94">
        <f>'7-11л. МЕНЮ '!F544</f>
        <v>45.20675</v>
      </c>
      <c r="N43" s="833">
        <f>'7-11л. МЕНЮ '!F597</f>
        <v>40.709799999999994</v>
      </c>
      <c r="O43" s="853">
        <f t="shared" si="0"/>
        <v>473.99974999999995</v>
      </c>
      <c r="P43" s="1290">
        <v>-5.2739999999999998E-6</v>
      </c>
      <c r="Q43" s="1633">
        <v>474</v>
      </c>
      <c r="R43" s="2260">
        <v>79</v>
      </c>
      <c r="T43" s="3747"/>
      <c r="U43" s="130"/>
      <c r="V43" s="366"/>
      <c r="W43" s="3414"/>
      <c r="X43" s="3414"/>
      <c r="Y43" s="3414"/>
      <c r="Z43" s="3414"/>
      <c r="AA43" s="642"/>
      <c r="AB43" s="130"/>
      <c r="AC43" s="110"/>
      <c r="AD43" s="624"/>
      <c r="AE43" s="110"/>
      <c r="AF43" s="625"/>
      <c r="AH43" s="110"/>
      <c r="AI43" s="110"/>
      <c r="AJ43" s="110"/>
    </row>
    <row r="44" spans="2:36" ht="10.5" customHeight="1">
      <c r="B44" s="445">
        <v>34</v>
      </c>
      <c r="C44" s="241" t="s">
        <v>54</v>
      </c>
      <c r="D44" s="1516">
        <v>201</v>
      </c>
      <c r="E44" s="171">
        <f>'7-11л. МЕНЮ '!G96</f>
        <v>182.5847</v>
      </c>
      <c r="F44" s="94">
        <f>'7-11л. МЕНЮ '!G152</f>
        <v>222.37811000000002</v>
      </c>
      <c r="G44" s="94">
        <f>'7-11л. МЕНЮ '!G209</f>
        <v>201.02700000000002</v>
      </c>
      <c r="H44" s="94">
        <f>'7-11л. МЕНЮ '!G265</f>
        <v>188.46709999999999</v>
      </c>
      <c r="I44" s="94">
        <f>'7-11л. МЕНЮ '!G319</f>
        <v>206.11150000000001</v>
      </c>
      <c r="J44" s="94">
        <f>'7-11л. МЕНЮ '!G377</f>
        <v>168.74781000000002</v>
      </c>
      <c r="K44" s="94">
        <f>'7-11л. МЕНЮ '!G434</f>
        <v>189.18970000000002</v>
      </c>
      <c r="L44" s="94">
        <f>'7-11л. МЕНЮ '!G488</f>
        <v>212.65</v>
      </c>
      <c r="M44" s="94">
        <f>'7-11л. МЕНЮ '!G544</f>
        <v>217.8254</v>
      </c>
      <c r="N44" s="833">
        <f>'7-11л. МЕНЮ '!G597</f>
        <v>221.01860000000002</v>
      </c>
      <c r="O44" s="853">
        <f t="shared" si="0"/>
        <v>2009.9999200000002</v>
      </c>
      <c r="P44" s="1290">
        <v>-3.98E-6</v>
      </c>
      <c r="Q44" s="1633">
        <v>2010</v>
      </c>
      <c r="R44" s="2260">
        <v>335</v>
      </c>
      <c r="T44" s="3747"/>
      <c r="U44" s="130"/>
      <c r="V44" s="366"/>
      <c r="W44" s="3414"/>
      <c r="X44" s="3414"/>
      <c r="Y44" s="3414"/>
      <c r="Z44" s="3414"/>
      <c r="AA44" s="642"/>
      <c r="AB44" s="130"/>
      <c r="AC44" s="110"/>
      <c r="AD44" s="624"/>
      <c r="AE44" s="110"/>
      <c r="AF44" s="625"/>
      <c r="AH44" s="110"/>
      <c r="AI44" s="110"/>
      <c r="AJ44" s="110"/>
    </row>
    <row r="45" spans="2:36" ht="12.75" customHeight="1" thickBot="1">
      <c r="B45" s="474">
        <v>35</v>
      </c>
      <c r="C45" s="475" t="s">
        <v>55</v>
      </c>
      <c r="D45" s="1517">
        <v>1410</v>
      </c>
      <c r="E45" s="172">
        <f>'7-11л. МЕНЮ '!H96</f>
        <v>1403.9193</v>
      </c>
      <c r="F45" s="98">
        <f>'7-11л. МЕНЮ '!H152</f>
        <v>1438.4165</v>
      </c>
      <c r="G45" s="98">
        <f>'7-11л. МЕНЮ '!H209</f>
        <v>1385.8622999999998</v>
      </c>
      <c r="H45" s="98">
        <f>'7-11л. МЕНЮ '!H265</f>
        <v>1372.7631999999999</v>
      </c>
      <c r="I45" s="98">
        <f>'7-11л. МЕНЮ '!H319</f>
        <v>1412.6582000000003</v>
      </c>
      <c r="J45" s="98">
        <f>'7-11л. МЕНЮ '!H377</f>
        <v>1309.9535999999998</v>
      </c>
      <c r="K45" s="132">
        <f>'7-11л. МЕНЮ '!H434</f>
        <v>1481.2572</v>
      </c>
      <c r="L45" s="98">
        <f>'7-11л. МЕНЮ '!H488</f>
        <v>1419.2336</v>
      </c>
      <c r="M45" s="98">
        <f>'7-11л. МЕНЮ '!H544</f>
        <v>1465.0704999999998</v>
      </c>
      <c r="N45" s="834">
        <f>'7-11л. МЕНЮ '!H597</f>
        <v>1410.8653999999999</v>
      </c>
      <c r="O45" s="854">
        <f t="shared" si="0"/>
        <v>14099.999799999998</v>
      </c>
      <c r="P45" s="2196">
        <v>-1.42E-6</v>
      </c>
      <c r="Q45" s="1678">
        <v>14100</v>
      </c>
      <c r="R45" s="1513">
        <v>2350</v>
      </c>
      <c r="T45" s="3747"/>
      <c r="U45" s="130"/>
      <c r="V45" s="366"/>
      <c r="W45" s="3414"/>
      <c r="X45" s="3414"/>
      <c r="Y45" s="3414"/>
      <c r="Z45" s="3414"/>
      <c r="AA45" s="642"/>
      <c r="AB45" s="130"/>
      <c r="AC45" s="110"/>
      <c r="AD45" s="624"/>
      <c r="AE45" s="110"/>
      <c r="AF45" s="625"/>
      <c r="AH45" s="110"/>
      <c r="AI45" s="110"/>
      <c r="AJ45" s="110"/>
    </row>
    <row r="46" spans="2:36" ht="11.25" customHeight="1"/>
    <row r="47" spans="2:36">
      <c r="V47" s="352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2:18">
      <c r="B54" s="11"/>
      <c r="C54" s="11"/>
      <c r="D54" s="1757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2:18">
      <c r="B55" s="11"/>
      <c r="C55" s="11"/>
      <c r="D55" s="1757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2:18">
      <c r="B60" t="s">
        <v>188</v>
      </c>
    </row>
    <row r="61" spans="2:18">
      <c r="B61" t="s">
        <v>189</v>
      </c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</row>
    <row r="62" spans="2:18">
      <c r="B62" t="s">
        <v>190</v>
      </c>
      <c r="O62" s="271"/>
      <c r="P62" s="271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71"/>
      <c r="R63" s="271"/>
    </row>
    <row r="64" spans="2:18">
      <c r="B64" s="1" t="s">
        <v>191</v>
      </c>
    </row>
    <row r="65" spans="2:18">
      <c r="B65" t="s">
        <v>192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71"/>
      <c r="R66" s="271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2:33" ht="12.75" customHeight="1"/>
    <row r="114" spans="2:33" ht="13.5" customHeight="1"/>
    <row r="115" spans="2:33" ht="14.25" customHeight="1"/>
    <row r="117" spans="2:33" ht="14.25" customHeight="1"/>
    <row r="119" spans="2:33" ht="11.25" customHeight="1"/>
    <row r="122" spans="2:33" hidden="1"/>
    <row r="127" spans="2:33" ht="11.25" customHeight="1"/>
    <row r="128" spans="2:33" ht="12.75" customHeight="1"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</row>
    <row r="129" spans="2:33" ht="11.25" customHeight="1"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</row>
    <row r="130" spans="2:33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</row>
    <row r="131" spans="2:33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</row>
    <row r="132" spans="2:33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</row>
    <row r="133" spans="2:33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  <c r="AC133" s="110"/>
      <c r="AD133" s="110"/>
      <c r="AE133" s="110"/>
      <c r="AF133" s="110"/>
      <c r="AG133" s="110"/>
    </row>
    <row r="134" spans="2:33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  <c r="AC134" s="110"/>
      <c r="AD134" s="110"/>
      <c r="AE134" s="110"/>
      <c r="AF134" s="110"/>
      <c r="AG134" s="110"/>
    </row>
    <row r="135" spans="2:33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  <c r="AC135" s="110"/>
      <c r="AD135" s="110"/>
      <c r="AE135" s="110"/>
      <c r="AF135" s="110"/>
      <c r="AG135" s="110"/>
    </row>
    <row r="136" spans="2:33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  <c r="AC136" s="110"/>
      <c r="AD136" s="110"/>
      <c r="AE136" s="110"/>
      <c r="AF136" s="110"/>
      <c r="AG136" s="110"/>
    </row>
    <row r="137" spans="2:33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  <c r="AC137" s="110"/>
      <c r="AD137" s="110"/>
      <c r="AE137" s="110"/>
      <c r="AF137" s="110"/>
      <c r="AG137" s="110"/>
    </row>
    <row r="138" spans="2:33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  <c r="AC138" s="110"/>
      <c r="AD138" s="110"/>
      <c r="AE138" s="110"/>
      <c r="AF138" s="110"/>
      <c r="AG138" s="110"/>
    </row>
    <row r="139" spans="2:33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  <c r="AC139" s="110"/>
      <c r="AD139" s="110"/>
      <c r="AE139" s="110"/>
      <c r="AF139" s="110"/>
      <c r="AG139" s="110"/>
    </row>
    <row r="140" spans="2:33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  <c r="AC140" s="110"/>
      <c r="AD140" s="110"/>
      <c r="AE140" s="110"/>
      <c r="AF140" s="110"/>
      <c r="AG140" s="110"/>
    </row>
    <row r="141" spans="2:33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  <c r="AC141" s="110"/>
      <c r="AD141" s="110"/>
      <c r="AE141" s="110"/>
      <c r="AF141" s="110"/>
      <c r="AG141" s="110"/>
    </row>
    <row r="142" spans="2:33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  <c r="AC142" s="110"/>
      <c r="AD142" s="110"/>
      <c r="AE142" s="110"/>
      <c r="AF142" s="110"/>
      <c r="AG142" s="110"/>
    </row>
    <row r="143" spans="2:33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  <c r="AC143" s="110"/>
      <c r="AD143" s="110"/>
      <c r="AE143" s="110"/>
      <c r="AF143" s="110"/>
      <c r="AG143" s="110"/>
    </row>
    <row r="144" spans="2:33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  <c r="AC144" s="110"/>
      <c r="AD144" s="110"/>
      <c r="AE144" s="110"/>
      <c r="AF144" s="110"/>
      <c r="AG144" s="110"/>
    </row>
    <row r="145" spans="2:33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  <c r="AC145" s="110"/>
      <c r="AD145" s="110"/>
      <c r="AE145" s="110"/>
      <c r="AF145" s="110"/>
      <c r="AG145" s="110"/>
    </row>
    <row r="146" spans="2:33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  <c r="AC146" s="110"/>
      <c r="AD146" s="110"/>
      <c r="AE146" s="110"/>
      <c r="AF146" s="110"/>
      <c r="AG146" s="110"/>
    </row>
    <row r="147" spans="2:33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  <c r="AC147" s="110"/>
      <c r="AD147" s="110"/>
      <c r="AE147" s="110"/>
      <c r="AF147" s="110"/>
      <c r="AG147" s="110"/>
    </row>
    <row r="148" spans="2:33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  <c r="AC148" s="110"/>
      <c r="AD148" s="110"/>
      <c r="AE148" s="110"/>
      <c r="AF148" s="110"/>
      <c r="AG148" s="110"/>
    </row>
    <row r="149" spans="2:33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  <c r="AC149" s="110"/>
      <c r="AD149" s="110"/>
      <c r="AE149" s="110"/>
      <c r="AF149" s="110"/>
      <c r="AG149" s="110"/>
    </row>
    <row r="150" spans="2:33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  <c r="AC150" s="110"/>
      <c r="AD150" s="110"/>
      <c r="AE150" s="110"/>
      <c r="AF150" s="110"/>
      <c r="AG150" s="110"/>
    </row>
    <row r="151" spans="2:33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  <c r="AC151" s="110"/>
      <c r="AD151" s="110"/>
      <c r="AE151" s="110"/>
      <c r="AF151" s="110"/>
      <c r="AG151" s="110"/>
    </row>
    <row r="152" spans="2:33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  <c r="AC152" s="110"/>
      <c r="AD152" s="110"/>
      <c r="AE152" s="110"/>
      <c r="AF152" s="110"/>
      <c r="AG152" s="110"/>
    </row>
    <row r="153" spans="2:33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  <c r="AC153" s="110"/>
      <c r="AD153" s="110"/>
      <c r="AE153" s="110"/>
      <c r="AF153" s="110"/>
      <c r="AG153" s="110"/>
    </row>
    <row r="154" spans="2:33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  <c r="AC154" s="110"/>
      <c r="AD154" s="110"/>
      <c r="AE154" s="110"/>
      <c r="AF154" s="110"/>
      <c r="AG154" s="110"/>
    </row>
    <row r="155" spans="2:33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  <c r="AC155" s="110"/>
      <c r="AD155" s="110"/>
      <c r="AE155" s="110"/>
      <c r="AF155" s="110"/>
      <c r="AG155" s="110"/>
    </row>
    <row r="156" spans="2:33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  <c r="AC156" s="110"/>
      <c r="AD156" s="110"/>
      <c r="AE156" s="110"/>
      <c r="AF156" s="110"/>
      <c r="AG156" s="110"/>
    </row>
    <row r="157" spans="2:33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  <c r="AC157" s="110"/>
      <c r="AD157" s="110"/>
      <c r="AE157" s="110"/>
      <c r="AF157" s="110"/>
      <c r="AG157" s="110"/>
    </row>
    <row r="158" spans="2:33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  <c r="AC158" s="110"/>
      <c r="AD158" s="110"/>
      <c r="AE158" s="110"/>
      <c r="AF158" s="110"/>
      <c r="AG158" s="110"/>
    </row>
    <row r="159" spans="2:33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  <c r="AC159" s="110"/>
      <c r="AD159" s="110"/>
      <c r="AE159" s="110"/>
      <c r="AF159" s="110"/>
      <c r="AG159" s="110"/>
    </row>
    <row r="160" spans="2:33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  <c r="AC160" s="110"/>
      <c r="AD160" s="110"/>
      <c r="AE160" s="110"/>
      <c r="AF160" s="110"/>
      <c r="AG160" s="110"/>
    </row>
    <row r="161" spans="2:33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  <c r="AC161" s="110"/>
      <c r="AD161" s="110"/>
      <c r="AE161" s="110"/>
      <c r="AF161" s="110"/>
      <c r="AG161" s="110"/>
    </row>
    <row r="162" spans="2:33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  <c r="AC162" s="110"/>
      <c r="AD162" s="110"/>
      <c r="AE162" s="110"/>
      <c r="AF162" s="110"/>
      <c r="AG162" s="110"/>
    </row>
    <row r="163" spans="2:33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  <c r="AC163" s="110"/>
      <c r="AD163" s="110"/>
      <c r="AE163" s="110"/>
      <c r="AF163" s="110"/>
      <c r="AG163" s="110"/>
    </row>
    <row r="164" spans="2:33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  <c r="AC164" s="110"/>
      <c r="AD164" s="110"/>
      <c r="AE164" s="110"/>
      <c r="AF164" s="110"/>
      <c r="AG164" s="110"/>
    </row>
    <row r="165" spans="2:33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  <c r="AC165" s="110"/>
      <c r="AD165" s="110"/>
      <c r="AE165" s="110"/>
      <c r="AF165" s="110"/>
      <c r="AG165" s="110"/>
    </row>
    <row r="166" spans="2:33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  <c r="AC166" s="110"/>
      <c r="AD166" s="110"/>
      <c r="AE166" s="110"/>
      <c r="AF166" s="110"/>
      <c r="AG166" s="110"/>
    </row>
    <row r="167" spans="2:33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  <c r="AC167" s="110"/>
      <c r="AD167" s="110"/>
      <c r="AE167" s="110"/>
      <c r="AF167" s="110"/>
      <c r="AG167" s="110"/>
    </row>
    <row r="168" spans="2:33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  <c r="AC168" s="110"/>
      <c r="AD168" s="110"/>
      <c r="AE168" s="110"/>
      <c r="AF168" s="110"/>
      <c r="AG168" s="110"/>
    </row>
    <row r="169" spans="2:33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  <c r="AC169" s="110"/>
      <c r="AD169" s="110"/>
      <c r="AE169" s="110"/>
      <c r="AF169" s="110"/>
      <c r="AG169" s="110"/>
    </row>
    <row r="170" spans="2:33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  <c r="AC170" s="110"/>
      <c r="AD170" s="110"/>
      <c r="AE170" s="110"/>
      <c r="AF170" s="110"/>
      <c r="AG170" s="110"/>
    </row>
    <row r="171" spans="2:33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  <c r="AC171" s="110"/>
      <c r="AD171" s="110"/>
      <c r="AE171" s="110"/>
      <c r="AF171" s="110"/>
      <c r="AG171" s="110"/>
    </row>
    <row r="172" spans="2:33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</row>
    <row r="173" spans="2:33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</row>
    <row r="174" spans="2:33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</row>
    <row r="175" spans="2:33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</row>
    <row r="176" spans="2:33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  <c r="AC176" s="110"/>
      <c r="AD176" s="110"/>
      <c r="AE176" s="110"/>
      <c r="AF176" s="110"/>
      <c r="AG176" s="110"/>
    </row>
    <row r="177" spans="2:33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  <c r="AC177" s="110"/>
      <c r="AD177" s="110"/>
      <c r="AE177" s="110"/>
      <c r="AF177" s="110"/>
      <c r="AG177" s="110"/>
    </row>
    <row r="178" spans="2:33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  <c r="AC178" s="110"/>
      <c r="AD178" s="110"/>
      <c r="AE178" s="110"/>
      <c r="AF178" s="110"/>
      <c r="AG178" s="110"/>
    </row>
    <row r="179" spans="2:33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  <c r="AC179" s="110"/>
      <c r="AD179" s="110"/>
      <c r="AE179" s="110"/>
      <c r="AF179" s="110"/>
      <c r="AG179" s="110"/>
    </row>
    <row r="180" spans="2:33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  <c r="AC180" s="110"/>
      <c r="AD180" s="110"/>
      <c r="AE180" s="110"/>
      <c r="AF180" s="110"/>
      <c r="AG180" s="110"/>
    </row>
    <row r="181" spans="2:33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  <c r="AC181" s="110"/>
      <c r="AD181" s="110"/>
      <c r="AE181" s="110"/>
      <c r="AF181" s="110"/>
      <c r="AG181" s="110"/>
    </row>
    <row r="182" spans="2:33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  <c r="AC182" s="110"/>
      <c r="AD182" s="110"/>
      <c r="AE182" s="110"/>
      <c r="AF182" s="110"/>
      <c r="AG182" s="110"/>
    </row>
    <row r="183" spans="2:33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  <c r="AC183" s="110"/>
      <c r="AD183" s="110"/>
      <c r="AE183" s="110"/>
      <c r="AF183" s="110"/>
      <c r="AG183" s="110"/>
    </row>
    <row r="184" spans="2:33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  <c r="AC184" s="110"/>
      <c r="AD184" s="110"/>
      <c r="AE184" s="110"/>
      <c r="AF184" s="110"/>
      <c r="AG184" s="110"/>
    </row>
    <row r="185" spans="2:33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  <c r="AC185" s="110"/>
      <c r="AD185" s="110"/>
      <c r="AE185" s="110"/>
      <c r="AF185" s="110"/>
      <c r="AG185" s="110"/>
    </row>
    <row r="186" spans="2:33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  <c r="AC186" s="110"/>
      <c r="AD186" s="110"/>
      <c r="AE186" s="110"/>
      <c r="AF186" s="110"/>
      <c r="AG186" s="110"/>
    </row>
    <row r="187" spans="2:33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  <c r="AC187" s="110"/>
      <c r="AD187" s="110"/>
      <c r="AE187" s="110"/>
      <c r="AF187" s="110"/>
      <c r="AG187" s="110"/>
    </row>
    <row r="188" spans="2:33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  <c r="AC188" s="110"/>
      <c r="AD188" s="110"/>
      <c r="AE188" s="110"/>
      <c r="AF188" s="110"/>
      <c r="AG188" s="110"/>
    </row>
    <row r="189" spans="2:33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  <c r="AC189" s="110"/>
      <c r="AD189" s="110"/>
      <c r="AE189" s="110"/>
      <c r="AF189" s="110"/>
      <c r="AG189" s="110"/>
    </row>
    <row r="190" spans="2:33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  <c r="AC190" s="110"/>
      <c r="AD190" s="110"/>
      <c r="AE190" s="110"/>
      <c r="AF190" s="110"/>
      <c r="AG190" s="110"/>
    </row>
    <row r="191" spans="2:33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  <c r="AC191" s="110"/>
      <c r="AD191" s="110"/>
      <c r="AE191" s="110"/>
      <c r="AF191" s="110"/>
      <c r="AG191" s="110"/>
    </row>
    <row r="192" spans="2:33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  <c r="AC192" s="110"/>
      <c r="AD192" s="110"/>
      <c r="AE192" s="110"/>
      <c r="AF192" s="110"/>
      <c r="AG192" s="110"/>
    </row>
    <row r="193" spans="2:33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  <c r="AC193" s="110"/>
      <c r="AD193" s="110"/>
      <c r="AE193" s="110"/>
      <c r="AF193" s="110"/>
      <c r="AG193" s="110"/>
    </row>
    <row r="194" spans="2:33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  <c r="AC194" s="110"/>
      <c r="AD194" s="110"/>
      <c r="AE194" s="110"/>
      <c r="AF194" s="110"/>
      <c r="AG194" s="110"/>
    </row>
    <row r="195" spans="2:33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  <c r="AC195" s="110"/>
      <c r="AD195" s="110"/>
      <c r="AE195" s="110"/>
      <c r="AF195" s="110"/>
      <c r="AG195" s="110"/>
    </row>
    <row r="196" spans="2:33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  <c r="AC196" s="110"/>
      <c r="AD196" s="110"/>
      <c r="AE196" s="110"/>
      <c r="AF196" s="110"/>
      <c r="AG196" s="110"/>
    </row>
    <row r="197" spans="2:33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  <c r="AC197" s="110"/>
      <c r="AD197" s="110"/>
      <c r="AE197" s="110"/>
      <c r="AF197" s="110"/>
      <c r="AG197" s="110"/>
    </row>
    <row r="198" spans="2:33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  <c r="AC198" s="110"/>
      <c r="AD198" s="110"/>
      <c r="AE198" s="110"/>
      <c r="AF198" s="110"/>
      <c r="AG198" s="110"/>
    </row>
    <row r="199" spans="2:33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  <c r="AC199" s="110"/>
      <c r="AD199" s="110"/>
      <c r="AE199" s="110"/>
      <c r="AF199" s="110"/>
      <c r="AG199" s="110"/>
    </row>
    <row r="200" spans="2:33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  <c r="AC200" s="110"/>
      <c r="AD200" s="110"/>
      <c r="AE200" s="110"/>
      <c r="AF200" s="110"/>
      <c r="AG200" s="110"/>
    </row>
    <row r="201" spans="2:33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  <c r="AC201" s="110"/>
      <c r="AD201" s="110"/>
      <c r="AE201" s="110"/>
      <c r="AF201" s="110"/>
      <c r="AG201" s="110"/>
    </row>
    <row r="202" spans="2:33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  <c r="AC202" s="110"/>
      <c r="AD202" s="110"/>
      <c r="AE202" s="110"/>
      <c r="AF202" s="110"/>
      <c r="AG202" s="110"/>
    </row>
    <row r="203" spans="2:33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  <c r="AC203" s="110"/>
      <c r="AD203" s="110"/>
      <c r="AE203" s="110"/>
      <c r="AF203" s="110"/>
      <c r="AG203" s="110"/>
    </row>
    <row r="204" spans="2:33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  <c r="AC204" s="110"/>
      <c r="AD204" s="110"/>
      <c r="AE204" s="110"/>
      <c r="AF204" s="110"/>
      <c r="AG204" s="110"/>
    </row>
    <row r="205" spans="2:33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  <c r="AC205" s="110"/>
      <c r="AD205" s="110"/>
      <c r="AE205" s="110"/>
      <c r="AF205" s="110"/>
      <c r="AG205" s="110"/>
    </row>
    <row r="206" spans="2:33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  <c r="AC206" s="110"/>
      <c r="AD206" s="110"/>
      <c r="AE206" s="110"/>
      <c r="AF206" s="110"/>
      <c r="AG206" s="110"/>
    </row>
    <row r="207" spans="2:33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  <c r="AC207" s="110"/>
      <c r="AD207" s="110"/>
      <c r="AE207" s="110"/>
      <c r="AF207" s="110"/>
      <c r="AG207" s="110"/>
    </row>
    <row r="208" spans="2:33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  <c r="AC208" s="110"/>
      <c r="AD208" s="110"/>
      <c r="AE208" s="110"/>
      <c r="AF208" s="110"/>
      <c r="AG208" s="110"/>
    </row>
    <row r="209" spans="2:33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  <c r="AC209" s="110"/>
      <c r="AD209" s="110"/>
      <c r="AE209" s="110"/>
      <c r="AF209" s="110"/>
      <c r="AG209" s="110"/>
    </row>
    <row r="210" spans="2:33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  <c r="AC210" s="110"/>
      <c r="AD210" s="110"/>
      <c r="AE210" s="110"/>
      <c r="AF210" s="110"/>
      <c r="AG210" s="110"/>
    </row>
    <row r="211" spans="2:33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  <c r="AC211" s="110"/>
      <c r="AD211" s="110"/>
      <c r="AE211" s="110"/>
      <c r="AF211" s="110"/>
      <c r="AG211" s="110"/>
    </row>
    <row r="212" spans="2:33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  <c r="AC212" s="110"/>
      <c r="AD212" s="110"/>
      <c r="AE212" s="110"/>
      <c r="AF212" s="110"/>
      <c r="AG212" s="110"/>
    </row>
    <row r="213" spans="2:33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  <c r="AC213" s="110"/>
      <c r="AD213" s="110"/>
      <c r="AE213" s="110"/>
      <c r="AF213" s="110"/>
      <c r="AG213" s="110"/>
    </row>
    <row r="214" spans="2:33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  <c r="AC214" s="110"/>
      <c r="AD214" s="110"/>
      <c r="AE214" s="110"/>
      <c r="AF214" s="110"/>
      <c r="AG214" s="110"/>
    </row>
    <row r="215" spans="2:33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</row>
    <row r="216" spans="2:33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181F-4865-4B5A-9583-9D93E0EF0BEC}">
  <dimension ref="B1:AN515"/>
  <sheetViews>
    <sheetView zoomScaleNormal="100" workbookViewId="0">
      <pane xSplit="1" topLeftCell="B1" activePane="topRight" state="frozen"/>
      <selection pane="topRight" activeCell="P45" sqref="P45"/>
    </sheetView>
  </sheetViews>
  <sheetFormatPr defaultRowHeight="15"/>
  <cols>
    <col min="1" max="1" width="0.570312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8" width="7.140625" customWidth="1"/>
    <col min="9" max="9" width="6.85546875" customWidth="1"/>
    <col min="10" max="10" width="7.28515625" customWidth="1"/>
    <col min="11" max="11" width="6.85546875" customWidth="1"/>
    <col min="12" max="12" width="6.5703125" customWidth="1"/>
    <col min="13" max="13" width="7" customWidth="1"/>
    <col min="14" max="14" width="7.7109375" customWidth="1"/>
    <col min="15" max="15" width="7.140625" customWidth="1"/>
    <col min="16" max="16" width="7.28515625" customWidth="1"/>
    <col min="17" max="17" width="6.28515625" customWidth="1"/>
    <col min="18" max="18" width="6.42578125" customWidth="1"/>
    <col min="19" max="19" width="2.2851562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2:36" ht="15.75" thickBot="1">
      <c r="B2" s="103" t="s">
        <v>435</v>
      </c>
      <c r="D2" s="103" t="s">
        <v>16</v>
      </c>
      <c r="J2" s="103" t="s">
        <v>219</v>
      </c>
      <c r="T2" s="11"/>
      <c r="U2" s="11"/>
      <c r="V2" s="110"/>
      <c r="W2" s="205"/>
      <c r="X2" s="110"/>
      <c r="AH2" s="110"/>
      <c r="AI2" s="110"/>
      <c r="AJ2" s="110"/>
    </row>
    <row r="3" spans="2:36" ht="13.5" customHeight="1">
      <c r="B3" s="86"/>
      <c r="C3" s="466"/>
      <c r="D3" s="180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110"/>
      <c r="X3" s="366"/>
      <c r="Y3" s="130"/>
      <c r="Z3" s="110"/>
      <c r="AA3" s="110"/>
      <c r="AB3" s="110"/>
      <c r="AC3" s="110"/>
      <c r="AD3" s="110"/>
      <c r="AE3" s="110"/>
      <c r="AG3" s="110"/>
      <c r="AI3" s="110"/>
      <c r="AJ3" s="110"/>
    </row>
    <row r="4" spans="2:36" ht="13.5" customHeight="1">
      <c r="B4" s="65"/>
      <c r="C4" s="467"/>
      <c r="D4" s="468" t="s">
        <v>173</v>
      </c>
      <c r="E4" s="611" t="s">
        <v>218</v>
      </c>
      <c r="F4" s="20"/>
      <c r="G4" s="20"/>
      <c r="H4" s="20"/>
      <c r="I4" s="20"/>
      <c r="J4" s="20"/>
      <c r="K4" s="20" t="s">
        <v>186</v>
      </c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10"/>
      <c r="AD4" s="110"/>
      <c r="AE4" s="110"/>
      <c r="AG4" s="110"/>
      <c r="AI4" s="110"/>
      <c r="AJ4" s="110"/>
    </row>
    <row r="5" spans="2:36" ht="12.75" customHeight="1" thickBot="1">
      <c r="B5" s="65"/>
      <c r="C5" s="469" t="s">
        <v>21</v>
      </c>
      <c r="D5" s="468" t="s">
        <v>18</v>
      </c>
      <c r="E5" t="s">
        <v>836</v>
      </c>
      <c r="G5" s="77"/>
      <c r="H5" s="67" t="s">
        <v>837</v>
      </c>
      <c r="I5" s="553"/>
      <c r="K5" s="3357" t="s">
        <v>838</v>
      </c>
      <c r="L5" s="66"/>
      <c r="M5" s="59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110"/>
      <c r="X5" s="366"/>
      <c r="Y5" s="130"/>
      <c r="Z5" s="110"/>
      <c r="AA5" s="110"/>
      <c r="AB5" s="110"/>
      <c r="AC5" s="110"/>
      <c r="AD5" s="110"/>
      <c r="AE5" s="618"/>
      <c r="AG5" s="110"/>
      <c r="AI5" s="110"/>
      <c r="AJ5" s="110"/>
    </row>
    <row r="6" spans="2:36">
      <c r="B6" s="65" t="s">
        <v>174</v>
      </c>
      <c r="C6" s="467"/>
      <c r="D6" s="468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36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110"/>
      <c r="X6" s="366"/>
      <c r="Y6" s="130"/>
      <c r="Z6" s="110"/>
      <c r="AA6" s="110"/>
      <c r="AB6" s="110"/>
      <c r="AC6" s="338"/>
      <c r="AD6" s="110"/>
      <c r="AE6" s="618"/>
      <c r="AI6" s="110"/>
      <c r="AJ6" s="110"/>
    </row>
    <row r="7" spans="2:36" ht="12" customHeight="1">
      <c r="B7" s="65"/>
      <c r="C7" s="469" t="s">
        <v>175</v>
      </c>
      <c r="D7" s="468" t="s">
        <v>176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75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338"/>
      <c r="AD7" s="110"/>
      <c r="AE7" s="619"/>
      <c r="AI7" s="110"/>
      <c r="AJ7" s="110"/>
    </row>
    <row r="8" spans="2:36" ht="14.25" customHeight="1" thickBot="1">
      <c r="B8" s="65"/>
      <c r="C8" s="467"/>
      <c r="D8" s="1514">
        <v>0.45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468"/>
      <c r="P8" s="468" t="s">
        <v>168</v>
      </c>
      <c r="Q8" s="468" t="s">
        <v>276</v>
      </c>
      <c r="R8" s="1523">
        <v>1</v>
      </c>
      <c r="T8" s="102"/>
      <c r="U8" s="102"/>
      <c r="V8" s="211"/>
      <c r="W8" s="130"/>
      <c r="X8" s="366"/>
      <c r="Y8" s="130"/>
      <c r="Z8" s="110"/>
      <c r="AA8" s="278"/>
      <c r="AB8" s="366"/>
      <c r="AC8" s="620"/>
      <c r="AD8" s="110"/>
      <c r="AE8" s="619"/>
      <c r="AI8" s="110"/>
      <c r="AJ8" s="110"/>
    </row>
    <row r="9" spans="2:36">
      <c r="B9" s="471">
        <v>1</v>
      </c>
      <c r="C9" s="472" t="s">
        <v>177</v>
      </c>
      <c r="D9" s="1515">
        <v>36</v>
      </c>
      <c r="E9" s="170">
        <f>'7-11л. РАСКЛАДКА'!Y12</f>
        <v>50</v>
      </c>
      <c r="F9" s="79">
        <f>'7-11л. РАСКЛАДКА'!Y70</f>
        <v>50</v>
      </c>
      <c r="G9" s="79">
        <f>'7-11л. РАСКЛАДКА'!Y129</f>
        <v>30</v>
      </c>
      <c r="H9" s="79">
        <f>'7-11л. РАСКЛАДКА'!Y185</f>
        <v>30</v>
      </c>
      <c r="I9" s="79">
        <f>'7-11л. РАСКЛАДКА'!Y242</f>
        <v>30</v>
      </c>
      <c r="J9" s="79">
        <f>'7-11л. РАСКЛАДКА'!Y298</f>
        <v>30</v>
      </c>
      <c r="K9" s="79">
        <f>'7-11л. РАСКЛАДКА'!Y354</f>
        <v>20</v>
      </c>
      <c r="L9" s="79">
        <f>'7-11л. РАСКЛАДКА'!Y407</f>
        <v>50</v>
      </c>
      <c r="M9" s="79">
        <f>'7-11л. РАСКЛАДКА'!Y461</f>
        <v>50</v>
      </c>
      <c r="N9" s="832">
        <f>'7-11л. РАСКЛАДКА'!Y514</f>
        <v>20</v>
      </c>
      <c r="O9" s="835">
        <f t="shared" ref="O9:O45" si="0">E9+F9+G9+H9+I9+J9+K9+L9+M9+N9</f>
        <v>360</v>
      </c>
      <c r="P9" s="2199">
        <v>0</v>
      </c>
      <c r="Q9" s="3828">
        <v>360</v>
      </c>
      <c r="R9" s="2259">
        <v>80</v>
      </c>
      <c r="T9" s="3747"/>
      <c r="U9" s="19"/>
      <c r="V9" s="366"/>
      <c r="W9" s="500"/>
      <c r="X9" s="3414"/>
      <c r="Y9" s="3414"/>
      <c r="Z9" s="3414"/>
      <c r="AA9" s="623"/>
      <c r="AB9" s="130"/>
      <c r="AC9" s="624"/>
      <c r="AD9" s="3414"/>
      <c r="AE9" s="625"/>
      <c r="AI9" s="110"/>
      <c r="AJ9" s="110"/>
    </row>
    <row r="10" spans="2:36" ht="12.75" customHeight="1">
      <c r="B10" s="445">
        <v>2</v>
      </c>
      <c r="C10" s="241" t="s">
        <v>38</v>
      </c>
      <c r="D10" s="1516">
        <v>67.5</v>
      </c>
      <c r="E10" s="170">
        <f>'7-11л. РАСКЛАДКА'!Y13</f>
        <v>64.599999999999994</v>
      </c>
      <c r="F10" s="79">
        <f>'7-11л. РАСКЛАДКА'!Y71</f>
        <v>50</v>
      </c>
      <c r="G10" s="79">
        <f>'7-11л. РАСКЛАДКА'!Y130</f>
        <v>70</v>
      </c>
      <c r="H10" s="79">
        <f>'7-11л. РАСКЛАДКА'!Y186</f>
        <v>85.3</v>
      </c>
      <c r="I10" s="79">
        <f>'7-11л. РАСКЛАДКА'!Y243</f>
        <v>60</v>
      </c>
      <c r="J10" s="79">
        <f>'7-11л. РАСКЛАДКА'!Y299</f>
        <v>81.7</v>
      </c>
      <c r="K10" s="79">
        <f>'7-11л. РАСКЛАДКА'!Y355</f>
        <v>50</v>
      </c>
      <c r="L10" s="79">
        <f>'7-11л. РАСКЛАДКА'!Y408</f>
        <v>60</v>
      </c>
      <c r="M10" s="79">
        <f>'7-11л. РАСКЛАДКА'!Y462</f>
        <v>50.4</v>
      </c>
      <c r="N10" s="832">
        <f>'7-11л. РАСКЛАДКА'!Y515</f>
        <v>103</v>
      </c>
      <c r="O10" s="836">
        <f t="shared" si="0"/>
        <v>674.99999999999989</v>
      </c>
      <c r="P10" s="1290">
        <v>0</v>
      </c>
      <c r="Q10" s="3829">
        <v>675</v>
      </c>
      <c r="R10" s="2260">
        <v>150</v>
      </c>
      <c r="T10" s="3747"/>
      <c r="U10" s="19"/>
      <c r="V10" s="366"/>
      <c r="W10" s="3414"/>
      <c r="X10" s="3414"/>
      <c r="Y10" s="3414"/>
      <c r="Z10" s="3414"/>
      <c r="AA10" s="623"/>
      <c r="AB10" s="130"/>
      <c r="AC10" s="624"/>
      <c r="AD10" s="3414"/>
      <c r="AE10" s="625"/>
      <c r="AI10" s="110"/>
      <c r="AJ10" s="110"/>
    </row>
    <row r="11" spans="2:36" ht="12.75" customHeight="1">
      <c r="B11" s="445">
        <v>3</v>
      </c>
      <c r="C11" s="241" t="s">
        <v>39</v>
      </c>
      <c r="D11" s="1516">
        <v>6.75</v>
      </c>
      <c r="E11" s="170">
        <f>'7-11л. РАСКЛАДКА'!Y14</f>
        <v>2.1800000000000002</v>
      </c>
      <c r="F11" s="79">
        <f>'7-11л. РАСКЛАДКА'!Y72</f>
        <v>0.48</v>
      </c>
      <c r="G11" s="79">
        <f>'7-11л. РАСКЛАДКА'!Y131</f>
        <v>5.4</v>
      </c>
      <c r="H11" s="79">
        <f>'7-11л. РАСКЛАДКА'!Y187</f>
        <v>0</v>
      </c>
      <c r="I11" s="79">
        <f>'7-11л. РАСКЛАДКА'!Y244</f>
        <v>0.87</v>
      </c>
      <c r="J11" s="79">
        <f>'7-11л. РАСКЛАДКА'!Y300</f>
        <v>7.5</v>
      </c>
      <c r="K11" s="79">
        <f>'7-11л. РАСКЛАДКА'!Y356</f>
        <v>12.100000000000001</v>
      </c>
      <c r="L11" s="79">
        <f>'7-11л. РАСКЛАДКА'!Y409</f>
        <v>0</v>
      </c>
      <c r="M11" s="79">
        <f>'7-11л. РАСКЛАДКА'!Y463</f>
        <v>30.82</v>
      </c>
      <c r="N11" s="832">
        <f>'7-11л. РАСКЛАДКА'!Y516</f>
        <v>8.15</v>
      </c>
      <c r="O11" s="836">
        <f t="shared" si="0"/>
        <v>67.5</v>
      </c>
      <c r="P11" s="1290">
        <v>0</v>
      </c>
      <c r="Q11" s="3727">
        <v>67.5</v>
      </c>
      <c r="R11" s="2260">
        <v>15</v>
      </c>
      <c r="T11" s="3747"/>
      <c r="U11" s="19"/>
      <c r="V11" s="366"/>
      <c r="W11" s="3414"/>
      <c r="X11" s="3414"/>
      <c r="Y11" s="3414"/>
      <c r="Z11" s="3414"/>
      <c r="AA11" s="623"/>
      <c r="AB11" s="130"/>
      <c r="AC11" s="624"/>
      <c r="AD11" s="3414"/>
      <c r="AE11" s="628"/>
      <c r="AI11" s="110"/>
      <c r="AJ11" s="110"/>
    </row>
    <row r="12" spans="2:36" ht="14.25" customHeight="1">
      <c r="B12" s="445">
        <v>4</v>
      </c>
      <c r="C12" s="241" t="s">
        <v>40</v>
      </c>
      <c r="D12" s="1516">
        <v>20.25</v>
      </c>
      <c r="E12" s="170">
        <f>'7-11л. РАСКЛАДКА'!Y15</f>
        <v>0</v>
      </c>
      <c r="F12" s="79">
        <f>'7-11л. РАСКЛАДКА'!Y73</f>
        <v>17.009999999999998</v>
      </c>
      <c r="G12" s="79">
        <f>'7-11л. РАСКЛАДКА'!Y132</f>
        <v>25</v>
      </c>
      <c r="H12" s="79">
        <f>'7-11л. РАСКЛАДКА'!Y188</f>
        <v>36.380000000000003</v>
      </c>
      <c r="I12" s="79">
        <f>'7-11л. РАСКЛАДКА'!Y245</f>
        <v>12.31</v>
      </c>
      <c r="J12" s="79">
        <f>'7-11л. РАСКЛАДКА'!Y301</f>
        <v>32.31</v>
      </c>
      <c r="K12" s="79">
        <f>'7-11л. РАСКЛАДКА'!Y357</f>
        <v>0</v>
      </c>
      <c r="L12" s="79">
        <f>'7-11л. РАСКЛАДКА'!Y410</f>
        <v>27.14</v>
      </c>
      <c r="M12" s="79">
        <f>'7-11л. РАСКЛАДКА'!Y464</f>
        <v>45.5</v>
      </c>
      <c r="N12" s="832">
        <f>'7-11л. РАСКЛАДКА'!Y517</f>
        <v>6.85</v>
      </c>
      <c r="O12" s="836">
        <f t="shared" si="0"/>
        <v>202.5</v>
      </c>
      <c r="P12" s="1290">
        <v>0</v>
      </c>
      <c r="Q12" s="3727">
        <v>202.5</v>
      </c>
      <c r="R12" s="2260">
        <v>45</v>
      </c>
      <c r="T12" s="3747"/>
      <c r="U12" s="19"/>
      <c r="V12" s="366"/>
      <c r="W12" s="3414"/>
      <c r="X12" s="3414"/>
      <c r="Y12" s="3414"/>
      <c r="Z12" s="3414"/>
      <c r="AA12" s="623"/>
      <c r="AB12" s="130"/>
      <c r="AC12" s="624"/>
      <c r="AD12" s="3414"/>
      <c r="AE12" s="625"/>
      <c r="AG12" s="110"/>
      <c r="AI12" s="110"/>
      <c r="AJ12" s="110"/>
    </row>
    <row r="13" spans="2:36">
      <c r="B13" s="445">
        <v>5</v>
      </c>
      <c r="C13" s="241" t="s">
        <v>41</v>
      </c>
      <c r="D13" s="1516">
        <v>6.75</v>
      </c>
      <c r="E13" s="170">
        <f>'7-11л. РАСКЛАДКА'!Y16</f>
        <v>0</v>
      </c>
      <c r="F13" s="79">
        <f>'7-11л. РАСКЛАДКА'!Y74</f>
        <v>0</v>
      </c>
      <c r="G13" s="79">
        <f>'7-11л. РАСКЛАДКА'!Y133</f>
        <v>0</v>
      </c>
      <c r="H13" s="79">
        <f>'7-11л. РАСКЛАДКА'!Y189</f>
        <v>0</v>
      </c>
      <c r="I13" s="79">
        <f>'7-11л. РАСКЛАДКА'!Y246</f>
        <v>12</v>
      </c>
      <c r="J13" s="79">
        <f>'7-11л. РАСКЛАДКА'!Y302</f>
        <v>0</v>
      </c>
      <c r="K13" s="79">
        <f>'7-11л. РАСКЛАДКА'!Y358</f>
        <v>40.5</v>
      </c>
      <c r="L13" s="79">
        <f>'7-11л. РАСКЛАДКА'!Y411</f>
        <v>0</v>
      </c>
      <c r="M13" s="79">
        <f>'7-11л. РАСКЛАДКА'!Y465</f>
        <v>15</v>
      </c>
      <c r="N13" s="832">
        <f>'7-11л. РАСКЛАДКА'!Y518</f>
        <v>0</v>
      </c>
      <c r="O13" s="836">
        <f t="shared" si="0"/>
        <v>67.5</v>
      </c>
      <c r="P13" s="1290">
        <v>0</v>
      </c>
      <c r="Q13" s="3727">
        <v>67.5</v>
      </c>
      <c r="R13" s="2260">
        <v>15</v>
      </c>
      <c r="T13" s="3747"/>
      <c r="U13" s="19"/>
      <c r="V13" s="366"/>
      <c r="W13" s="3414"/>
      <c r="X13" s="3414"/>
      <c r="Y13" s="3414"/>
      <c r="Z13" s="3414"/>
      <c r="AA13" s="623"/>
      <c r="AB13" s="130"/>
      <c r="AC13" s="624"/>
      <c r="AD13" s="3414"/>
      <c r="AE13" s="630"/>
      <c r="AG13" s="110"/>
      <c r="AI13" s="110"/>
      <c r="AJ13" s="110"/>
    </row>
    <row r="14" spans="2:36">
      <c r="B14" s="1456">
        <v>6</v>
      </c>
      <c r="C14" s="1628" t="s">
        <v>42</v>
      </c>
      <c r="D14" s="1524">
        <v>84.15</v>
      </c>
      <c r="E14" s="1461">
        <f>'7-11л. РАСКЛАДКА'!Y17</f>
        <v>0</v>
      </c>
      <c r="F14" s="1462">
        <f>'7-11л. РАСКЛАДКА'!Y75</f>
        <v>60</v>
      </c>
      <c r="G14" s="1462">
        <f>'7-11л. РАСКЛАДКА'!Y134</f>
        <v>203.9</v>
      </c>
      <c r="H14" s="1462">
        <f>'7-11л. РАСКЛАДКА'!Y190</f>
        <v>151.6</v>
      </c>
      <c r="I14" s="1462">
        <f>'7-11л. РАСКЛАДКА'!Y247</f>
        <v>10</v>
      </c>
      <c r="J14" s="1462">
        <f>'7-11л. РАСКЛАДКА'!Y303</f>
        <v>16</v>
      </c>
      <c r="K14" s="1462">
        <f>'7-11л. РАСКЛАДКА'!Y359</f>
        <v>99.600000000000009</v>
      </c>
      <c r="L14" s="1462">
        <f>'7-11л. РАСКЛАДКА'!Y412</f>
        <v>170</v>
      </c>
      <c r="M14" s="1462">
        <f>'7-11л. РАСКЛАДКА'!Y466</f>
        <v>34.4</v>
      </c>
      <c r="N14" s="1463">
        <f>'7-11л. РАСКЛАДКА'!Y519</f>
        <v>96</v>
      </c>
      <c r="O14" s="1464">
        <f t="shared" si="0"/>
        <v>841.5</v>
      </c>
      <c r="P14" s="1290">
        <v>0</v>
      </c>
      <c r="Q14" s="3830">
        <v>841.5</v>
      </c>
      <c r="R14" s="2261">
        <v>187</v>
      </c>
      <c r="T14" s="3747"/>
      <c r="U14" s="19"/>
      <c r="V14" s="366"/>
      <c r="W14" s="3414"/>
      <c r="X14" s="3414"/>
      <c r="Y14" s="3414"/>
      <c r="Z14" s="3414"/>
      <c r="AA14" s="623"/>
      <c r="AB14" s="130"/>
      <c r="AC14" s="624"/>
      <c r="AD14" s="3414"/>
      <c r="AE14" s="630"/>
      <c r="AG14" s="110"/>
      <c r="AI14" s="110"/>
      <c r="AJ14" s="110"/>
    </row>
    <row r="15" spans="2:36" ht="13.5" customHeight="1">
      <c r="B15" s="1456">
        <v>7</v>
      </c>
      <c r="C15" s="1226" t="s">
        <v>392</v>
      </c>
      <c r="D15" s="1637">
        <v>113.4</v>
      </c>
      <c r="E15" s="1672">
        <f>'7-11л. РАСКЛАДКА'!Y18</f>
        <v>140</v>
      </c>
      <c r="F15" s="1638">
        <f>'7-11л. РАСКЛАДКА'!Y76</f>
        <v>235.15400000000002</v>
      </c>
      <c r="G15" s="1639">
        <f>'7-11л. РАСКЛАДКА'!Y135</f>
        <v>98.7</v>
      </c>
      <c r="H15" s="1638">
        <f>'7-11л. РАСКЛАДКА'!Y191</f>
        <v>139.98000000000002</v>
      </c>
      <c r="I15" s="1639">
        <f>'7-11л. РАСКЛАДКА'!Y248</f>
        <v>121.90600000000001</v>
      </c>
      <c r="J15" s="1638">
        <f>'7-11л. РАСКЛАДКА'!Y304</f>
        <v>145.98000000000002</v>
      </c>
      <c r="K15" s="1639">
        <f>'7-11л. РАСКЛАДКА'!Y360</f>
        <v>114.584</v>
      </c>
      <c r="L15" s="1638">
        <f>'7-11л. РАСКЛАДКА'!Y413</f>
        <v>111.64099999999999</v>
      </c>
      <c r="M15" s="1639">
        <f>'7-11л. РАСКЛАДКА'!Y467</f>
        <v>148.14400000000001</v>
      </c>
      <c r="N15" s="1673">
        <f>'7-11л. РАСКЛАДКА'!Y520</f>
        <v>205.68100000000001</v>
      </c>
      <c r="O15" s="1681">
        <f t="shared" si="0"/>
        <v>1461.7700000000002</v>
      </c>
      <c r="P15" s="3835">
        <v>28.903880000000001</v>
      </c>
      <c r="Q15" s="3831">
        <v>1134</v>
      </c>
      <c r="R15" s="1606">
        <f>R17-R16</f>
        <v>252</v>
      </c>
      <c r="T15" s="3747"/>
      <c r="U15" s="1229"/>
      <c r="V15" s="366"/>
      <c r="W15" s="1763"/>
      <c r="X15" s="1763"/>
      <c r="Y15" s="1763"/>
      <c r="Z15" s="1763"/>
      <c r="AA15" s="1764"/>
      <c r="AB15" s="1765"/>
      <c r="AC15" s="1766"/>
      <c r="AD15" s="1763"/>
      <c r="AE15" s="1774"/>
      <c r="AG15" s="110"/>
      <c r="AI15" s="110"/>
      <c r="AJ15" s="110"/>
    </row>
    <row r="16" spans="2:36" ht="11.25" customHeight="1">
      <c r="B16" s="1573"/>
      <c r="C16" s="1636" t="s">
        <v>393</v>
      </c>
      <c r="D16" s="1640">
        <v>12.6</v>
      </c>
      <c r="E16" s="1674">
        <f>'7-11л. РАСКЛАДКА'!Y19</f>
        <v>0</v>
      </c>
      <c r="F16" s="1641">
        <f>'7-11л. РАСКЛАДКА'!Y77</f>
        <v>0</v>
      </c>
      <c r="G16" s="1642">
        <f>'7-11л. РАСКЛАДКА'!Y136</f>
        <v>48.6</v>
      </c>
      <c r="H16" s="1641">
        <f>'7-11л. РАСКЛАДКА'!Y192</f>
        <v>0</v>
      </c>
      <c r="I16" s="1642">
        <f>'7-11л. РАСКЛАДКА'!Y249</f>
        <v>0</v>
      </c>
      <c r="J16" s="1641">
        <f>'7-11л. РАСКЛАДКА'!Y305</f>
        <v>0</v>
      </c>
      <c r="K16" s="1642">
        <f>'7-11л. РАСКЛАДКА'!Y361</f>
        <v>23.204000000000001</v>
      </c>
      <c r="L16" s="1641">
        <f>'7-11л. РАСКЛАДКА'!Y414</f>
        <v>0</v>
      </c>
      <c r="M16" s="1642">
        <f>'7-11л. РАСКЛАДКА'!Y468</f>
        <v>10.286</v>
      </c>
      <c r="N16" s="1675">
        <f>'7-11л. РАСКЛАДКА'!Y521</f>
        <v>17.91</v>
      </c>
      <c r="O16" s="1646">
        <f t="shared" si="0"/>
        <v>100</v>
      </c>
      <c r="P16" s="3836">
        <v>-20.634920999999999</v>
      </c>
      <c r="Q16" s="3832">
        <v>126</v>
      </c>
      <c r="R16" s="1615">
        <f>(R17/100)*10</f>
        <v>28</v>
      </c>
      <c r="T16" s="3747"/>
      <c r="U16" s="3819"/>
      <c r="V16" s="366"/>
      <c r="W16" s="1763"/>
      <c r="X16" s="1763"/>
      <c r="Y16" s="1763"/>
      <c r="Z16" s="1763"/>
      <c r="AA16" s="1764"/>
      <c r="AB16" s="1765"/>
      <c r="AC16" s="1766"/>
      <c r="AD16" s="1763"/>
      <c r="AE16" s="1774"/>
      <c r="AG16" s="110"/>
      <c r="AI16" s="110"/>
      <c r="AJ16" s="110"/>
    </row>
    <row r="17" spans="2:36" ht="12.75" customHeight="1">
      <c r="B17" s="1457"/>
      <c r="C17" s="1630" t="s">
        <v>406</v>
      </c>
      <c r="D17" s="1631">
        <v>126</v>
      </c>
      <c r="E17" s="2994">
        <f>'7-11л. РАСКЛАДКА'!Y20</f>
        <v>140</v>
      </c>
      <c r="F17" s="2995">
        <f>'7-11л. РАСКЛАДКА'!Y78</f>
        <v>235.15400000000002</v>
      </c>
      <c r="G17" s="2996">
        <f>'7-11л. РАСКЛАДКА'!Y137</f>
        <v>147.30000000000001</v>
      </c>
      <c r="H17" s="2995">
        <f>'7-11л. РАСКЛАДКА'!Y193</f>
        <v>139.98000000000002</v>
      </c>
      <c r="I17" s="2996">
        <f>'7-11л. РАСКЛАДКА'!Y250</f>
        <v>121.90600000000001</v>
      </c>
      <c r="J17" s="2995">
        <f>'7-11л. РАСКЛАДКА'!Y306</f>
        <v>145.98000000000002</v>
      </c>
      <c r="K17" s="2996">
        <f>'7-11л. РАСКЛАДКА'!Y362</f>
        <v>137.78800000000001</v>
      </c>
      <c r="L17" s="2995">
        <f>'7-11л. РАСКЛАДКА'!Y415</f>
        <v>111.64099999999999</v>
      </c>
      <c r="M17" s="2996">
        <f>'7-11л. РАСКЛАДКА'!Y469</f>
        <v>158.43</v>
      </c>
      <c r="N17" s="2997">
        <f>'7-11л. РАСКЛАДКА'!Y522</f>
        <v>223.59100000000001</v>
      </c>
      <c r="O17" s="1680">
        <f>E17+F17+G17+H17+I17+J17+K17+L17+M17+N17</f>
        <v>1561.77</v>
      </c>
      <c r="P17" s="1527">
        <v>23.95</v>
      </c>
      <c r="Q17" s="3833">
        <v>1260</v>
      </c>
      <c r="R17" s="1512">
        <v>280</v>
      </c>
      <c r="T17" s="3747"/>
      <c r="U17" s="3820"/>
      <c r="V17" s="366"/>
      <c r="W17" s="3414"/>
      <c r="X17" s="3414"/>
      <c r="Y17" s="3414"/>
      <c r="Z17" s="3414"/>
      <c r="AA17" s="623"/>
      <c r="AB17" s="130"/>
      <c r="AC17" s="624"/>
      <c r="AD17" s="3414"/>
      <c r="AE17" s="630"/>
      <c r="AG17" s="110"/>
      <c r="AI17" s="110"/>
      <c r="AJ17" s="110"/>
    </row>
    <row r="18" spans="2:36" ht="11.25" customHeight="1">
      <c r="B18" s="1457">
        <v>8</v>
      </c>
      <c r="C18" s="1634" t="s">
        <v>178</v>
      </c>
      <c r="D18" s="1522">
        <v>83.25</v>
      </c>
      <c r="E18" s="170">
        <f>'7-11л. РАСКЛАДКА'!Y21</f>
        <v>0</v>
      </c>
      <c r="F18" s="647">
        <f>'7-11л. РАСКЛАДКА'!Y79</f>
        <v>107</v>
      </c>
      <c r="G18" s="647">
        <f>'7-11л. РАСКЛАДКА'!Y138</f>
        <v>0</v>
      </c>
      <c r="H18" s="647">
        <f>'7-11л. РАСКЛАДКА'!Y194</f>
        <v>100</v>
      </c>
      <c r="I18" s="647">
        <f>'7-11л. РАСКЛАДКА'!Y251</f>
        <v>202.5</v>
      </c>
      <c r="J18" s="647">
        <f>'7-11л. РАСКЛАДКА'!Y307</f>
        <v>111.5</v>
      </c>
      <c r="K18" s="647">
        <f>'7-11л. РАСКЛАДКА'!Y363</f>
        <v>100</v>
      </c>
      <c r="L18" s="647">
        <f>'7-11л. РАСКЛАДКА'!Y416</f>
        <v>0</v>
      </c>
      <c r="M18" s="647">
        <f>'7-11л. РАСКЛАДКА'!Y470</f>
        <v>100</v>
      </c>
      <c r="N18" s="832">
        <f>'7-11л. РАСКЛАДКА'!Y523</f>
        <v>111.5</v>
      </c>
      <c r="O18" s="850">
        <f t="shared" si="0"/>
        <v>832.5</v>
      </c>
      <c r="P18" s="1477">
        <v>0</v>
      </c>
      <c r="Q18" s="3834">
        <v>832.5</v>
      </c>
      <c r="R18" s="2262">
        <v>185</v>
      </c>
      <c r="T18" s="3747"/>
      <c r="U18" s="19"/>
      <c r="V18" s="366"/>
      <c r="W18" s="3414"/>
      <c r="X18" s="3414"/>
      <c r="Y18" s="3414"/>
      <c r="Z18" s="3414"/>
      <c r="AA18" s="623"/>
      <c r="AB18" s="130"/>
      <c r="AC18" s="624"/>
      <c r="AD18" s="3414"/>
      <c r="AE18" s="630"/>
      <c r="AG18" s="110"/>
      <c r="AI18" s="110"/>
      <c r="AJ18" s="110"/>
    </row>
    <row r="19" spans="2:36" ht="13.5" customHeight="1">
      <c r="B19" s="445">
        <v>9</v>
      </c>
      <c r="C19" s="241" t="s">
        <v>90</v>
      </c>
      <c r="D19" s="1516">
        <v>6.75</v>
      </c>
      <c r="E19" s="170">
        <f>'7-11л. РАСКЛАДКА'!Y22</f>
        <v>0</v>
      </c>
      <c r="F19" s="79">
        <f>'7-11л. РАСКЛАДКА'!Y80</f>
        <v>0</v>
      </c>
      <c r="G19" s="79">
        <f>'7-11л. РАСКЛАДКА'!Y139</f>
        <v>25</v>
      </c>
      <c r="H19" s="79">
        <f>'7-11л. РАСКЛАДКА'!Y195</f>
        <v>0</v>
      </c>
      <c r="I19" s="79">
        <f>'7-11л. РАСКЛАДКА'!Y252</f>
        <v>4.5</v>
      </c>
      <c r="J19" s="79">
        <f>'7-11л. РАСКЛАДКА'!Y308</f>
        <v>0</v>
      </c>
      <c r="K19" s="79">
        <f>'7-11л. РАСКЛАДКА'!Y364</f>
        <v>0</v>
      </c>
      <c r="L19" s="79">
        <f>'7-11л. РАСКЛАДКА'!Y417</f>
        <v>0</v>
      </c>
      <c r="M19" s="79">
        <f>'7-11л. РАСКЛАДКА'!Y471</f>
        <v>18</v>
      </c>
      <c r="N19" s="832">
        <f>'7-11л. РАСКЛАДКА'!Y524</f>
        <v>20</v>
      </c>
      <c r="O19" s="836">
        <f t="shared" si="0"/>
        <v>67.5</v>
      </c>
      <c r="P19" s="1477">
        <v>0</v>
      </c>
      <c r="Q19" s="3727">
        <v>67.5</v>
      </c>
      <c r="R19" s="2260">
        <v>15</v>
      </c>
      <c r="T19" s="3747"/>
      <c r="U19" s="19"/>
      <c r="V19" s="366"/>
      <c r="W19" s="3414"/>
      <c r="X19" s="3414"/>
      <c r="Y19" s="3414"/>
      <c r="Z19" s="3414"/>
      <c r="AA19" s="623"/>
      <c r="AB19" s="130"/>
      <c r="AC19" s="624"/>
      <c r="AD19" s="3414"/>
      <c r="AE19" s="630"/>
      <c r="AG19" s="110"/>
      <c r="AI19" s="110"/>
      <c r="AJ19" s="110"/>
    </row>
    <row r="20" spans="2:36">
      <c r="B20" s="445">
        <v>10</v>
      </c>
      <c r="C20" s="1179" t="s">
        <v>338</v>
      </c>
      <c r="D20" s="1516">
        <v>90</v>
      </c>
      <c r="E20" s="170">
        <f>'7-11л. РАСКЛАДКА'!Y23</f>
        <v>200</v>
      </c>
      <c r="F20" s="79">
        <f>'7-11л. РАСКЛАДКА'!Y81</f>
        <v>200</v>
      </c>
      <c r="G20" s="79">
        <f>'7-11л. РАСКЛАДКА'!Y140</f>
        <v>0</v>
      </c>
      <c r="H20" s="79">
        <f>'7-11л. РАСКЛАДКА'!Y196</f>
        <v>0</v>
      </c>
      <c r="I20" s="79">
        <f>'7-11л. РАСКЛАДКА'!Y253</f>
        <v>0</v>
      </c>
      <c r="J20" s="79">
        <f>'7-11л. РАСКЛАДКА'!Y309</f>
        <v>200</v>
      </c>
      <c r="K20" s="79">
        <f>'7-11л. РАСКЛАДКА'!Y365</f>
        <v>0</v>
      </c>
      <c r="L20" s="79">
        <f>'7-11л. РАСКЛАДКА'!Y418</f>
        <v>200</v>
      </c>
      <c r="M20" s="79">
        <f>'7-11л. РАСКЛАДКА'!Y472</f>
        <v>0</v>
      </c>
      <c r="N20" s="832">
        <f>'7-11л. РАСКЛАДКА'!Y525</f>
        <v>100</v>
      </c>
      <c r="O20" s="836">
        <f t="shared" si="0"/>
        <v>900</v>
      </c>
      <c r="P20" s="1477">
        <v>0</v>
      </c>
      <c r="Q20" s="3829">
        <v>900</v>
      </c>
      <c r="R20" s="2260">
        <v>200</v>
      </c>
      <c r="T20" s="3747"/>
      <c r="U20" s="3820"/>
      <c r="V20" s="366"/>
      <c r="W20" s="3414"/>
      <c r="X20" s="3414"/>
      <c r="Y20" s="3414"/>
      <c r="Z20" s="3414"/>
      <c r="AA20" s="623"/>
      <c r="AB20" s="130"/>
      <c r="AC20" s="624"/>
      <c r="AD20" s="3414"/>
      <c r="AE20" s="630"/>
      <c r="AG20" s="110"/>
      <c r="AI20" s="110"/>
      <c r="AJ20" s="110"/>
    </row>
    <row r="21" spans="2:36">
      <c r="B21" s="445">
        <v>11</v>
      </c>
      <c r="C21" s="241" t="s">
        <v>96</v>
      </c>
      <c r="D21" s="1516">
        <v>31.5</v>
      </c>
      <c r="E21" s="170">
        <f>'7-11л. РАСКЛАДКА'!Y24</f>
        <v>0</v>
      </c>
      <c r="F21" s="79">
        <f>'7-11л. РАСКЛАДКА'!Y82</f>
        <v>87.149000000000001</v>
      </c>
      <c r="G21" s="79">
        <f>'7-11л. РАСКЛАДКА'!Y141</f>
        <v>0</v>
      </c>
      <c r="H21" s="79">
        <f>'7-11л. РАСКЛАДКА'!Y197</f>
        <v>36</v>
      </c>
      <c r="I21" s="79">
        <f>'7-11л. РАСКЛАДКА'!Y254</f>
        <v>0</v>
      </c>
      <c r="J21" s="79">
        <f>'7-11л. РАСКЛАДКА'!Y310</f>
        <v>35</v>
      </c>
      <c r="K21" s="79">
        <f>'7-11л. РАСКЛАДКА'!Y366</f>
        <v>27.651</v>
      </c>
      <c r="L21" s="79">
        <f>'7-11л. РАСКЛАДКА'!Y419</f>
        <v>59.2</v>
      </c>
      <c r="M21" s="79">
        <f>'7-11л. РАСКЛАДКА'!Y473</f>
        <v>42.8</v>
      </c>
      <c r="N21" s="832">
        <f>'7-11л. РАСКЛАДКА'!Y526</f>
        <v>27.2</v>
      </c>
      <c r="O21" s="836">
        <f t="shared" si="0"/>
        <v>315</v>
      </c>
      <c r="P21" s="1477">
        <v>0</v>
      </c>
      <c r="Q21" s="3829">
        <v>315</v>
      </c>
      <c r="R21" s="2260">
        <v>70</v>
      </c>
      <c r="T21" s="3747"/>
      <c r="U21" s="19"/>
      <c r="V21" s="366"/>
      <c r="W21" s="3414"/>
      <c r="X21" s="3414"/>
      <c r="Y21" s="3414"/>
      <c r="Z21" s="3414"/>
      <c r="AA21" s="623"/>
      <c r="AB21" s="130"/>
      <c r="AC21" s="624"/>
      <c r="AD21" s="3414"/>
      <c r="AE21" s="630"/>
      <c r="AG21" s="110"/>
      <c r="AI21" s="110"/>
      <c r="AJ21" s="110"/>
    </row>
    <row r="22" spans="2:36">
      <c r="B22" s="445">
        <v>12</v>
      </c>
      <c r="C22" s="241" t="s">
        <v>97</v>
      </c>
      <c r="D22" s="1516">
        <v>15.75</v>
      </c>
      <c r="E22" s="170">
        <f>'7-11л. РАСКЛАДКА'!Y25</f>
        <v>35</v>
      </c>
      <c r="F22" s="79">
        <f>'7-11л. РАСКЛАДКА'!Y83</f>
        <v>0</v>
      </c>
      <c r="G22" s="79">
        <f>'7-11л. РАСКЛАДКА'!Y142</f>
        <v>0</v>
      </c>
      <c r="H22" s="79">
        <f>'7-11л. РАСКЛАДКА'!Y198</f>
        <v>34.200000000000003</v>
      </c>
      <c r="I22" s="79">
        <f>'7-11л. РАСКЛАДКА'!Y255</f>
        <v>12.6</v>
      </c>
      <c r="J22" s="79">
        <f>'7-11л. РАСКЛАДКА'!Y311</f>
        <v>0</v>
      </c>
      <c r="K22" s="79">
        <f>'7-11л. РАСКЛАДКА'!Y367</f>
        <v>3.7</v>
      </c>
      <c r="L22" s="79">
        <f>'7-11л. РАСКЛАДКА'!Y420</f>
        <v>0</v>
      </c>
      <c r="M22" s="79">
        <f>'7-11л. РАСКЛАДКА'!Y474</f>
        <v>72</v>
      </c>
      <c r="N22" s="832">
        <f>'7-11л. РАСКЛАДКА'!Y527</f>
        <v>0</v>
      </c>
      <c r="O22" s="836">
        <f t="shared" si="0"/>
        <v>157.5</v>
      </c>
      <c r="P22" s="1477">
        <v>0</v>
      </c>
      <c r="Q22" s="3727">
        <v>157.5</v>
      </c>
      <c r="R22" s="2260">
        <v>35</v>
      </c>
      <c r="T22" s="3747"/>
      <c r="U22" s="19"/>
      <c r="V22" s="366"/>
      <c r="W22" s="3414"/>
      <c r="X22" s="3414"/>
      <c r="Y22" s="3414"/>
      <c r="Z22" s="3414"/>
      <c r="AA22" s="623"/>
      <c r="AB22" s="130"/>
      <c r="AC22" s="624"/>
      <c r="AD22" s="3414"/>
      <c r="AE22" s="630"/>
      <c r="AG22" s="110"/>
      <c r="AI22" s="110"/>
      <c r="AJ22" s="110"/>
    </row>
    <row r="23" spans="2:36" ht="12.75" customHeight="1">
      <c r="B23" s="445">
        <v>13</v>
      </c>
      <c r="C23" s="241" t="s">
        <v>43</v>
      </c>
      <c r="D23" s="1516">
        <v>26.1</v>
      </c>
      <c r="E23" s="170">
        <f>'7-11л. РАСКЛАДКА'!Y26</f>
        <v>0</v>
      </c>
      <c r="F23" s="79">
        <f>'7-11л. РАСКЛАДКА'!Y84</f>
        <v>0</v>
      </c>
      <c r="G23" s="79">
        <f>'7-11л. РАСКЛАДКА'!Y143</f>
        <v>106.88</v>
      </c>
      <c r="H23" s="79">
        <f>'7-11л. РАСКЛАДКА'!Y199</f>
        <v>0</v>
      </c>
      <c r="I23" s="79">
        <f>'7-11л. РАСКЛАДКА'!Y256</f>
        <v>58</v>
      </c>
      <c r="J23" s="79">
        <f>'7-11л. РАСКЛАДКА'!Y312</f>
        <v>0</v>
      </c>
      <c r="K23" s="79">
        <f>'7-11л. РАСКЛАДКА'!Y368</f>
        <v>0</v>
      </c>
      <c r="L23" s="79">
        <f>'7-11л. РАСКЛАДКА'!Y421</f>
        <v>24.12</v>
      </c>
      <c r="M23" s="79">
        <f>'7-11л. РАСКЛАДКА'!Y475</f>
        <v>0</v>
      </c>
      <c r="N23" s="832">
        <f>'7-11л. РАСКЛАДКА'!Y528</f>
        <v>72</v>
      </c>
      <c r="O23" s="836">
        <f t="shared" si="0"/>
        <v>261</v>
      </c>
      <c r="P23" s="1477">
        <v>0</v>
      </c>
      <c r="Q23" s="3829">
        <v>261</v>
      </c>
      <c r="R23" s="2260">
        <v>58</v>
      </c>
      <c r="T23" s="3747"/>
      <c r="U23" s="19"/>
      <c r="V23" s="366"/>
      <c r="W23" s="3414"/>
      <c r="X23" s="3414"/>
      <c r="Y23" s="3414"/>
      <c r="Z23" s="3414"/>
      <c r="AA23" s="623"/>
      <c r="AB23" s="130"/>
      <c r="AC23" s="624"/>
      <c r="AD23" s="3414"/>
      <c r="AE23" s="630"/>
      <c r="AG23" s="110"/>
      <c r="AI23" s="110"/>
      <c r="AJ23" s="110"/>
    </row>
    <row r="24" spans="2:36" ht="13.5" customHeight="1">
      <c r="B24" s="445">
        <v>14</v>
      </c>
      <c r="C24" s="241" t="s">
        <v>98</v>
      </c>
      <c r="D24" s="1516">
        <v>13.5</v>
      </c>
      <c r="E24" s="170">
        <f>'7-11л. РАСКЛАДКА'!Y27</f>
        <v>0</v>
      </c>
      <c r="F24" s="79">
        <f>'7-11л. РАСКЛАДКА'!Y85</f>
        <v>30</v>
      </c>
      <c r="G24" s="79">
        <f>'7-11л. РАСКЛАДКА'!Y144</f>
        <v>0</v>
      </c>
      <c r="H24" s="79">
        <f>'7-11л. РАСКЛАДКА'!Y200</f>
        <v>0</v>
      </c>
      <c r="I24" s="79">
        <f>'7-11л. РАСКЛАДКА'!Y257</f>
        <v>0</v>
      </c>
      <c r="J24" s="79">
        <f>'7-11л. РАСКЛАДКА'!Y313</f>
        <v>0</v>
      </c>
      <c r="K24" s="79">
        <f>'7-11л. РАСКЛАДКА'!Y369</f>
        <v>105</v>
      </c>
      <c r="L24" s="79">
        <f>'7-11л. РАСКЛАДКА'!Y422</f>
        <v>0</v>
      </c>
      <c r="M24" s="79">
        <f>'7-11л. РАСКЛАДКА'!Y476</f>
        <v>0</v>
      </c>
      <c r="N24" s="832">
        <f>'7-11л. РАСКЛАДКА'!Y529</f>
        <v>0</v>
      </c>
      <c r="O24" s="836">
        <f t="shared" si="0"/>
        <v>135</v>
      </c>
      <c r="P24" s="1477">
        <v>0</v>
      </c>
      <c r="Q24" s="3829">
        <v>135</v>
      </c>
      <c r="R24" s="2260">
        <v>30</v>
      </c>
      <c r="T24" s="3747"/>
      <c r="U24" s="19"/>
      <c r="V24" s="366"/>
      <c r="W24" s="3414"/>
      <c r="X24" s="3414"/>
      <c r="Y24" s="3414"/>
      <c r="Z24" s="3414"/>
      <c r="AA24" s="623"/>
      <c r="AB24" s="130"/>
      <c r="AC24" s="624"/>
      <c r="AD24" s="3414"/>
      <c r="AE24" s="630"/>
      <c r="AG24" s="110"/>
      <c r="AI24" s="110"/>
      <c r="AJ24" s="110"/>
    </row>
    <row r="25" spans="2:36" ht="12" customHeight="1">
      <c r="B25" s="445">
        <v>15</v>
      </c>
      <c r="C25" s="241" t="s">
        <v>179</v>
      </c>
      <c r="D25" s="1516">
        <v>135</v>
      </c>
      <c r="E25" s="170">
        <f>'7-11л. РАСКЛАДКА'!Y28</f>
        <v>323.57</v>
      </c>
      <c r="F25" s="79">
        <f>'7-11л. РАСКЛАДКА'!Y86</f>
        <v>0</v>
      </c>
      <c r="G25" s="79">
        <f>'7-11л. РАСКЛАДКА'!Y145</f>
        <v>36</v>
      </c>
      <c r="H25" s="79">
        <f>'7-11л. РАСКЛАДКА'!Y201</f>
        <v>148</v>
      </c>
      <c r="I25" s="79">
        <f>'7-11л. РАСКЛАДКА'!Y258</f>
        <v>200</v>
      </c>
      <c r="J25" s="79">
        <f>'7-11л. РАСКЛАДКА'!Y314</f>
        <v>10</v>
      </c>
      <c r="K25" s="79">
        <f>'7-11л. РАСКЛАДКА'!Y370</f>
        <v>214.7</v>
      </c>
      <c r="L25" s="79">
        <f>'7-11л. РАСКЛАДКА'!Y423</f>
        <v>218.2</v>
      </c>
      <c r="M25" s="79">
        <f>'7-11л. РАСКЛАДКА'!Y477</f>
        <v>175.53</v>
      </c>
      <c r="N25" s="832">
        <f>'7-11л. РАСКЛАДКА'!Y530</f>
        <v>24</v>
      </c>
      <c r="O25" s="836">
        <f t="shared" si="0"/>
        <v>1350</v>
      </c>
      <c r="P25" s="1477">
        <v>0</v>
      </c>
      <c r="Q25" s="3829">
        <v>1350</v>
      </c>
      <c r="R25" s="2260">
        <v>300</v>
      </c>
      <c r="T25" s="3747"/>
      <c r="U25" s="19"/>
      <c r="V25" s="366"/>
      <c r="W25" s="3414"/>
      <c r="X25" s="3414"/>
      <c r="Y25" s="3414"/>
      <c r="Z25" s="3414"/>
      <c r="AA25" s="623"/>
      <c r="AB25" s="130"/>
      <c r="AC25" s="624"/>
      <c r="AD25" s="3414"/>
      <c r="AE25" s="1773"/>
      <c r="AG25" s="110"/>
      <c r="AI25" s="110"/>
      <c r="AJ25" s="110"/>
    </row>
    <row r="26" spans="2:36" ht="14.25" customHeight="1">
      <c r="B26" s="445">
        <v>16</v>
      </c>
      <c r="C26" s="241" t="s">
        <v>180</v>
      </c>
      <c r="D26" s="1516">
        <v>67.5</v>
      </c>
      <c r="E26" s="170">
        <f>'7-11л. РАСКЛАДКА'!Y29</f>
        <v>0</v>
      </c>
      <c r="F26" s="79">
        <f>'7-11л. РАСКЛАДКА'!Y87</f>
        <v>0</v>
      </c>
      <c r="G26" s="79">
        <f>'7-11л. РАСКЛАДКА'!Y146</f>
        <v>200</v>
      </c>
      <c r="H26" s="79">
        <f>'7-11л. РАСКЛАДКА'!Y202</f>
        <v>200</v>
      </c>
      <c r="I26" s="79">
        <f>'7-11л. РАСКЛАДКА'!Y259</f>
        <v>0</v>
      </c>
      <c r="J26" s="79">
        <f>'7-11л. РАСКЛАДКА'!Y315</f>
        <v>0</v>
      </c>
      <c r="K26" s="79">
        <f>'7-11л. РАСКЛАДКА'!Y371</f>
        <v>200</v>
      </c>
      <c r="L26" s="79">
        <f>'7-11л. РАСКЛАДКА'!Y424</f>
        <v>0</v>
      </c>
      <c r="M26" s="79">
        <f>'7-11л. РАСКЛАДКА'!Y478</f>
        <v>0</v>
      </c>
      <c r="N26" s="832">
        <f>'7-11л. РАСКЛАДКА'!Y531</f>
        <v>0</v>
      </c>
      <c r="O26" s="836">
        <f t="shared" si="0"/>
        <v>600</v>
      </c>
      <c r="P26" s="1290">
        <v>-11.111111111</v>
      </c>
      <c r="Q26" s="3829">
        <v>675</v>
      </c>
      <c r="R26" s="2260">
        <v>150</v>
      </c>
      <c r="T26" s="3747"/>
      <c r="U26" s="19"/>
      <c r="V26" s="366"/>
      <c r="W26" s="3414"/>
      <c r="X26" s="3414"/>
      <c r="Y26" s="3414"/>
      <c r="Z26" s="3414"/>
      <c r="AA26" s="623"/>
      <c r="AB26" s="130"/>
      <c r="AC26" s="624"/>
      <c r="AD26" s="3414"/>
      <c r="AE26" s="638"/>
      <c r="AG26" s="110"/>
      <c r="AI26" s="110"/>
      <c r="AJ26" s="110"/>
    </row>
    <row r="27" spans="2:36" ht="13.5" customHeight="1">
      <c r="B27" s="445">
        <v>17</v>
      </c>
      <c r="C27" s="241" t="s">
        <v>181</v>
      </c>
      <c r="D27" s="1516">
        <v>22.5</v>
      </c>
      <c r="E27" s="170">
        <f>'7-11л. РАСКЛАДКА'!Y30</f>
        <v>0</v>
      </c>
      <c r="F27" s="79">
        <f>'7-11л. РАСКЛАДКА'!Y88</f>
        <v>0</v>
      </c>
      <c r="G27" s="79">
        <f>'7-11л. РАСКЛАДКА'!Y147</f>
        <v>18</v>
      </c>
      <c r="H27" s="79">
        <f>'7-11л. РАСКЛАДКА'!Y203</f>
        <v>0</v>
      </c>
      <c r="I27" s="79">
        <f>'7-11л. РАСКЛАДКА'!Y260</f>
        <v>175</v>
      </c>
      <c r="J27" s="79">
        <f>'7-11л. РАСКЛАДКА'!Y316</f>
        <v>0</v>
      </c>
      <c r="K27" s="79">
        <f>'7-11л. РАСКЛАДКА'!Y372</f>
        <v>32</v>
      </c>
      <c r="L27" s="79">
        <f>'7-11л. РАСКЛАДКА'!Y425</f>
        <v>0</v>
      </c>
      <c r="M27" s="79">
        <f>'7-11л. РАСКЛАДКА'!Y479</f>
        <v>0</v>
      </c>
      <c r="N27" s="832">
        <f>'7-11л. РАСКЛАДКА'!Y532</f>
        <v>0</v>
      </c>
      <c r="O27" s="836">
        <f t="shared" si="0"/>
        <v>225</v>
      </c>
      <c r="P27" s="1290">
        <v>0</v>
      </c>
      <c r="Q27" s="3829">
        <v>225</v>
      </c>
      <c r="R27" s="2260">
        <v>50</v>
      </c>
      <c r="T27" s="3747"/>
      <c r="U27" s="19"/>
      <c r="V27" s="366"/>
      <c r="W27" s="3414"/>
      <c r="X27" s="3414"/>
      <c r="Y27" s="3414"/>
      <c r="Z27" s="3414"/>
      <c r="AA27" s="623"/>
      <c r="AB27" s="130"/>
      <c r="AC27" s="624"/>
      <c r="AD27" s="3414"/>
      <c r="AE27" s="638"/>
      <c r="AG27" s="110"/>
      <c r="AI27" s="110"/>
      <c r="AJ27" s="110"/>
    </row>
    <row r="28" spans="2:36" ht="12" customHeight="1">
      <c r="B28" s="445">
        <v>18</v>
      </c>
      <c r="C28" s="241" t="s">
        <v>44</v>
      </c>
      <c r="D28" s="1516">
        <v>4.5</v>
      </c>
      <c r="E28" s="170">
        <f>'7-11л. РАСКЛАДКА'!Y31</f>
        <v>35</v>
      </c>
      <c r="F28" s="79">
        <f>'7-11л. РАСКЛАДКА'!Y89</f>
        <v>0</v>
      </c>
      <c r="G28" s="79">
        <f>'7-11л. РАСКЛАДКА'!Y148</f>
        <v>0</v>
      </c>
      <c r="H28" s="79">
        <f>'7-11л. РАСКЛАДКА'!Y204</f>
        <v>0</v>
      </c>
      <c r="I28" s="79">
        <f>'7-11л. РАСКЛАДКА'!Y261</f>
        <v>0</v>
      </c>
      <c r="J28" s="79">
        <f>'7-11л. РАСКЛАДКА'!Y317</f>
        <v>10</v>
      </c>
      <c r="K28" s="79">
        <f>'7-11л. РАСКЛАДКА'!Y373</f>
        <v>0</v>
      </c>
      <c r="L28" s="79">
        <f>'7-11л. РАСКЛАДКА'!Y426</f>
        <v>0</v>
      </c>
      <c r="M28" s="79">
        <f>'7-11л. РАСКЛАДКА'!Y480</f>
        <v>0</v>
      </c>
      <c r="N28" s="832">
        <f>'7-11л. РАСКЛАДКА'!Y533</f>
        <v>0</v>
      </c>
      <c r="O28" s="836">
        <f t="shared" si="0"/>
        <v>45</v>
      </c>
      <c r="P28" s="1290">
        <v>0</v>
      </c>
      <c r="Q28" s="3829">
        <v>45</v>
      </c>
      <c r="R28" s="2260">
        <v>10</v>
      </c>
      <c r="T28" s="3747"/>
      <c r="U28" s="19"/>
      <c r="V28" s="366"/>
      <c r="W28" s="3414"/>
      <c r="X28" s="3414"/>
      <c r="Y28" s="3414"/>
      <c r="Z28" s="3414"/>
      <c r="AA28" s="623"/>
      <c r="AB28" s="130"/>
      <c r="AC28" s="624"/>
      <c r="AD28" s="3414"/>
      <c r="AE28" s="638"/>
      <c r="AG28" s="110"/>
      <c r="AI28" s="110"/>
      <c r="AJ28" s="110"/>
    </row>
    <row r="29" spans="2:36" ht="12" customHeight="1">
      <c r="B29" s="445">
        <v>19</v>
      </c>
      <c r="C29" s="241" t="s">
        <v>182</v>
      </c>
      <c r="D29" s="1516">
        <v>4.5</v>
      </c>
      <c r="E29" s="170">
        <f>'7-11л. РАСКЛАДКА'!Y32</f>
        <v>6</v>
      </c>
      <c r="F29" s="79">
        <f>'7-11л. РАСКЛАДКА'!Y90</f>
        <v>0</v>
      </c>
      <c r="G29" s="79">
        <f>'7-11л. РАСКЛАДКА'!Y149</f>
        <v>0</v>
      </c>
      <c r="H29" s="79">
        <f>'7-11л. РАСКЛАДКА'!Y205</f>
        <v>5</v>
      </c>
      <c r="I29" s="79">
        <f>'7-11л. РАСКЛАДКА'!Y262</f>
        <v>3.9</v>
      </c>
      <c r="J29" s="79">
        <f>'7-11л. РАСКЛАДКА'!Y318</f>
        <v>6</v>
      </c>
      <c r="K29" s="79">
        <f>'7-11л. РАСКЛАДКА'!Y374</f>
        <v>7.5</v>
      </c>
      <c r="L29" s="79">
        <f>'7-11л. РАСКЛАДКА'!Y427</f>
        <v>0</v>
      </c>
      <c r="M29" s="79">
        <f>'7-11л. РАСКЛАДКА'!Y481</f>
        <v>11.6</v>
      </c>
      <c r="N29" s="832">
        <f>'7-11л. РАСКЛАДКА'!Y534</f>
        <v>5</v>
      </c>
      <c r="O29" s="836">
        <f t="shared" si="0"/>
        <v>45</v>
      </c>
      <c r="P29" s="1290">
        <v>0</v>
      </c>
      <c r="Q29" s="3829">
        <v>45</v>
      </c>
      <c r="R29" s="2260">
        <v>10</v>
      </c>
      <c r="T29" s="3747"/>
      <c r="U29" s="19"/>
      <c r="V29" s="366"/>
      <c r="W29" s="3414"/>
      <c r="X29" s="3414"/>
      <c r="Y29" s="3414"/>
      <c r="Z29" s="3414"/>
      <c r="AA29" s="623"/>
      <c r="AB29" s="130"/>
      <c r="AC29" s="624"/>
      <c r="AD29" s="3414"/>
      <c r="AE29" s="1772"/>
      <c r="AG29" s="110"/>
      <c r="AI29" s="110"/>
      <c r="AJ29" s="110"/>
    </row>
    <row r="30" spans="2:36">
      <c r="B30" s="445">
        <v>20</v>
      </c>
      <c r="C30" s="241" t="s">
        <v>45</v>
      </c>
      <c r="D30" s="1516">
        <v>13.5</v>
      </c>
      <c r="E30" s="170">
        <f>'7-11л. РАСКЛАДКА'!Y33</f>
        <v>19.3</v>
      </c>
      <c r="F30" s="79">
        <f>'7-11л. РАСКЛАДКА'!Y91</f>
        <v>5.3</v>
      </c>
      <c r="G30" s="79">
        <f>'7-11л. РАСКЛАДКА'!Y150</f>
        <v>17.440000000000001</v>
      </c>
      <c r="H30" s="79">
        <f>'7-11л. РАСКЛАДКА'!Y206</f>
        <v>12.61</v>
      </c>
      <c r="I30" s="79">
        <f>'7-11л. РАСКЛАДКА'!Y263</f>
        <v>7.4</v>
      </c>
      <c r="J30" s="79">
        <f>'7-11л. РАСКЛАДКА'!Y319</f>
        <v>12.25</v>
      </c>
      <c r="K30" s="79">
        <f>'7-11л. РАСКЛАДКА'!Y375</f>
        <v>22.21</v>
      </c>
      <c r="L30" s="79">
        <f>'7-11л. РАСКЛАДКА'!Y428</f>
        <v>15.77</v>
      </c>
      <c r="M30" s="79">
        <f>'7-11л. РАСКЛАДКА'!Y482</f>
        <v>12.23</v>
      </c>
      <c r="N30" s="832">
        <f>'7-11л. РАСКЛАДКА'!Y535</f>
        <v>10.49</v>
      </c>
      <c r="O30" s="836">
        <f t="shared" si="0"/>
        <v>135.00000000000003</v>
      </c>
      <c r="P30" s="1290">
        <v>0</v>
      </c>
      <c r="Q30" s="3829">
        <v>135</v>
      </c>
      <c r="R30" s="2260">
        <v>30</v>
      </c>
      <c r="T30" s="3747"/>
      <c r="U30" s="19"/>
      <c r="V30" s="366"/>
      <c r="W30" s="3414"/>
      <c r="X30" s="3414"/>
      <c r="Y30" s="3414"/>
      <c r="Z30" s="3414"/>
      <c r="AA30" s="623"/>
      <c r="AB30" s="130"/>
      <c r="AC30" s="624"/>
      <c r="AD30" s="3414"/>
      <c r="AE30" s="638"/>
      <c r="AG30" s="110"/>
      <c r="AI30" s="110"/>
      <c r="AJ30" s="110"/>
    </row>
    <row r="31" spans="2:36" ht="13.5" customHeight="1">
      <c r="B31" s="445">
        <v>21</v>
      </c>
      <c r="C31" s="241" t="s">
        <v>46</v>
      </c>
      <c r="D31" s="1516">
        <v>6.75</v>
      </c>
      <c r="E31" s="170">
        <f>'7-11л. РАСКЛАДКА'!Y34</f>
        <v>4</v>
      </c>
      <c r="F31" s="79">
        <f>'7-11л. РАСКЛАДКА'!Y92</f>
        <v>7.88</v>
      </c>
      <c r="G31" s="79">
        <f>'7-11л. РАСКЛАДКА'!Y151</f>
        <v>4.3499999999999996</v>
      </c>
      <c r="H31" s="79">
        <f>'7-11л. РАСКЛАДКА'!Y207</f>
        <v>7.6</v>
      </c>
      <c r="I31" s="79">
        <f>'7-11л. РАСКЛАДКА'!Y264</f>
        <v>8.1</v>
      </c>
      <c r="J31" s="79">
        <f>'7-11л. РАСКЛАДКА'!Y320</f>
        <v>10.199999999999999</v>
      </c>
      <c r="K31" s="79">
        <f>'7-11л. РАСКЛАДКА'!Y376</f>
        <v>5.35</v>
      </c>
      <c r="L31" s="79">
        <f>'7-11л. РАСКЛАДКА'!Y429</f>
        <v>3</v>
      </c>
      <c r="M31" s="79">
        <f>'7-11л. РАСКЛАДКА'!Y483</f>
        <v>5.0199999999999996</v>
      </c>
      <c r="N31" s="832">
        <f>'7-11л. РАСКЛАДКА'!Y536</f>
        <v>12</v>
      </c>
      <c r="O31" s="836">
        <f t="shared" si="0"/>
        <v>67.5</v>
      </c>
      <c r="P31" s="1290">
        <v>0</v>
      </c>
      <c r="Q31" s="3727">
        <v>67.5</v>
      </c>
      <c r="R31" s="2260">
        <v>15</v>
      </c>
      <c r="T31" s="3747"/>
      <c r="U31" s="19"/>
      <c r="V31" s="366"/>
      <c r="W31" s="3414"/>
      <c r="X31" s="3414"/>
      <c r="Y31" s="3414"/>
      <c r="Z31" s="3414"/>
      <c r="AA31" s="623"/>
      <c r="AB31" s="130"/>
      <c r="AC31" s="624"/>
      <c r="AD31" s="3414"/>
      <c r="AE31" s="638"/>
      <c r="AG31" s="110"/>
      <c r="AI31" s="110"/>
      <c r="AJ31" s="110"/>
    </row>
    <row r="32" spans="2:36" ht="12" customHeight="1">
      <c r="B32" s="445">
        <v>22</v>
      </c>
      <c r="C32" s="241" t="s">
        <v>183</v>
      </c>
      <c r="D32" s="1516">
        <v>18</v>
      </c>
      <c r="E32" s="170">
        <f>'7-11л. РАСКЛАДКА'!Y35</f>
        <v>121.43</v>
      </c>
      <c r="F32" s="79">
        <f>'7-11л. РАСКЛАДКА'!Y93</f>
        <v>4.88</v>
      </c>
      <c r="G32" s="79">
        <f>'7-11л. РАСКЛАДКА'!Y152</f>
        <v>3.6</v>
      </c>
      <c r="H32" s="79">
        <f>'7-11л. РАСКЛАДКА'!Y208</f>
        <v>2</v>
      </c>
      <c r="I32" s="79">
        <f>'7-11л. РАСКЛАДКА'!Y265</f>
        <v>23.07</v>
      </c>
      <c r="J32" s="79">
        <f>'7-11л. РАСКЛАДКА'!Y321</f>
        <v>0</v>
      </c>
      <c r="K32" s="79">
        <f>'7-11л. РАСКЛАДКА'!Y377</f>
        <v>13.2</v>
      </c>
      <c r="L32" s="79">
        <f>'7-11л. РАСКЛАДКА'!Y430</f>
        <v>1.8</v>
      </c>
      <c r="M32" s="79">
        <f>'7-11л. РАСКЛАДКА'!Y484</f>
        <v>5.52</v>
      </c>
      <c r="N32" s="832">
        <f>'7-11л. РАСКЛАДКА'!Y537</f>
        <v>4.5</v>
      </c>
      <c r="O32" s="836">
        <f t="shared" si="0"/>
        <v>180</v>
      </c>
      <c r="P32" s="1290">
        <v>0</v>
      </c>
      <c r="Q32" s="3829">
        <v>180</v>
      </c>
      <c r="R32" s="2260">
        <v>40</v>
      </c>
      <c r="T32" s="3747"/>
      <c r="U32" s="19"/>
      <c r="V32" s="366"/>
      <c r="W32" s="3414"/>
      <c r="X32" s="3414"/>
      <c r="Y32" s="3414"/>
      <c r="Z32" s="3414"/>
      <c r="AA32" s="623"/>
      <c r="AB32" s="130"/>
      <c r="AC32" s="624"/>
      <c r="AD32" s="3414"/>
      <c r="AE32" s="638"/>
      <c r="AG32" s="110"/>
      <c r="AI32" s="110"/>
      <c r="AJ32" s="110"/>
    </row>
    <row r="33" spans="2:36" ht="13.5" customHeight="1">
      <c r="B33" s="445">
        <v>23</v>
      </c>
      <c r="C33" s="241" t="s">
        <v>47</v>
      </c>
      <c r="D33" s="1516">
        <v>13.5</v>
      </c>
      <c r="E33" s="170">
        <f>'7-11л. РАСКЛАДКА'!Y36</f>
        <v>17</v>
      </c>
      <c r="F33" s="79">
        <f>'7-11л. РАСКЛАДКА'!Y94</f>
        <v>3.7800000000000002</v>
      </c>
      <c r="G33" s="79">
        <f>'7-11л. РАСКЛАДКА'!Y153</f>
        <v>10</v>
      </c>
      <c r="H33" s="79">
        <f>'7-11л. РАСКЛАДКА'!Y209</f>
        <v>7</v>
      </c>
      <c r="I33" s="79">
        <f>'7-11л. РАСКЛАДКА'!Y266</f>
        <v>24.59</v>
      </c>
      <c r="J33" s="79">
        <f>'7-11л. РАСКЛАДКА'!Y322</f>
        <v>9.9</v>
      </c>
      <c r="K33" s="79">
        <f>'7-11л. РАСКЛАДКА'!Y378</f>
        <v>15</v>
      </c>
      <c r="L33" s="79">
        <f>'7-11л. РАСКЛАДКА'!Y431</f>
        <v>6.3199999999999994</v>
      </c>
      <c r="M33" s="79">
        <f>'7-11л. РАСКЛАДКА'!Y485</f>
        <v>17.77</v>
      </c>
      <c r="N33" s="832">
        <f>'7-11л. РАСКЛАДКА'!Y538</f>
        <v>23.64</v>
      </c>
      <c r="O33" s="836">
        <f t="shared" si="0"/>
        <v>135</v>
      </c>
      <c r="P33" s="1290">
        <v>0</v>
      </c>
      <c r="Q33" s="3829">
        <v>135</v>
      </c>
      <c r="R33" s="2260">
        <v>30</v>
      </c>
      <c r="T33" s="3747"/>
      <c r="U33" s="19"/>
      <c r="V33" s="366"/>
      <c r="W33" s="3414"/>
      <c r="X33" s="3414"/>
      <c r="Y33" s="3414"/>
      <c r="Z33" s="3414"/>
      <c r="AA33" s="623"/>
      <c r="AB33" s="130"/>
      <c r="AC33" s="624"/>
      <c r="AD33" s="3414"/>
      <c r="AE33" s="638"/>
      <c r="AG33" s="110"/>
      <c r="AI33" s="110"/>
      <c r="AJ33" s="110"/>
    </row>
    <row r="34" spans="2:36" ht="12.75" customHeight="1">
      <c r="B34" s="445">
        <v>24</v>
      </c>
      <c r="C34" s="241" t="s">
        <v>48</v>
      </c>
      <c r="D34" s="1516">
        <v>4.5</v>
      </c>
      <c r="E34" s="170">
        <f>'7-11л. РАСКЛАДКА'!Y37</f>
        <v>0</v>
      </c>
      <c r="F34" s="79">
        <f>'7-11л. РАСКЛАДКА'!Y95</f>
        <v>20</v>
      </c>
      <c r="G34" s="79">
        <f>'7-11л. РАСКЛАДКА'!Y154</f>
        <v>0</v>
      </c>
      <c r="H34" s="79">
        <f>'7-11л. РАСКЛАДКА'!Y210</f>
        <v>15</v>
      </c>
      <c r="I34" s="79">
        <f>'7-11л. РАСКЛАДКА'!Y267</f>
        <v>0</v>
      </c>
      <c r="J34" s="79">
        <f>'7-11л. РАСКЛАДКА'!Y323</f>
        <v>10</v>
      </c>
      <c r="K34" s="79">
        <f>'7-11л. РАСКЛАДКА'!Y379</f>
        <v>0</v>
      </c>
      <c r="L34" s="79">
        <f>'7-11л. РАСКЛАДКА'!Y432</f>
        <v>0</v>
      </c>
      <c r="M34" s="79">
        <f>'7-11л. РАСКЛАДКА'!Y486</f>
        <v>0</v>
      </c>
      <c r="N34" s="832">
        <f>'7-11л. РАСКЛАДКА'!Y539</f>
        <v>0</v>
      </c>
      <c r="O34" s="836">
        <f t="shared" si="0"/>
        <v>45</v>
      </c>
      <c r="P34" s="1290">
        <v>0</v>
      </c>
      <c r="Q34" s="3829">
        <v>45</v>
      </c>
      <c r="R34" s="2260">
        <v>10</v>
      </c>
      <c r="T34" s="3747"/>
      <c r="U34" s="19"/>
      <c r="V34" s="366"/>
      <c r="W34" s="3414"/>
      <c r="X34" s="3414"/>
      <c r="Y34" s="3414"/>
      <c r="Z34" s="3414"/>
      <c r="AA34" s="623"/>
      <c r="AB34" s="130"/>
      <c r="AC34" s="624"/>
      <c r="AD34" s="3414"/>
      <c r="AE34" s="638"/>
      <c r="AG34" s="110"/>
      <c r="AI34" s="110"/>
      <c r="AJ34" s="110"/>
    </row>
    <row r="35" spans="2:36" ht="12" customHeight="1">
      <c r="B35" s="445">
        <v>25</v>
      </c>
      <c r="C35" s="241" t="s">
        <v>49</v>
      </c>
      <c r="D35" s="1516">
        <v>0.45</v>
      </c>
      <c r="E35" s="170">
        <f>'7-11л. РАСКЛАДКА'!Y38</f>
        <v>0</v>
      </c>
      <c r="F35" s="79">
        <f>'7-11л. РАСКЛАДКА'!Y96</f>
        <v>0</v>
      </c>
      <c r="G35" s="79">
        <f>'7-11л. РАСКЛАДКА'!Y155</f>
        <v>0</v>
      </c>
      <c r="H35" s="79">
        <f>'7-11л. РАСКЛАДКА'!Y211</f>
        <v>1.75</v>
      </c>
      <c r="I35" s="79">
        <f>'7-11л. РАСКЛАДКА'!Y268</f>
        <v>0</v>
      </c>
      <c r="J35" s="79">
        <f>'7-11л. РАСКЛАДКА'!Y324</f>
        <v>0.5</v>
      </c>
      <c r="K35" s="79">
        <f>'7-11л. РАСКЛАДКА'!Y380</f>
        <v>0</v>
      </c>
      <c r="L35" s="79">
        <f>'7-11л. РАСКЛАДКА'!Y433</f>
        <v>0</v>
      </c>
      <c r="M35" s="79">
        <f>'7-11л. РАСКЛАДКА'!Y487</f>
        <v>1.75</v>
      </c>
      <c r="N35" s="832">
        <f>'7-11л. РАСКЛАДКА'!Y540</f>
        <v>0.5</v>
      </c>
      <c r="O35" s="836">
        <f t="shared" si="0"/>
        <v>4.5</v>
      </c>
      <c r="P35" s="1290">
        <v>0</v>
      </c>
      <c r="Q35" s="3727">
        <v>4.5</v>
      </c>
      <c r="R35" s="2260">
        <v>1</v>
      </c>
      <c r="T35" s="3747"/>
      <c r="U35" s="19"/>
      <c r="V35" s="366"/>
      <c r="W35" s="3414"/>
      <c r="X35" s="3414"/>
      <c r="Y35" s="3414"/>
      <c r="Z35" s="3414"/>
      <c r="AA35" s="623"/>
      <c r="AB35" s="130"/>
      <c r="AC35" s="624"/>
      <c r="AD35" s="3414"/>
      <c r="AE35" s="638"/>
      <c r="AG35" s="110"/>
      <c r="AI35" s="110"/>
      <c r="AJ35" s="110"/>
    </row>
    <row r="36" spans="2:36" ht="15.75" customHeight="1">
      <c r="B36" s="445">
        <v>26</v>
      </c>
      <c r="C36" s="241" t="s">
        <v>184</v>
      </c>
      <c r="D36" s="1516">
        <v>0.45</v>
      </c>
      <c r="E36" s="170">
        <f>'7-11л. РАСКЛАДКА'!Y39</f>
        <v>0</v>
      </c>
      <c r="F36" s="79">
        <f>'7-11л. РАСКЛАДКА'!Y97</f>
        <v>0</v>
      </c>
      <c r="G36" s="79">
        <f>'7-11л. РАСКЛАДКА'!Y156</f>
        <v>0</v>
      </c>
      <c r="H36" s="79">
        <f>'7-11л. РАСКЛАДКА'!Y212</f>
        <v>0</v>
      </c>
      <c r="I36" s="79">
        <f>'7-11л. РАСКЛАДКА'!Y269</f>
        <v>3.5</v>
      </c>
      <c r="J36" s="79">
        <f>'7-11л. РАСКЛАДКА'!Y325</f>
        <v>0</v>
      </c>
      <c r="K36" s="79">
        <f>'7-11л. РАСКЛАДКА'!Y381</f>
        <v>0</v>
      </c>
      <c r="L36" s="79">
        <f>'7-11л. РАСКЛАДКА'!Y434</f>
        <v>1</v>
      </c>
      <c r="M36" s="79">
        <f>'7-11л. РАСКЛАДКА'!Y488</f>
        <v>0</v>
      </c>
      <c r="N36" s="832">
        <f>'7-11л. РАСКЛАДКА'!Y541</f>
        <v>0</v>
      </c>
      <c r="O36" s="836">
        <f t="shared" si="0"/>
        <v>4.5</v>
      </c>
      <c r="P36" s="1290">
        <v>0</v>
      </c>
      <c r="Q36" s="3727">
        <v>4.5</v>
      </c>
      <c r="R36" s="2260">
        <v>1</v>
      </c>
      <c r="T36" s="3747"/>
      <c r="U36" s="19"/>
      <c r="V36" s="366"/>
      <c r="W36" s="3414"/>
      <c r="X36" s="3414"/>
      <c r="Y36" s="3414"/>
      <c r="Z36" s="3414"/>
      <c r="AA36" s="623"/>
      <c r="AB36" s="130"/>
      <c r="AC36" s="624"/>
      <c r="AD36" s="3414"/>
      <c r="AE36" s="638"/>
      <c r="AG36" s="110"/>
      <c r="AI36" s="110"/>
      <c r="AJ36" s="110"/>
    </row>
    <row r="37" spans="2:36" ht="12" customHeight="1">
      <c r="B37" s="445">
        <v>27</v>
      </c>
      <c r="C37" s="241" t="s">
        <v>99</v>
      </c>
      <c r="D37" s="1516">
        <v>0.9</v>
      </c>
      <c r="E37" s="170">
        <f>'7-11л. РАСКЛАДКА'!Y40</f>
        <v>3.5</v>
      </c>
      <c r="F37" s="79">
        <f>'7-11л. РАСКЛАДКА'!Y98</f>
        <v>0</v>
      </c>
      <c r="G37" s="79">
        <f>'7-11л. РАСКЛАДКА'!Y157</f>
        <v>0</v>
      </c>
      <c r="H37" s="79">
        <f>'7-11л. РАСКЛАДКА'!Y213</f>
        <v>0</v>
      </c>
      <c r="I37" s="79">
        <f>'7-11л. РАСКЛАДКА'!Y270</f>
        <v>0</v>
      </c>
      <c r="J37" s="79">
        <f>'7-11л. РАСКЛАДКА'!Y326</f>
        <v>0</v>
      </c>
      <c r="K37" s="79">
        <f>'7-11л. РАСКЛАДКА'!Y382</f>
        <v>3.5</v>
      </c>
      <c r="L37" s="79">
        <f>'7-11л. РАСКЛАДКА'!Y435</f>
        <v>2</v>
      </c>
      <c r="M37" s="79">
        <f>'7-11л. РАСКЛАДКА'!Y489</f>
        <v>0</v>
      </c>
      <c r="N37" s="832">
        <f>'7-11л. РАСКЛАДКА'!Y542</f>
        <v>0</v>
      </c>
      <c r="O37" s="836">
        <f t="shared" si="0"/>
        <v>9</v>
      </c>
      <c r="P37" s="1290">
        <v>0</v>
      </c>
      <c r="Q37" s="3829">
        <v>9</v>
      </c>
      <c r="R37" s="2260">
        <v>2</v>
      </c>
      <c r="T37" s="3747"/>
      <c r="U37" s="19"/>
      <c r="V37" s="366"/>
      <c r="W37" s="3414"/>
      <c r="X37" s="3414"/>
      <c r="Y37" s="3414"/>
      <c r="Z37" s="3414"/>
      <c r="AA37" s="623"/>
      <c r="AB37" s="130"/>
      <c r="AC37" s="624"/>
      <c r="AD37" s="3414"/>
      <c r="AE37" s="638"/>
      <c r="AG37" s="110"/>
      <c r="AI37" s="110"/>
      <c r="AJ37" s="110"/>
    </row>
    <row r="38" spans="2:36" ht="12.75" customHeight="1">
      <c r="B38" s="445">
        <v>28</v>
      </c>
      <c r="C38" s="241" t="s">
        <v>50</v>
      </c>
      <c r="D38" s="1516">
        <v>0.09</v>
      </c>
      <c r="E38" s="170">
        <f>'7-11л. РАСКЛАДКА'!Y41</f>
        <v>0</v>
      </c>
      <c r="F38" s="79">
        <f>'7-11л. РАСКЛАДКА'!Y99</f>
        <v>0</v>
      </c>
      <c r="G38" s="79">
        <f>'7-11л. РАСКЛАДКА'!Y158</f>
        <v>0</v>
      </c>
      <c r="H38" s="79">
        <f>'7-11л. РАСКЛАДКА'!Y214</f>
        <v>0</v>
      </c>
      <c r="I38" s="79">
        <f>'7-11л. РАСКЛАДКА'!Y271</f>
        <v>0</v>
      </c>
      <c r="J38" s="79">
        <f>'7-11л. РАСКЛАДКА'!Y327</f>
        <v>0</v>
      </c>
      <c r="K38" s="79">
        <f>'7-11л. РАСКЛАДКА'!Y383</f>
        <v>0</v>
      </c>
      <c r="L38" s="79">
        <f>'7-11л. РАСКЛАДКА'!Y436</f>
        <v>0</v>
      </c>
      <c r="M38" s="79">
        <f>'7-11л. РАСКЛАДКА'!Y490</f>
        <v>0.9</v>
      </c>
      <c r="N38" s="832">
        <f>'7-11л. РАСКЛАДКА'!Y543</f>
        <v>0</v>
      </c>
      <c r="O38" s="836">
        <f t="shared" si="0"/>
        <v>0.9</v>
      </c>
      <c r="P38" s="1290">
        <v>0</v>
      </c>
      <c r="Q38" s="3727">
        <v>0.9</v>
      </c>
      <c r="R38" s="2260">
        <v>0.2</v>
      </c>
      <c r="T38" s="3747"/>
      <c r="U38" s="19"/>
      <c r="V38" s="366"/>
      <c r="W38" s="3414"/>
      <c r="X38" s="3414"/>
      <c r="Y38" s="3414"/>
      <c r="Z38" s="3414"/>
      <c r="AA38" s="623"/>
      <c r="AB38" s="130"/>
      <c r="AC38" s="624"/>
      <c r="AD38" s="3414"/>
      <c r="AE38" s="1772"/>
      <c r="AG38" s="110"/>
      <c r="AI38" s="110"/>
      <c r="AJ38" s="110"/>
    </row>
    <row r="39" spans="2:36" ht="11.25" customHeight="1">
      <c r="B39" s="445">
        <v>29</v>
      </c>
      <c r="C39" s="473" t="s">
        <v>185</v>
      </c>
      <c r="D39" s="1516">
        <v>1.35</v>
      </c>
      <c r="E39" s="170">
        <f>'7-11л. РАСКЛАДКА'!Y42</f>
        <v>1.33</v>
      </c>
      <c r="F39" s="79">
        <f>'7-11л. РАСКЛАДКА'!Y100</f>
        <v>1.5299999999999998</v>
      </c>
      <c r="G39" s="79">
        <f>'7-11л. РАСКЛАДКА'!Y159</f>
        <v>1.4249999999999998</v>
      </c>
      <c r="H39" s="79">
        <f>'7-11л. РАСКЛАДКА'!Y215</f>
        <v>1.18</v>
      </c>
      <c r="I39" s="79">
        <f>'7-11л. РАСКЛАДКА'!Y272</f>
        <v>1.73</v>
      </c>
      <c r="J39" s="79">
        <f>'7-11л. РАСКЛАДКА'!Y328</f>
        <v>1.05</v>
      </c>
      <c r="K39" s="79">
        <f>'7-11л. РАСКЛАДКА'!Y384</f>
        <v>1.2250000000000001</v>
      </c>
      <c r="L39" s="79">
        <f>'7-11л. РАСКЛАДКА'!Y437</f>
        <v>1.21</v>
      </c>
      <c r="M39" s="79">
        <f>'7-11л. РАСКЛАДКА'!Y491</f>
        <v>1.33</v>
      </c>
      <c r="N39" s="832">
        <f>'7-11л. РАСКЛАДКА'!Y544</f>
        <v>1.4900000000000002</v>
      </c>
      <c r="O39" s="836">
        <f t="shared" si="0"/>
        <v>13.5</v>
      </c>
      <c r="P39" s="1290">
        <v>0</v>
      </c>
      <c r="Q39" s="3727">
        <v>13.5</v>
      </c>
      <c r="R39" s="2260">
        <v>3</v>
      </c>
      <c r="T39" s="3747"/>
      <c r="U39" s="7"/>
      <c r="V39" s="366"/>
      <c r="W39" s="3414"/>
      <c r="X39" s="3414"/>
      <c r="Y39" s="3414"/>
      <c r="Z39" s="3414"/>
      <c r="AA39" s="623"/>
      <c r="AB39" s="130"/>
      <c r="AC39" s="624"/>
      <c r="AD39" s="3414"/>
      <c r="AE39" s="638"/>
      <c r="AG39" s="110"/>
      <c r="AI39" s="110"/>
      <c r="AJ39" s="110"/>
    </row>
    <row r="40" spans="2:36" ht="13.5" customHeight="1">
      <c r="B40" s="445">
        <v>30</v>
      </c>
      <c r="C40" s="241" t="s">
        <v>100</v>
      </c>
      <c r="D40" s="1516">
        <v>1.35</v>
      </c>
      <c r="E40" s="170">
        <f>'7-11л. РАСКЛАДКА'!Y43</f>
        <v>0</v>
      </c>
      <c r="F40" s="79">
        <f>'7-11л. РАСКЛАДКА'!Y101</f>
        <v>3</v>
      </c>
      <c r="G40" s="79">
        <f>'7-11л. РАСКЛАДКА'!Y160</f>
        <v>0</v>
      </c>
      <c r="H40" s="79">
        <f>'7-11л. РАСКЛАДКА'!Y216</f>
        <v>0</v>
      </c>
      <c r="I40" s="79">
        <f>'7-11л. РАСКЛАДКА'!Y273</f>
        <v>0</v>
      </c>
      <c r="J40" s="79">
        <f>'7-11л. РАСКЛАДКА'!Y329</f>
        <v>0</v>
      </c>
      <c r="K40" s="79">
        <f>'7-11л. РАСКЛАДКА'!Y385</f>
        <v>0</v>
      </c>
      <c r="L40" s="79">
        <f>'7-11л. РАСКЛАДКА'!Y438</f>
        <v>0</v>
      </c>
      <c r="M40" s="79">
        <f>'7-11л. РАСКЛАДКА'!Y492</f>
        <v>0.5</v>
      </c>
      <c r="N40" s="832">
        <f>'7-11л. РАСКЛАДКА'!Y545</f>
        <v>10</v>
      </c>
      <c r="O40" s="836">
        <f t="shared" si="0"/>
        <v>13.5</v>
      </c>
      <c r="P40" s="1290">
        <v>0</v>
      </c>
      <c r="Q40" s="3727">
        <v>13.5</v>
      </c>
      <c r="R40" s="2260">
        <v>3</v>
      </c>
      <c r="T40" s="3747"/>
      <c r="U40" s="19"/>
      <c r="V40" s="366"/>
      <c r="W40" s="3414"/>
      <c r="X40" s="3414"/>
      <c r="Y40" s="3414"/>
      <c r="Z40" s="3414"/>
      <c r="AA40" s="623"/>
      <c r="AB40" s="130"/>
      <c r="AC40" s="624"/>
      <c r="AD40" s="3414"/>
      <c r="AE40" s="638"/>
      <c r="AG40" s="110"/>
      <c r="AI40" s="110"/>
      <c r="AJ40" s="110"/>
    </row>
    <row r="41" spans="2:36" ht="12" customHeight="1">
      <c r="B41" s="445">
        <v>31</v>
      </c>
      <c r="C41" s="241" t="s">
        <v>101</v>
      </c>
      <c r="D41" s="1516">
        <v>0.9</v>
      </c>
      <c r="E41" s="170">
        <f>'7-11л. РАСКЛАДКА'!Y44</f>
        <v>0.56800000000000006</v>
      </c>
      <c r="F41" s="79">
        <f>'7-11л. РАСКЛАДКА'!Y102</f>
        <v>0.20056999999999997</v>
      </c>
      <c r="G41" s="79">
        <f>'7-11л. РАСКЛАДКА'!Y161</f>
        <v>8.0000000000000002E-3</v>
      </c>
      <c r="H41" s="79">
        <f>'7-11л. РАСКЛАДКА'!Y217</f>
        <v>0.50800000000000001</v>
      </c>
      <c r="I41" s="79">
        <f>'7-11л. РАСКЛАДКА'!Y274</f>
        <v>1.3580000000000001</v>
      </c>
      <c r="J41" s="79">
        <f>'7-11л. РАСКЛАДКА'!Y330</f>
        <v>1.16943</v>
      </c>
      <c r="K41" s="79">
        <f>'7-11л. РАСКЛАДКА'!Y386</f>
        <v>0.95799999999999996</v>
      </c>
      <c r="L41" s="79">
        <f>'7-11л. РАСКЛАДКА'!Y439</f>
        <v>0.76339999999999997</v>
      </c>
      <c r="M41" s="79">
        <f>'7-11л. РАСКЛАДКА'!Y493</f>
        <v>7.4010000000000006E-2</v>
      </c>
      <c r="N41" s="832">
        <f>'7-11л. РАСКЛАДКА'!Y546</f>
        <v>3.3925999999999998</v>
      </c>
      <c r="O41" s="836">
        <f t="shared" si="0"/>
        <v>9.0000099999999996</v>
      </c>
      <c r="P41" s="1290">
        <v>1.111E-4</v>
      </c>
      <c r="Q41" s="3829">
        <v>9</v>
      </c>
      <c r="R41" s="2260">
        <v>2</v>
      </c>
      <c r="T41" s="3747"/>
      <c r="U41" s="19"/>
      <c r="V41" s="366"/>
      <c r="W41" s="3414"/>
      <c r="X41" s="3414"/>
      <c r="Y41" s="3414"/>
      <c r="Z41" s="3414"/>
      <c r="AA41" s="623"/>
      <c r="AB41" s="130"/>
      <c r="AC41" s="624"/>
      <c r="AD41" s="3414"/>
      <c r="AE41" s="1775"/>
      <c r="AG41" s="110"/>
      <c r="AI41" s="110"/>
      <c r="AJ41" s="110"/>
    </row>
    <row r="42" spans="2:36" ht="12.75" customHeight="1">
      <c r="B42" s="445">
        <v>32</v>
      </c>
      <c r="C42" s="241" t="s">
        <v>52</v>
      </c>
      <c r="D42" s="1516">
        <v>34.65</v>
      </c>
      <c r="E42" s="3845">
        <f>'7-11л. МЕНЮ '!E100</f>
        <v>36.562400000000004</v>
      </c>
      <c r="F42" s="3846">
        <f>'7-11л. МЕНЮ '!E156</f>
        <v>26.751999999999995</v>
      </c>
      <c r="G42" s="3846">
        <f>'7-11л. МЕНЮ '!E213</f>
        <v>38.959999999999994</v>
      </c>
      <c r="H42" s="3846">
        <f>'7-11л. МЕНЮ '!E269</f>
        <v>35.736599999999996</v>
      </c>
      <c r="I42" s="3846">
        <f>'7-11л. МЕНЮ '!E323</f>
        <v>54.444899999999997</v>
      </c>
      <c r="J42" s="3846">
        <f>'7-11л. МЕНЮ '!E381</f>
        <v>22.500640000000001</v>
      </c>
      <c r="K42" s="3846">
        <f>'7-11л. МЕНЮ '!E438</f>
        <v>43.937499999999993</v>
      </c>
      <c r="L42" s="3846">
        <f>'7-11л. МЕНЮ '!E492</f>
        <v>31.679400000000001</v>
      </c>
      <c r="M42" s="3846">
        <f>'7-11л. МЕНЮ '!E548</f>
        <v>31.430899999999994</v>
      </c>
      <c r="N42" s="3847">
        <f>'7-11л. МЕНЮ '!E601</f>
        <v>24.495600000000003</v>
      </c>
      <c r="O42" s="3837">
        <f t="shared" si="0"/>
        <v>346.49993999999998</v>
      </c>
      <c r="P42" s="3839">
        <v>-1.73E-5</v>
      </c>
      <c r="Q42" s="3840">
        <v>346.5</v>
      </c>
      <c r="R42" s="3843">
        <v>77</v>
      </c>
      <c r="T42" s="3747"/>
      <c r="U42" s="19"/>
      <c r="V42" s="366"/>
      <c r="W42" s="3414"/>
      <c r="X42" s="3414"/>
      <c r="Y42" s="3414"/>
      <c r="Z42" s="3414"/>
      <c r="AA42" s="623"/>
      <c r="AB42" s="130"/>
      <c r="AC42" s="624"/>
      <c r="AD42" s="3414"/>
      <c r="AE42" s="638"/>
      <c r="AG42" s="110"/>
      <c r="AI42" s="110"/>
      <c r="AJ42" s="110"/>
    </row>
    <row r="43" spans="2:36" ht="9.75" customHeight="1">
      <c r="B43" s="445">
        <v>33</v>
      </c>
      <c r="C43" s="241" t="s">
        <v>53</v>
      </c>
      <c r="D43" s="1516">
        <v>35.549999999999997</v>
      </c>
      <c r="E43" s="3845">
        <f>'7-11л. МЕНЮ '!F100</f>
        <v>48.959700000000005</v>
      </c>
      <c r="F43" s="3846">
        <f>'7-11л. МЕНЮ '!F156</f>
        <v>33.3337</v>
      </c>
      <c r="G43" s="3846">
        <f>'7-11л. МЕНЮ '!F213</f>
        <v>30.694000000000003</v>
      </c>
      <c r="H43" s="3846">
        <f>'7-11л. МЕНЮ '!F269</f>
        <v>37.543799999999997</v>
      </c>
      <c r="I43" s="3846">
        <f>'7-11л. МЕНЮ '!F323</f>
        <v>31.351299999999998</v>
      </c>
      <c r="J43" s="3846">
        <f>'7-11л. МЕНЮ '!F381</f>
        <v>32.631810000000002</v>
      </c>
      <c r="K43" s="3846">
        <f>'7-11л. МЕНЮ '!F438</f>
        <v>44.048499999999997</v>
      </c>
      <c r="L43" s="3846">
        <f>'7-11л. МЕНЮ '!F492</f>
        <v>40.553899999999999</v>
      </c>
      <c r="M43" s="3846">
        <f>'7-11л. МЕНЮ '!F548</f>
        <v>31.499549999999996</v>
      </c>
      <c r="N43" s="3847">
        <f>'7-11л. МЕНЮ '!F601</f>
        <v>24.883399999999995</v>
      </c>
      <c r="O43" s="3837">
        <f t="shared" si="0"/>
        <v>355.49966000000001</v>
      </c>
      <c r="P43" s="3839">
        <v>-9.5600000000000006E-5</v>
      </c>
      <c r="Q43" s="3840">
        <v>355.5</v>
      </c>
      <c r="R43" s="3843">
        <v>79</v>
      </c>
      <c r="T43" s="3747"/>
      <c r="U43" s="19"/>
      <c r="V43" s="366"/>
      <c r="W43" s="3414"/>
      <c r="X43" s="3414"/>
      <c r="Y43" s="3414"/>
      <c r="Z43" s="3414"/>
      <c r="AA43" s="623"/>
      <c r="AB43" s="130"/>
      <c r="AC43" s="624"/>
      <c r="AD43" s="3414"/>
      <c r="AE43" s="625"/>
      <c r="AG43" s="110"/>
      <c r="AI43" s="110"/>
      <c r="AJ43" s="110"/>
    </row>
    <row r="44" spans="2:36" ht="10.5" customHeight="1">
      <c r="B44" s="445">
        <v>34</v>
      </c>
      <c r="C44" s="241" t="s">
        <v>54</v>
      </c>
      <c r="D44" s="1516">
        <v>150.75</v>
      </c>
      <c r="E44" s="3848">
        <f>'7-11л. МЕНЮ '!G100</f>
        <v>121.095</v>
      </c>
      <c r="F44" s="3846">
        <f>'7-11л. МЕНЮ '!G156</f>
        <v>165.36441000000002</v>
      </c>
      <c r="G44" s="3846">
        <f>'7-11л. МЕНЮ '!G213</f>
        <v>145.68900000000002</v>
      </c>
      <c r="H44" s="3846">
        <f>'7-11л. МЕНЮ '!G269</f>
        <v>147.7022</v>
      </c>
      <c r="I44" s="3846">
        <f>'7-11л. МЕНЮ '!G323</f>
        <v>140.33349999999999</v>
      </c>
      <c r="J44" s="3846">
        <f>'7-11л. МЕНЮ '!G381</f>
        <v>153.43790999999999</v>
      </c>
      <c r="K44" s="3846">
        <f>'7-11л. МЕНЮ '!G438</f>
        <v>138.3357</v>
      </c>
      <c r="L44" s="3846">
        <f>'7-11л. МЕНЮ '!G492</f>
        <v>158.1533</v>
      </c>
      <c r="M44" s="3846">
        <f>'7-11л. МЕНЮ '!G548</f>
        <v>168.36060000000001</v>
      </c>
      <c r="N44" s="3847">
        <f>'7-11л. МЕНЮ '!G601</f>
        <v>169.02821000000003</v>
      </c>
      <c r="O44" s="3837">
        <f t="shared" si="0"/>
        <v>1507.49983</v>
      </c>
      <c r="P44" s="3839">
        <v>-1.13E-5</v>
      </c>
      <c r="Q44" s="3840">
        <v>1507.5</v>
      </c>
      <c r="R44" s="3843">
        <v>335</v>
      </c>
      <c r="T44" s="3747"/>
      <c r="U44" s="19"/>
      <c r="V44" s="366"/>
      <c r="W44" s="3414"/>
      <c r="X44" s="3414"/>
      <c r="Y44" s="3414"/>
      <c r="Z44" s="3414"/>
      <c r="AA44" s="623"/>
      <c r="AB44" s="130"/>
      <c r="AC44" s="624"/>
      <c r="AD44" s="3414"/>
      <c r="AE44" s="625"/>
      <c r="AG44" s="110"/>
      <c r="AI44" s="110"/>
      <c r="AJ44" s="110"/>
    </row>
    <row r="45" spans="2:36" ht="11.25" customHeight="1" thickBot="1">
      <c r="B45" s="474">
        <v>35</v>
      </c>
      <c r="C45" s="475" t="s">
        <v>55</v>
      </c>
      <c r="D45" s="1517">
        <v>1057.5</v>
      </c>
      <c r="E45" s="3849">
        <f>'7-11л. МЕНЮ '!H100</f>
        <v>1070.943</v>
      </c>
      <c r="F45" s="3850">
        <f>'7-11л. МЕНЮ '!H156</f>
        <v>1027.2601</v>
      </c>
      <c r="G45" s="3850">
        <f>'7-11л. МЕНЮ '!H213</f>
        <v>1009.4190999999998</v>
      </c>
      <c r="H45" s="3850">
        <f>'7-11л. МЕНЮ '!H269</f>
        <v>1066.0447999999999</v>
      </c>
      <c r="I45" s="3850">
        <f>'7-11л. МЕНЮ '!H323</f>
        <v>1053.8887999999999</v>
      </c>
      <c r="J45" s="3850">
        <f>'7-11л. МЕНЮ '!H381</f>
        <v>1002.5151999999999</v>
      </c>
      <c r="K45" s="3851">
        <f>'7-11л. МЕНЮ '!H438</f>
        <v>1117.82</v>
      </c>
      <c r="L45" s="3850">
        <f>'7-11л. МЕНЮ '!H492</f>
        <v>1139.423</v>
      </c>
      <c r="M45" s="3850">
        <f>'7-11л. МЕНЮ '!H548</f>
        <v>1091.1135999999999</v>
      </c>
      <c r="N45" s="3852">
        <f>'7-11л. МЕНЮ '!H601</f>
        <v>996.57240000000002</v>
      </c>
      <c r="O45" s="3838">
        <f t="shared" si="0"/>
        <v>10575</v>
      </c>
      <c r="P45" s="3841">
        <v>0</v>
      </c>
      <c r="Q45" s="3842">
        <v>10575</v>
      </c>
      <c r="R45" s="3844">
        <v>2350</v>
      </c>
      <c r="T45" s="3747"/>
      <c r="U45" s="19"/>
      <c r="V45" s="366"/>
      <c r="W45" s="3414"/>
      <c r="X45" s="3414"/>
      <c r="Y45" s="3414"/>
      <c r="Z45" s="3414"/>
      <c r="AA45" s="642"/>
      <c r="AB45" s="130"/>
      <c r="AC45" s="624"/>
      <c r="AD45" s="3414"/>
      <c r="AE45" s="625"/>
      <c r="AG45" s="110"/>
      <c r="AI45" s="110"/>
      <c r="AJ45" s="110"/>
    </row>
    <row r="46" spans="2:36">
      <c r="T46" s="3404"/>
      <c r="U46" s="3404"/>
      <c r="V46" s="3404"/>
      <c r="W46" s="3404"/>
      <c r="X46" s="3404"/>
      <c r="Y46" s="3404"/>
      <c r="Z46" s="3404"/>
      <c r="AA46" s="3404"/>
      <c r="AB46" s="3404"/>
      <c r="AC46" s="3404"/>
      <c r="AD46" s="3404"/>
    </row>
    <row r="48" spans="2:36" ht="13.5" customHeight="1"/>
    <row r="49" spans="2:40" ht="12.75" customHeight="1"/>
    <row r="50" spans="2:40" ht="12.75" customHeight="1"/>
    <row r="51" spans="2:40" ht="11.25" customHeight="1"/>
    <row r="52" spans="2:40" ht="11.25" customHeight="1"/>
    <row r="54" spans="2:40">
      <c r="B54" t="s">
        <v>188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40">
      <c r="B55" t="s">
        <v>189</v>
      </c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</row>
    <row r="56" spans="2:40">
      <c r="B56" t="s">
        <v>190</v>
      </c>
      <c r="O56" s="271"/>
      <c r="P56" s="271"/>
      <c r="AM56">
        <v>36.799999999999997</v>
      </c>
      <c r="AN56">
        <f>AN62/AM62*AM56</f>
        <v>5.1520000000000001</v>
      </c>
    </row>
    <row r="57" spans="2:40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71"/>
      <c r="R57" s="271"/>
      <c r="AM57">
        <v>100</v>
      </c>
      <c r="AN57">
        <v>14</v>
      </c>
    </row>
    <row r="58" spans="2:40">
      <c r="B58" s="1" t="s">
        <v>191</v>
      </c>
      <c r="AM58">
        <v>100</v>
      </c>
      <c r="AN58">
        <v>14</v>
      </c>
    </row>
    <row r="59" spans="2:40">
      <c r="B59" t="s">
        <v>192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AM59">
        <v>100</v>
      </c>
      <c r="AN59">
        <v>14</v>
      </c>
    </row>
    <row r="60" spans="2:40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71"/>
      <c r="R60" s="271"/>
      <c r="AM60">
        <v>100</v>
      </c>
      <c r="AN60">
        <v>14</v>
      </c>
    </row>
    <row r="61" spans="2:40">
      <c r="AM61">
        <v>100</v>
      </c>
      <c r="AN61">
        <v>14</v>
      </c>
    </row>
    <row r="62" spans="2:40">
      <c r="AM62">
        <v>100</v>
      </c>
      <c r="AN62">
        <v>14</v>
      </c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</row>
    <row r="88" spans="2:29">
      <c r="B88" s="207"/>
      <c r="C88" s="110"/>
      <c r="D88" s="207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205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2:29">
      <c r="B89" s="110"/>
      <c r="C89" s="130"/>
      <c r="D89" s="366"/>
      <c r="E89" s="211"/>
      <c r="F89" s="211"/>
      <c r="G89" s="211"/>
      <c r="H89" s="211"/>
      <c r="I89" s="211"/>
      <c r="J89" s="211"/>
      <c r="K89" s="211"/>
      <c r="L89" s="211"/>
      <c r="M89" s="130"/>
      <c r="N89" s="130"/>
      <c r="O89" s="102"/>
      <c r="P89" s="102"/>
      <c r="Q89" s="130"/>
      <c r="R89" s="366"/>
      <c r="S89" s="110"/>
      <c r="T89" s="366"/>
      <c r="U89" s="130"/>
      <c r="V89" s="110"/>
      <c r="W89" s="110"/>
      <c r="X89" s="110"/>
      <c r="Y89" s="110"/>
      <c r="Z89" s="110"/>
      <c r="AA89" s="110"/>
      <c r="AB89" s="110"/>
      <c r="AC89" s="110"/>
    </row>
    <row r="90" spans="2:29">
      <c r="B90" s="110"/>
      <c r="C90" s="130"/>
      <c r="D90" s="102"/>
      <c r="E90" s="211"/>
      <c r="F90" s="211"/>
      <c r="G90" s="211"/>
      <c r="H90" s="211"/>
      <c r="I90" s="211"/>
      <c r="J90" s="211"/>
      <c r="K90" s="211"/>
      <c r="L90" s="211"/>
      <c r="M90" s="130"/>
      <c r="N90" s="130"/>
      <c r="O90" s="102"/>
      <c r="P90" s="102"/>
      <c r="Q90" s="130"/>
      <c r="R90" s="366"/>
      <c r="S90" s="110"/>
      <c r="T90" s="366"/>
      <c r="U90" s="130"/>
      <c r="V90" s="110"/>
      <c r="W90" s="110"/>
      <c r="X90" s="110"/>
      <c r="Y90" s="110"/>
      <c r="Z90" s="110"/>
      <c r="AA90" s="110"/>
      <c r="AB90" s="110"/>
      <c r="AC90" s="110"/>
    </row>
    <row r="91" spans="2:29">
      <c r="B91" s="110"/>
      <c r="C91" s="366"/>
      <c r="D91" s="366"/>
      <c r="E91" s="211"/>
      <c r="F91" s="211"/>
      <c r="G91" s="211"/>
      <c r="H91" s="211"/>
      <c r="I91" s="110"/>
      <c r="J91" s="110"/>
      <c r="K91" s="211"/>
      <c r="L91" s="108"/>
      <c r="M91" s="130"/>
      <c r="N91" s="130"/>
      <c r="O91" s="102"/>
      <c r="P91" s="102"/>
      <c r="Q91" s="366"/>
      <c r="R91" s="366"/>
      <c r="S91" s="110"/>
      <c r="T91" s="366"/>
      <c r="U91" s="130"/>
      <c r="V91" s="110"/>
      <c r="W91" s="110"/>
      <c r="X91" s="110"/>
      <c r="Y91" s="110"/>
      <c r="Z91" s="110"/>
      <c r="AA91" s="110"/>
      <c r="AB91" s="618"/>
      <c r="AC91" s="110"/>
    </row>
    <row r="92" spans="2:29">
      <c r="B92" s="110"/>
      <c r="C92" s="130"/>
      <c r="D92" s="130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102"/>
      <c r="P92" s="102"/>
      <c r="Q92" s="366"/>
      <c r="R92" s="366"/>
      <c r="S92" s="110"/>
      <c r="T92" s="366"/>
      <c r="U92" s="130"/>
      <c r="V92" s="110"/>
      <c r="W92" s="110"/>
      <c r="X92" s="110"/>
      <c r="Y92" s="110"/>
      <c r="Z92" s="338"/>
      <c r="AA92" s="110"/>
      <c r="AB92" s="618"/>
      <c r="AC92" s="110"/>
    </row>
    <row r="93" spans="2:29">
      <c r="B93" s="110"/>
      <c r="C93" s="366"/>
      <c r="D93" s="110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102"/>
      <c r="P93" s="102"/>
      <c r="Q93" s="130"/>
      <c r="R93" s="366"/>
      <c r="S93" s="110"/>
      <c r="T93" s="366"/>
      <c r="U93" s="130"/>
      <c r="V93" s="110"/>
      <c r="W93" s="110"/>
      <c r="X93" s="110"/>
      <c r="Y93" s="110"/>
      <c r="Z93" s="338"/>
      <c r="AA93" s="110"/>
      <c r="AB93" s="619"/>
      <c r="AC93" s="110"/>
    </row>
    <row r="94" spans="2:29">
      <c r="B94" s="110"/>
      <c r="C94" s="130"/>
      <c r="D94" s="211"/>
      <c r="E94" s="130"/>
      <c r="F94" s="130"/>
      <c r="G94" s="130"/>
      <c r="H94" s="130"/>
      <c r="I94" s="105"/>
      <c r="J94" s="130"/>
      <c r="K94" s="130"/>
      <c r="L94" s="130"/>
      <c r="M94" s="130"/>
      <c r="N94" s="105"/>
      <c r="O94" s="102"/>
      <c r="P94" s="102"/>
      <c r="Q94" s="211"/>
      <c r="R94" s="366"/>
      <c r="S94" s="130"/>
      <c r="T94" s="366"/>
      <c r="U94" s="130"/>
      <c r="V94" s="110"/>
      <c r="W94" s="278"/>
      <c r="X94" s="366"/>
      <c r="Y94" s="164"/>
      <c r="Z94" s="620"/>
      <c r="AA94" s="110"/>
      <c r="AB94" s="619"/>
      <c r="AC94" s="110"/>
    </row>
    <row r="95" spans="2:29">
      <c r="B95" s="164"/>
      <c r="C95" s="130"/>
      <c r="D95" s="621"/>
      <c r="E95" s="637"/>
      <c r="F95" s="622"/>
      <c r="G95" s="622"/>
      <c r="H95" s="622"/>
      <c r="I95" s="622"/>
      <c r="J95" s="622"/>
      <c r="K95" s="622"/>
      <c r="L95" s="622"/>
      <c r="M95" s="622"/>
      <c r="N95" s="622"/>
      <c r="O95" s="621"/>
      <c r="P95" s="366"/>
      <c r="Q95" s="366"/>
      <c r="R95" s="110"/>
      <c r="S95" s="500"/>
      <c r="T95" s="110"/>
      <c r="U95" s="110"/>
      <c r="V95" s="110"/>
      <c r="W95" s="623"/>
      <c r="X95" s="130"/>
      <c r="Y95" s="125"/>
      <c r="Z95" s="624"/>
      <c r="AA95" s="110"/>
      <c r="AB95" s="625"/>
      <c r="AC95" s="110"/>
    </row>
    <row r="96" spans="2:29">
      <c r="B96" s="164"/>
      <c r="C96" s="130"/>
      <c r="D96" s="621"/>
      <c r="E96" s="637"/>
      <c r="F96" s="622"/>
      <c r="G96" s="622"/>
      <c r="H96" s="622"/>
      <c r="I96" s="622"/>
      <c r="J96" s="622"/>
      <c r="K96" s="622"/>
      <c r="L96" s="622"/>
      <c r="M96" s="622"/>
      <c r="N96" s="622"/>
      <c r="O96" s="626"/>
      <c r="P96" s="627"/>
      <c r="Q96" s="366"/>
      <c r="R96" s="110"/>
      <c r="S96" s="110"/>
      <c r="T96" s="110"/>
      <c r="U96" s="110"/>
      <c r="V96" s="110"/>
      <c r="W96" s="623"/>
      <c r="X96" s="130"/>
      <c r="Y96" s="125"/>
      <c r="Z96" s="624"/>
      <c r="AA96" s="110"/>
      <c r="AB96" s="625"/>
      <c r="AC96" s="110"/>
    </row>
    <row r="97" spans="2:29">
      <c r="B97" s="164"/>
      <c r="C97" s="130"/>
      <c r="D97" s="621"/>
      <c r="E97" s="637"/>
      <c r="F97" s="622"/>
      <c r="G97" s="622"/>
      <c r="H97" s="637"/>
      <c r="I97" s="622"/>
      <c r="J97" s="622"/>
      <c r="K97" s="637"/>
      <c r="L97" s="622"/>
      <c r="M97" s="622"/>
      <c r="N97" s="622"/>
      <c r="O97" s="621"/>
      <c r="P97" s="627"/>
      <c r="Q97" s="366"/>
      <c r="R97" s="110"/>
      <c r="S97" s="110"/>
      <c r="T97" s="110"/>
      <c r="U97" s="110"/>
      <c r="V97" s="110"/>
      <c r="W97" s="623"/>
      <c r="X97" s="130"/>
      <c r="Y97" s="125"/>
      <c r="Z97" s="624"/>
      <c r="AA97" s="110"/>
      <c r="AB97" s="628"/>
      <c r="AC97" s="110"/>
    </row>
    <row r="98" spans="2:29">
      <c r="B98" s="164"/>
      <c r="C98" s="130"/>
      <c r="D98" s="621"/>
      <c r="E98" s="637"/>
      <c r="F98" s="622"/>
      <c r="G98" s="622"/>
      <c r="H98" s="622"/>
      <c r="I98" s="622"/>
      <c r="J98" s="622"/>
      <c r="K98" s="622"/>
      <c r="L98" s="622"/>
      <c r="M98" s="622"/>
      <c r="N98" s="637"/>
      <c r="O98" s="629"/>
      <c r="P98" s="627"/>
      <c r="Q98" s="366"/>
      <c r="R98" s="110"/>
      <c r="S98" s="110"/>
      <c r="T98" s="110"/>
      <c r="U98" s="110"/>
      <c r="V98" s="110"/>
      <c r="W98" s="623"/>
      <c r="X98" s="130"/>
      <c r="Y98" s="125"/>
      <c r="Z98" s="624"/>
      <c r="AA98" s="110"/>
      <c r="AB98" s="625"/>
      <c r="AC98" s="110"/>
    </row>
    <row r="99" spans="2:29">
      <c r="B99" s="164"/>
      <c r="C99" s="130"/>
      <c r="D99" s="621"/>
      <c r="E99" s="637"/>
      <c r="F99" s="622"/>
      <c r="G99" s="622"/>
      <c r="H99" s="622"/>
      <c r="I99" s="622"/>
      <c r="J99" s="622"/>
      <c r="K99" s="622"/>
      <c r="L99" s="622"/>
      <c r="M99" s="622"/>
      <c r="N99" s="622"/>
      <c r="O99" s="621"/>
      <c r="P99" s="627"/>
      <c r="Q99" s="366"/>
      <c r="R99" s="110"/>
      <c r="S99" s="110"/>
      <c r="T99" s="110"/>
      <c r="U99" s="110"/>
      <c r="V99" s="110"/>
      <c r="W99" s="623"/>
      <c r="X99" s="130"/>
      <c r="Y99" s="125"/>
      <c r="Z99" s="624"/>
      <c r="AA99" s="110"/>
      <c r="AB99" s="630"/>
      <c r="AC99" s="110"/>
    </row>
    <row r="100" spans="2:29">
      <c r="B100" s="164"/>
      <c r="C100" s="130"/>
      <c r="D100" s="621"/>
      <c r="E100" s="637"/>
      <c r="F100" s="622"/>
      <c r="G100" s="622"/>
      <c r="H100" s="622"/>
      <c r="I100" s="622"/>
      <c r="J100" s="622"/>
      <c r="K100" s="622"/>
      <c r="L100" s="622"/>
      <c r="M100" s="622"/>
      <c r="N100" s="622"/>
      <c r="O100" s="621"/>
      <c r="P100" s="627"/>
      <c r="Q100" s="366"/>
      <c r="R100" s="110"/>
      <c r="S100" s="110"/>
      <c r="T100" s="110"/>
      <c r="U100" s="110"/>
      <c r="V100" s="110"/>
      <c r="W100" s="623"/>
      <c r="X100" s="130"/>
      <c r="Y100" s="125"/>
      <c r="Z100" s="624"/>
      <c r="AA100" s="110"/>
      <c r="AB100" s="628"/>
      <c r="AC100" s="110"/>
    </row>
    <row r="101" spans="2:29">
      <c r="B101" s="164"/>
      <c r="C101" s="130"/>
      <c r="D101" s="621"/>
      <c r="E101" s="637"/>
      <c r="F101" s="622"/>
      <c r="G101" s="102"/>
      <c r="H101" s="632"/>
      <c r="I101" s="637"/>
      <c r="J101" s="622"/>
      <c r="K101" s="622"/>
      <c r="L101" s="622"/>
      <c r="M101" s="622"/>
      <c r="N101" s="622"/>
      <c r="O101" s="631"/>
      <c r="P101" s="627"/>
      <c r="Q101" s="366"/>
      <c r="R101" s="110"/>
      <c r="S101" s="110"/>
      <c r="T101" s="110"/>
      <c r="U101" s="110"/>
      <c r="V101" s="110"/>
      <c r="W101" s="623"/>
      <c r="X101" s="130"/>
      <c r="Y101" s="125"/>
      <c r="Z101" s="624"/>
      <c r="AA101" s="110"/>
      <c r="AB101" s="630"/>
      <c r="AC101" s="110"/>
    </row>
    <row r="102" spans="2:29">
      <c r="B102" s="164"/>
      <c r="C102" s="130"/>
      <c r="D102" s="621"/>
      <c r="E102" s="637"/>
      <c r="F102" s="622"/>
      <c r="G102" s="622"/>
      <c r="H102" s="622"/>
      <c r="I102" s="622"/>
      <c r="J102" s="622"/>
      <c r="K102" s="622"/>
      <c r="L102" s="622"/>
      <c r="M102" s="622"/>
      <c r="N102" s="622"/>
      <c r="O102" s="621"/>
      <c r="P102" s="627"/>
      <c r="Q102" s="366"/>
      <c r="R102" s="110"/>
      <c r="S102" s="110"/>
      <c r="T102" s="110"/>
      <c r="U102" s="110"/>
      <c r="V102" s="110"/>
      <c r="W102" s="623"/>
      <c r="X102" s="130"/>
      <c r="Y102" s="125"/>
      <c r="Z102" s="624"/>
      <c r="AA102" s="110"/>
      <c r="AB102" s="625"/>
      <c r="AC102" s="110"/>
    </row>
    <row r="103" spans="2:29">
      <c r="B103" s="164"/>
      <c r="C103" s="130"/>
      <c r="D103" s="621"/>
      <c r="E103" s="637"/>
      <c r="F103" s="622"/>
      <c r="G103" s="622"/>
      <c r="H103" s="622"/>
      <c r="I103" s="622"/>
      <c r="J103" s="622"/>
      <c r="K103" s="622"/>
      <c r="L103" s="622"/>
      <c r="M103" s="622"/>
      <c r="N103" s="622"/>
      <c r="O103" s="621"/>
      <c r="P103" s="627"/>
      <c r="Q103" s="366"/>
      <c r="R103" s="110"/>
      <c r="S103" s="110"/>
      <c r="T103" s="110"/>
      <c r="U103" s="110"/>
      <c r="V103" s="110"/>
      <c r="W103" s="623"/>
      <c r="X103" s="130"/>
      <c r="Y103" s="125"/>
      <c r="Z103" s="624"/>
      <c r="AA103" s="110"/>
      <c r="AB103" s="625"/>
      <c r="AC103" s="110"/>
    </row>
    <row r="104" spans="2:29" ht="12.75" customHeight="1">
      <c r="B104" s="164"/>
      <c r="C104" s="130"/>
      <c r="D104" s="621"/>
      <c r="E104" s="637"/>
      <c r="F104" s="622"/>
      <c r="G104" s="622"/>
      <c r="H104" s="622"/>
      <c r="I104" s="622"/>
      <c r="J104" s="622"/>
      <c r="K104" s="622"/>
      <c r="L104" s="622"/>
      <c r="M104" s="622"/>
      <c r="N104" s="622"/>
      <c r="O104" s="621"/>
      <c r="P104" s="627"/>
      <c r="Q104" s="366"/>
      <c r="R104" s="110"/>
      <c r="S104" s="110"/>
      <c r="T104" s="110"/>
      <c r="U104" s="110"/>
      <c r="V104" s="110"/>
      <c r="W104" s="623"/>
      <c r="X104" s="130"/>
      <c r="Y104" s="125"/>
      <c r="Z104" s="624"/>
      <c r="AA104" s="110"/>
      <c r="AB104" s="625"/>
      <c r="AC104" s="110"/>
    </row>
    <row r="105" spans="2:29" ht="13.5" customHeight="1">
      <c r="B105" s="164"/>
      <c r="C105" s="130"/>
      <c r="D105" s="621"/>
      <c r="E105" s="637"/>
      <c r="F105" s="622"/>
      <c r="G105" s="622"/>
      <c r="H105" s="622"/>
      <c r="I105" s="622"/>
      <c r="J105" s="622"/>
      <c r="K105" s="622"/>
      <c r="L105" s="622"/>
      <c r="M105" s="622"/>
      <c r="N105" s="622"/>
      <c r="O105" s="621"/>
      <c r="P105" s="627"/>
      <c r="Q105" s="366"/>
      <c r="R105" s="110"/>
      <c r="S105" s="110"/>
      <c r="T105" s="110"/>
      <c r="U105" s="110"/>
      <c r="V105" s="110"/>
      <c r="W105" s="623"/>
      <c r="X105" s="130"/>
      <c r="Y105" s="125"/>
      <c r="Z105" s="624"/>
      <c r="AA105" s="110"/>
      <c r="AB105" s="625"/>
      <c r="AC105" s="110"/>
    </row>
    <row r="106" spans="2:29" ht="12.75" customHeight="1">
      <c r="B106" s="164"/>
      <c r="C106" s="130"/>
      <c r="D106" s="621"/>
      <c r="E106" s="637"/>
      <c r="F106" s="622"/>
      <c r="G106" s="622"/>
      <c r="H106" s="622"/>
      <c r="I106" s="622"/>
      <c r="J106" s="622"/>
      <c r="K106" s="622"/>
      <c r="L106" s="622"/>
      <c r="M106" s="622"/>
      <c r="N106" s="622"/>
      <c r="O106" s="621"/>
      <c r="P106" s="627"/>
      <c r="Q106" s="366"/>
      <c r="R106" s="110"/>
      <c r="S106" s="110"/>
      <c r="T106" s="110"/>
      <c r="U106" s="110"/>
      <c r="V106" s="110"/>
      <c r="W106" s="623"/>
      <c r="X106" s="130"/>
      <c r="Y106" s="125"/>
      <c r="Z106" s="624"/>
      <c r="AA106" s="110"/>
      <c r="AB106" s="625"/>
      <c r="AC106" s="110"/>
    </row>
    <row r="107" spans="2:29">
      <c r="B107" s="164"/>
      <c r="C107" s="130"/>
      <c r="D107" s="621"/>
      <c r="E107" s="637"/>
      <c r="F107" s="622"/>
      <c r="G107" s="622"/>
      <c r="H107" s="622"/>
      <c r="I107" s="622"/>
      <c r="J107" s="622"/>
      <c r="K107" s="622"/>
      <c r="L107" s="622"/>
      <c r="M107" s="622"/>
      <c r="N107" s="622"/>
      <c r="O107" s="621"/>
      <c r="P107" s="627"/>
      <c r="Q107" s="366"/>
      <c r="R107" s="110"/>
      <c r="S107" s="110"/>
      <c r="T107" s="110"/>
      <c r="U107" s="110"/>
      <c r="V107" s="110"/>
      <c r="W107" s="623"/>
      <c r="X107" s="130"/>
      <c r="Y107" s="125"/>
      <c r="Z107" s="624"/>
      <c r="AA107" s="110"/>
      <c r="AB107" s="625"/>
      <c r="AC107" s="110"/>
    </row>
    <row r="108" spans="2:29">
      <c r="B108" s="164"/>
      <c r="C108" s="130"/>
      <c r="D108" s="621"/>
      <c r="E108" s="637"/>
      <c r="F108" s="622"/>
      <c r="G108" s="622"/>
      <c r="H108" s="622"/>
      <c r="I108" s="622"/>
      <c r="J108" s="622"/>
      <c r="K108" s="622"/>
      <c r="L108" s="622"/>
      <c r="M108" s="622"/>
      <c r="N108" s="622"/>
      <c r="O108" s="621"/>
      <c r="P108" s="627"/>
      <c r="Q108" s="366"/>
      <c r="R108" s="110"/>
      <c r="S108" s="110"/>
      <c r="T108" s="110"/>
      <c r="U108" s="110"/>
      <c r="V108" s="110"/>
      <c r="W108" s="623"/>
      <c r="X108" s="130"/>
      <c r="Y108" s="125"/>
      <c r="Z108" s="624"/>
      <c r="AA108" s="110"/>
      <c r="AB108" s="625"/>
      <c r="AC108" s="110"/>
    </row>
    <row r="109" spans="2:29">
      <c r="B109" s="164"/>
      <c r="C109" s="130"/>
      <c r="D109" s="621"/>
      <c r="E109" s="637"/>
      <c r="F109" s="622"/>
      <c r="G109" s="622"/>
      <c r="H109" s="622"/>
      <c r="I109" s="622"/>
      <c r="J109" s="622"/>
      <c r="K109" s="622"/>
      <c r="L109" s="622"/>
      <c r="M109" s="622"/>
      <c r="N109" s="622"/>
      <c r="O109" s="621"/>
      <c r="P109" s="627"/>
      <c r="Q109" s="366"/>
      <c r="R109" s="110"/>
      <c r="S109" s="110"/>
      <c r="T109" s="110"/>
      <c r="U109" s="110"/>
      <c r="V109" s="110"/>
      <c r="W109" s="623"/>
      <c r="X109" s="130"/>
      <c r="Y109" s="125"/>
      <c r="Z109" s="624"/>
      <c r="AA109" s="110"/>
      <c r="AB109" s="628"/>
      <c r="AC109" s="110"/>
    </row>
    <row r="110" spans="2:29" ht="12.75" customHeight="1">
      <c r="B110" s="164"/>
      <c r="C110" s="130"/>
      <c r="D110" s="621"/>
      <c r="E110" s="640"/>
      <c r="F110" s="632"/>
      <c r="G110" s="633"/>
      <c r="H110" s="622"/>
      <c r="I110" s="622"/>
      <c r="J110" s="622"/>
      <c r="K110" s="622"/>
      <c r="L110" s="632"/>
      <c r="M110" s="632"/>
      <c r="N110" s="622"/>
      <c r="O110" s="626"/>
      <c r="P110" s="627"/>
      <c r="Q110" s="366"/>
      <c r="R110" s="110"/>
      <c r="S110" s="110"/>
      <c r="T110" s="110"/>
      <c r="U110" s="110"/>
      <c r="V110" s="110"/>
      <c r="W110" s="623"/>
      <c r="X110" s="130"/>
      <c r="Y110" s="125"/>
      <c r="Z110" s="624"/>
      <c r="AA110" s="110"/>
      <c r="AB110" s="634"/>
      <c r="AC110" s="110"/>
    </row>
    <row r="111" spans="2:29" ht="12.75" customHeight="1">
      <c r="B111" s="164"/>
      <c r="C111" s="130"/>
      <c r="D111" s="621"/>
      <c r="E111" s="640"/>
      <c r="F111" s="632"/>
      <c r="G111" s="633"/>
      <c r="H111" s="622"/>
      <c r="I111" s="622"/>
      <c r="J111" s="622"/>
      <c r="K111" s="622"/>
      <c r="L111" s="632"/>
      <c r="M111" s="632"/>
      <c r="N111" s="622"/>
      <c r="O111" s="621"/>
      <c r="P111" s="627"/>
      <c r="Q111" s="366"/>
      <c r="R111" s="110"/>
      <c r="S111" s="110"/>
      <c r="T111" s="110"/>
      <c r="U111" s="110"/>
      <c r="V111" s="110"/>
      <c r="W111" s="623"/>
      <c r="X111" s="130"/>
      <c r="Y111" s="125"/>
      <c r="Z111" s="624"/>
      <c r="AA111" s="110"/>
      <c r="AB111" s="625"/>
      <c r="AC111" s="110"/>
    </row>
    <row r="112" spans="2:29" ht="11.25" customHeight="1">
      <c r="B112" s="164"/>
      <c r="C112" s="130"/>
      <c r="D112" s="621"/>
      <c r="E112" s="640"/>
      <c r="F112" s="632"/>
      <c r="G112" s="633"/>
      <c r="H112" s="622"/>
      <c r="I112" s="622"/>
      <c r="J112" s="622"/>
      <c r="K112" s="622"/>
      <c r="L112" s="632"/>
      <c r="M112" s="632"/>
      <c r="N112" s="622"/>
      <c r="O112" s="621"/>
      <c r="P112" s="627"/>
      <c r="Q112" s="366"/>
      <c r="R112" s="110"/>
      <c r="S112" s="110"/>
      <c r="T112" s="110"/>
      <c r="U112" s="110"/>
      <c r="V112" s="110"/>
      <c r="W112" s="623"/>
      <c r="X112" s="130"/>
      <c r="Y112" s="125"/>
      <c r="Z112" s="624"/>
      <c r="AA112" s="110"/>
      <c r="AB112" s="625"/>
      <c r="AC112" s="110"/>
    </row>
    <row r="113" spans="2:29" ht="12.75" customHeight="1">
      <c r="B113" s="164"/>
      <c r="C113" s="130"/>
      <c r="D113" s="621"/>
      <c r="E113" s="640"/>
      <c r="F113" s="632"/>
      <c r="G113" s="633"/>
      <c r="H113" s="622"/>
      <c r="I113" s="644"/>
      <c r="J113" s="622"/>
      <c r="K113" s="644"/>
      <c r="L113" s="637"/>
      <c r="M113" s="637"/>
      <c r="N113" s="622"/>
      <c r="O113" s="621"/>
      <c r="P113" s="627"/>
      <c r="Q113" s="366"/>
      <c r="R113" s="110"/>
      <c r="S113" s="110"/>
      <c r="T113" s="110"/>
      <c r="U113" s="110"/>
      <c r="V113" s="110"/>
      <c r="W113" s="623"/>
      <c r="X113" s="130"/>
      <c r="Y113" s="125"/>
      <c r="Z113" s="624"/>
      <c r="AA113" s="110"/>
      <c r="AB113" s="630"/>
      <c r="AC113" s="110"/>
    </row>
    <row r="114" spans="2:29" ht="13.5" customHeight="1">
      <c r="B114" s="164"/>
      <c r="C114" s="130"/>
      <c r="D114" s="621"/>
      <c r="E114" s="640"/>
      <c r="F114" s="637"/>
      <c r="G114" s="633"/>
      <c r="H114" s="622"/>
      <c r="I114" s="622"/>
      <c r="J114" s="622"/>
      <c r="K114" s="622"/>
      <c r="L114" s="637"/>
      <c r="M114" s="637"/>
      <c r="N114" s="622"/>
      <c r="O114" s="621"/>
      <c r="P114" s="627"/>
      <c r="Q114" s="366"/>
      <c r="R114" s="110"/>
      <c r="S114" s="110"/>
      <c r="T114" s="110"/>
      <c r="U114" s="110"/>
      <c r="V114" s="110"/>
      <c r="W114" s="623"/>
      <c r="X114" s="130"/>
      <c r="Y114" s="125"/>
      <c r="Z114" s="624"/>
      <c r="AA114" s="110"/>
      <c r="AB114" s="625"/>
      <c r="AC114" s="110"/>
    </row>
    <row r="115" spans="2:29" ht="14.25" customHeight="1">
      <c r="B115" s="164"/>
      <c r="C115" s="130"/>
      <c r="D115" s="621"/>
      <c r="E115" s="640"/>
      <c r="F115" s="632"/>
      <c r="G115" s="633"/>
      <c r="H115" s="622"/>
      <c r="I115" s="622"/>
      <c r="J115" s="622"/>
      <c r="K115" s="622"/>
      <c r="L115" s="637"/>
      <c r="M115" s="632"/>
      <c r="N115" s="622"/>
      <c r="O115" s="621"/>
      <c r="P115" s="627"/>
      <c r="Q115" s="366"/>
      <c r="R115" s="110"/>
      <c r="S115" s="110"/>
      <c r="T115" s="110"/>
      <c r="U115" s="110"/>
      <c r="V115" s="110"/>
      <c r="W115" s="623"/>
      <c r="X115" s="130"/>
      <c r="Y115" s="125"/>
      <c r="Z115" s="624"/>
      <c r="AA115" s="110"/>
      <c r="AB115" s="625"/>
      <c r="AC115" s="110"/>
    </row>
    <row r="116" spans="2:29">
      <c r="B116" s="164"/>
      <c r="C116" s="130"/>
      <c r="D116" s="621"/>
      <c r="E116" s="640"/>
      <c r="F116" s="637"/>
      <c r="G116" s="633"/>
      <c r="H116" s="622"/>
      <c r="I116" s="622"/>
      <c r="J116" s="622"/>
      <c r="K116" s="622"/>
      <c r="L116" s="633"/>
      <c r="M116" s="633"/>
      <c r="N116" s="102"/>
      <c r="O116" s="621"/>
      <c r="P116" s="627"/>
      <c r="Q116" s="366"/>
      <c r="R116" s="110"/>
      <c r="S116" s="110"/>
      <c r="T116" s="110"/>
      <c r="U116" s="110"/>
      <c r="V116" s="110"/>
      <c r="W116" s="623"/>
      <c r="X116" s="130"/>
      <c r="Y116" s="125"/>
      <c r="Z116" s="624"/>
      <c r="AA116" s="110"/>
      <c r="AB116" s="625"/>
      <c r="AC116" s="110"/>
    </row>
    <row r="117" spans="2:29" ht="14.25" customHeight="1">
      <c r="B117" s="164"/>
      <c r="C117" s="130"/>
      <c r="D117" s="621"/>
      <c r="E117" s="640"/>
      <c r="F117" s="637"/>
      <c r="G117" s="637"/>
      <c r="H117" s="622"/>
      <c r="I117" s="622"/>
      <c r="J117" s="622"/>
      <c r="K117" s="632"/>
      <c r="L117" s="644"/>
      <c r="M117" s="637"/>
      <c r="N117" s="633"/>
      <c r="O117" s="621"/>
      <c r="P117" s="627"/>
      <c r="Q117" s="366"/>
      <c r="R117" s="110"/>
      <c r="S117" s="110"/>
      <c r="T117" s="110"/>
      <c r="U117" s="110"/>
      <c r="V117" s="110"/>
      <c r="W117" s="623"/>
      <c r="X117" s="130"/>
      <c r="Y117" s="125"/>
      <c r="Z117" s="624"/>
      <c r="AA117" s="110"/>
      <c r="AB117" s="625"/>
      <c r="AC117" s="110"/>
    </row>
    <row r="118" spans="2:29">
      <c r="B118" s="164"/>
      <c r="C118" s="130"/>
      <c r="D118" s="621"/>
      <c r="E118" s="640"/>
      <c r="F118" s="632"/>
      <c r="G118" s="633"/>
      <c r="H118" s="622"/>
      <c r="I118" s="622"/>
      <c r="J118" s="622"/>
      <c r="K118" s="622"/>
      <c r="L118" s="632"/>
      <c r="M118" s="632"/>
      <c r="N118" s="622"/>
      <c r="O118" s="621"/>
      <c r="P118" s="627"/>
      <c r="Q118" s="366"/>
      <c r="R118" s="110"/>
      <c r="S118" s="110"/>
      <c r="T118" s="110"/>
      <c r="U118" s="110"/>
      <c r="V118" s="110"/>
      <c r="W118" s="623"/>
      <c r="X118" s="130"/>
      <c r="Y118" s="125"/>
      <c r="Z118" s="624"/>
      <c r="AA118" s="110"/>
      <c r="AB118" s="625"/>
      <c r="AC118" s="110"/>
    </row>
    <row r="119" spans="2:29" ht="11.25" customHeight="1">
      <c r="B119" s="164"/>
      <c r="C119" s="130"/>
      <c r="D119" s="621"/>
      <c r="E119" s="640"/>
      <c r="F119" s="637"/>
      <c r="G119" s="633"/>
      <c r="H119" s="622"/>
      <c r="I119" s="622"/>
      <c r="J119" s="622"/>
      <c r="K119" s="622"/>
      <c r="L119" s="633"/>
      <c r="M119" s="633"/>
      <c r="N119" s="622"/>
      <c r="O119" s="621"/>
      <c r="P119" s="635"/>
      <c r="Q119" s="366"/>
      <c r="R119" s="110"/>
      <c r="S119" s="110"/>
      <c r="T119" s="110"/>
      <c r="U119" s="110"/>
      <c r="V119" s="110"/>
      <c r="W119" s="623"/>
      <c r="X119" s="130"/>
      <c r="Y119" s="125"/>
      <c r="Z119" s="624"/>
      <c r="AA119" s="110"/>
      <c r="AB119" s="636"/>
      <c r="AC119" s="110"/>
    </row>
    <row r="120" spans="2:29">
      <c r="B120" s="164"/>
      <c r="C120" s="130"/>
      <c r="D120" s="621"/>
      <c r="E120" s="640"/>
      <c r="F120" s="632"/>
      <c r="G120" s="633"/>
      <c r="H120" s="622"/>
      <c r="I120" s="622"/>
      <c r="J120" s="622"/>
      <c r="K120" s="622"/>
      <c r="L120" s="633"/>
      <c r="M120" s="633"/>
      <c r="N120" s="622"/>
      <c r="O120" s="621"/>
      <c r="P120" s="627"/>
      <c r="Q120" s="366"/>
      <c r="R120" s="110"/>
      <c r="S120" s="110"/>
      <c r="T120" s="110"/>
      <c r="U120" s="110"/>
      <c r="V120" s="110"/>
      <c r="W120" s="623"/>
      <c r="X120" s="130"/>
      <c r="Y120" s="125"/>
      <c r="Z120" s="624"/>
      <c r="AA120" s="110"/>
      <c r="AB120" s="625"/>
      <c r="AC120" s="110"/>
    </row>
    <row r="121" spans="2:29">
      <c r="B121" s="164"/>
      <c r="C121" s="130"/>
      <c r="D121" s="621"/>
      <c r="E121" s="640"/>
      <c r="F121" s="633"/>
      <c r="G121" s="637"/>
      <c r="H121" s="622"/>
      <c r="I121" s="622"/>
      <c r="J121" s="622"/>
      <c r="K121" s="622"/>
      <c r="L121" s="644"/>
      <c r="M121" s="637"/>
      <c r="N121" s="622"/>
      <c r="O121" s="621"/>
      <c r="P121" s="635"/>
      <c r="Q121" s="366"/>
      <c r="R121" s="110"/>
      <c r="S121" s="110"/>
      <c r="T121" s="110"/>
      <c r="U121" s="110"/>
      <c r="V121" s="110"/>
      <c r="W121" s="623"/>
      <c r="X121" s="130"/>
      <c r="Y121" s="125"/>
      <c r="Z121" s="624"/>
      <c r="AA121" s="110"/>
      <c r="AB121" s="636"/>
      <c r="AC121" s="110"/>
    </row>
    <row r="122" spans="2:29" hidden="1">
      <c r="B122" s="164"/>
      <c r="C122" s="130"/>
      <c r="D122" s="621"/>
      <c r="E122" s="640"/>
      <c r="F122" s="637"/>
      <c r="G122" s="633"/>
      <c r="H122" s="622"/>
      <c r="I122" s="622"/>
      <c r="J122" s="622"/>
      <c r="K122" s="622"/>
      <c r="L122" s="632"/>
      <c r="M122" s="632"/>
      <c r="N122" s="622"/>
      <c r="O122" s="621"/>
      <c r="P122" s="627"/>
      <c r="Q122" s="366"/>
      <c r="R122" s="110"/>
      <c r="S122" s="110"/>
      <c r="T122" s="110"/>
      <c r="U122" s="110"/>
      <c r="V122" s="110"/>
      <c r="W122" s="623"/>
      <c r="X122" s="130"/>
      <c r="Y122" s="125"/>
      <c r="Z122" s="624"/>
      <c r="AA122" s="110"/>
      <c r="AB122" s="630"/>
      <c r="AC122" s="110"/>
    </row>
    <row r="123" spans="2:29">
      <c r="B123" s="164"/>
      <c r="C123" s="105"/>
      <c r="D123" s="621"/>
      <c r="E123" s="640"/>
      <c r="F123" s="633"/>
      <c r="G123" s="633"/>
      <c r="H123" s="622"/>
      <c r="I123" s="622"/>
      <c r="J123" s="622"/>
      <c r="K123" s="622"/>
      <c r="L123" s="637"/>
      <c r="M123" s="637"/>
      <c r="N123" s="622"/>
      <c r="O123" s="621"/>
      <c r="P123" s="627"/>
      <c r="Q123" s="366"/>
      <c r="R123" s="110"/>
      <c r="S123" s="110"/>
      <c r="T123" s="110"/>
      <c r="U123" s="110"/>
      <c r="V123" s="110"/>
      <c r="W123" s="623"/>
      <c r="X123" s="130"/>
      <c r="Y123" s="125"/>
      <c r="Z123" s="624"/>
      <c r="AA123" s="110"/>
      <c r="AB123" s="625"/>
      <c r="AC123" s="110"/>
    </row>
    <row r="124" spans="2:29">
      <c r="B124" s="164"/>
      <c r="C124" s="130"/>
      <c r="D124" s="621"/>
      <c r="E124" s="640"/>
      <c r="F124" s="632"/>
      <c r="G124" s="633"/>
      <c r="H124" s="644"/>
      <c r="I124" s="622"/>
      <c r="J124" s="622"/>
      <c r="K124" s="622"/>
      <c r="L124" s="632"/>
      <c r="M124" s="633"/>
      <c r="N124" s="622"/>
      <c r="O124" s="626"/>
      <c r="P124" s="635"/>
      <c r="Q124" s="366"/>
      <c r="R124" s="110"/>
      <c r="S124" s="110"/>
      <c r="T124" s="110"/>
      <c r="U124" s="110"/>
      <c r="V124" s="110"/>
      <c r="W124" s="623"/>
      <c r="X124" s="130"/>
      <c r="Y124" s="125"/>
      <c r="Z124" s="624"/>
      <c r="AA124" s="110"/>
      <c r="AB124" s="636"/>
      <c r="AC124" s="110"/>
    </row>
    <row r="125" spans="2:29">
      <c r="B125" s="164"/>
      <c r="C125" s="130"/>
      <c r="D125" s="621"/>
      <c r="E125" s="640"/>
      <c r="F125" s="644"/>
      <c r="G125" s="644"/>
      <c r="H125" s="622"/>
      <c r="I125" s="622"/>
      <c r="J125" s="622"/>
      <c r="K125" s="622"/>
      <c r="L125" s="645"/>
      <c r="M125" s="644"/>
      <c r="N125" s="622"/>
      <c r="O125" s="626"/>
      <c r="P125" s="627"/>
      <c r="Q125" s="366"/>
      <c r="R125" s="110"/>
      <c r="S125" s="110"/>
      <c r="T125" s="110"/>
      <c r="U125" s="110"/>
      <c r="V125" s="110"/>
      <c r="W125" s="623"/>
      <c r="X125" s="130"/>
      <c r="Y125" s="125"/>
      <c r="Z125" s="624"/>
      <c r="AA125" s="110"/>
      <c r="AB125" s="639"/>
      <c r="AC125" s="110"/>
    </row>
    <row r="126" spans="2:29">
      <c r="B126" s="164"/>
      <c r="C126" s="130"/>
      <c r="D126" s="621"/>
      <c r="E126" s="640"/>
      <c r="F126" s="160"/>
      <c r="G126" s="160"/>
      <c r="H126" s="160"/>
      <c r="I126" s="160"/>
      <c r="J126" s="160"/>
      <c r="K126" s="160"/>
      <c r="L126" s="160"/>
      <c r="M126" s="160"/>
      <c r="N126" s="160"/>
      <c r="O126" s="626"/>
      <c r="P126" s="627"/>
      <c r="Q126" s="366"/>
      <c r="R126" s="110"/>
      <c r="S126" s="110"/>
      <c r="T126" s="110"/>
      <c r="U126" s="110"/>
      <c r="V126" s="110"/>
      <c r="W126" s="623"/>
      <c r="X126" s="130"/>
      <c r="Y126" s="125"/>
      <c r="Z126" s="624"/>
      <c r="AA126" s="110"/>
      <c r="AB126" s="625"/>
      <c r="AC126" s="110"/>
    </row>
    <row r="127" spans="2:29" ht="11.25" customHeight="1">
      <c r="B127" s="164"/>
      <c r="C127" s="130"/>
      <c r="D127" s="621"/>
      <c r="E127" s="640"/>
      <c r="F127" s="160"/>
      <c r="G127" s="160"/>
      <c r="H127" s="160"/>
      <c r="I127" s="160"/>
      <c r="J127" s="160"/>
      <c r="K127" s="160"/>
      <c r="L127" s="160"/>
      <c r="M127" s="160"/>
      <c r="N127" s="160"/>
      <c r="O127" s="626"/>
      <c r="P127" s="627"/>
      <c r="Q127" s="366"/>
      <c r="R127" s="110"/>
      <c r="S127" s="110"/>
      <c r="T127" s="110"/>
      <c r="U127" s="110"/>
      <c r="V127" s="110"/>
      <c r="W127" s="623"/>
      <c r="X127" s="130"/>
      <c r="Y127" s="125"/>
      <c r="Z127" s="624"/>
      <c r="AA127" s="110"/>
      <c r="AB127" s="625"/>
      <c r="AC127" s="110"/>
    </row>
    <row r="128" spans="2:29" ht="12.75" customHeight="1">
      <c r="B128" s="164"/>
      <c r="C128" s="130"/>
      <c r="D128" s="621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626"/>
      <c r="P128" s="627"/>
      <c r="Q128" s="366"/>
      <c r="R128" s="110"/>
      <c r="S128" s="110"/>
      <c r="T128" s="110"/>
      <c r="U128" s="110"/>
      <c r="V128" s="110"/>
      <c r="W128" s="623"/>
      <c r="X128" s="130"/>
      <c r="Y128" s="125"/>
      <c r="Z128" s="624"/>
      <c r="AA128" s="110"/>
      <c r="AB128" s="625"/>
      <c r="AC128" s="110"/>
    </row>
    <row r="129" spans="2:29" ht="11.25" customHeight="1">
      <c r="B129" s="164"/>
      <c r="C129" s="130"/>
      <c r="D129" s="621"/>
      <c r="E129" s="160"/>
      <c r="F129" s="160"/>
      <c r="G129" s="160"/>
      <c r="H129" s="160"/>
      <c r="I129" s="160"/>
      <c r="J129" s="160"/>
      <c r="K129" s="641"/>
      <c r="L129" s="160"/>
      <c r="M129" s="160"/>
      <c r="N129" s="160"/>
      <c r="O129" s="629"/>
      <c r="P129" s="627"/>
      <c r="Q129" s="366"/>
      <c r="R129" s="110"/>
      <c r="S129" s="110"/>
      <c r="T129" s="110"/>
      <c r="U129" s="110"/>
      <c r="V129" s="110"/>
      <c r="W129" s="642"/>
      <c r="X129" s="130"/>
      <c r="Y129" s="643"/>
      <c r="Z129" s="624"/>
      <c r="AA129" s="110"/>
      <c r="AB129" s="625"/>
      <c r="AC129" s="110"/>
    </row>
    <row r="130" spans="2:29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</row>
    <row r="131" spans="2:29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  <c r="AC131" s="110"/>
    </row>
    <row r="132" spans="2:29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  <c r="AC132" s="110"/>
    </row>
    <row r="133" spans="2:29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  <c r="AC133" s="110"/>
    </row>
    <row r="134" spans="2:29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  <c r="AC134" s="110"/>
    </row>
    <row r="135" spans="2:29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  <c r="AC135" s="110"/>
    </row>
    <row r="136" spans="2:29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  <c r="AC136" s="110"/>
    </row>
    <row r="137" spans="2:29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  <c r="AC137" s="110"/>
    </row>
    <row r="138" spans="2:29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  <c r="AC138" s="110"/>
    </row>
    <row r="139" spans="2:29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  <c r="AC139" s="110"/>
    </row>
    <row r="140" spans="2:29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  <c r="AC140" s="110"/>
    </row>
    <row r="141" spans="2:29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  <c r="AC141" s="110"/>
    </row>
    <row r="142" spans="2:29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  <c r="AC142" s="110"/>
    </row>
    <row r="143" spans="2:29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  <c r="AC143" s="110"/>
    </row>
    <row r="144" spans="2:29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  <c r="AC144" s="110"/>
    </row>
    <row r="145" spans="2:29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  <c r="AC145" s="110"/>
    </row>
    <row r="146" spans="2:29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  <c r="AC146" s="110"/>
    </row>
    <row r="147" spans="2:29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  <c r="AC147" s="110"/>
    </row>
    <row r="148" spans="2:29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  <c r="AC148" s="110"/>
    </row>
    <row r="149" spans="2:29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  <c r="AC149" s="110"/>
    </row>
    <row r="150" spans="2:29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  <c r="AC150" s="110"/>
    </row>
    <row r="151" spans="2:29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  <c r="AC151" s="110"/>
    </row>
    <row r="152" spans="2:29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  <c r="AC152" s="110"/>
    </row>
    <row r="153" spans="2:29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  <c r="AC153" s="110"/>
    </row>
    <row r="154" spans="2:29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  <c r="AC154" s="110"/>
    </row>
    <row r="155" spans="2:29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  <c r="AC155" s="110"/>
    </row>
    <row r="156" spans="2:29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  <c r="AC156" s="110"/>
    </row>
    <row r="157" spans="2:29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  <c r="AC157" s="110"/>
    </row>
    <row r="158" spans="2:29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  <c r="AC158" s="110"/>
    </row>
    <row r="159" spans="2:29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  <c r="AC159" s="110"/>
    </row>
    <row r="160" spans="2:29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  <c r="AC160" s="110"/>
    </row>
    <row r="161" spans="2:29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  <c r="AC161" s="110"/>
    </row>
    <row r="162" spans="2:29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  <c r="AC162" s="110"/>
    </row>
    <row r="163" spans="2:29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  <c r="AC163" s="110"/>
    </row>
    <row r="164" spans="2:29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  <c r="AC164" s="110"/>
    </row>
    <row r="165" spans="2:29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  <c r="AC165" s="110"/>
    </row>
    <row r="166" spans="2:29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  <c r="AC166" s="110"/>
    </row>
    <row r="167" spans="2:29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  <c r="AC167" s="110"/>
    </row>
    <row r="168" spans="2:29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  <c r="AC168" s="110"/>
    </row>
    <row r="169" spans="2:29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  <c r="AC169" s="110"/>
    </row>
    <row r="170" spans="2:29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  <c r="AC170" s="110"/>
    </row>
    <row r="171" spans="2:29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  <c r="AC171" s="110"/>
    </row>
    <row r="172" spans="2:29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</row>
    <row r="173" spans="2:29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</row>
    <row r="174" spans="2:29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  <c r="AC174" s="110"/>
    </row>
    <row r="175" spans="2:29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  <c r="AC175" s="110"/>
    </row>
    <row r="176" spans="2:29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  <c r="AC176" s="110"/>
    </row>
    <row r="177" spans="2:29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  <c r="AC177" s="110"/>
    </row>
    <row r="178" spans="2:29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  <c r="AC178" s="110"/>
    </row>
    <row r="179" spans="2:29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  <c r="AC179" s="110"/>
    </row>
    <row r="180" spans="2:29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  <c r="AC180" s="110"/>
    </row>
    <row r="181" spans="2:29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  <c r="AC181" s="110"/>
    </row>
    <row r="182" spans="2:29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  <c r="AC182" s="110"/>
    </row>
    <row r="183" spans="2:29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  <c r="AC183" s="110"/>
    </row>
    <row r="184" spans="2:29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  <c r="AC184" s="110"/>
    </row>
    <row r="185" spans="2:29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  <c r="AC185" s="110"/>
    </row>
    <row r="186" spans="2:29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  <c r="AC186" s="110"/>
    </row>
    <row r="187" spans="2:29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  <c r="AC187" s="110"/>
    </row>
    <row r="188" spans="2:29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  <c r="AC188" s="110"/>
    </row>
    <row r="189" spans="2:29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  <c r="AC189" s="110"/>
    </row>
    <row r="190" spans="2:29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  <c r="AC190" s="110"/>
    </row>
    <row r="191" spans="2:29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  <c r="AC191" s="110"/>
    </row>
    <row r="192" spans="2:29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  <c r="AC192" s="110"/>
    </row>
    <row r="193" spans="2:29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  <c r="AC193" s="110"/>
    </row>
    <row r="194" spans="2:29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  <c r="AC194" s="110"/>
    </row>
    <row r="195" spans="2:29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  <c r="AC195" s="110"/>
    </row>
    <row r="196" spans="2:29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  <c r="AC196" s="110"/>
    </row>
    <row r="197" spans="2:29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  <c r="AC197" s="110"/>
    </row>
    <row r="198" spans="2:29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  <c r="AC198" s="110"/>
    </row>
    <row r="199" spans="2:29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  <c r="AC199" s="110"/>
    </row>
    <row r="200" spans="2:29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  <c r="AC200" s="110"/>
    </row>
    <row r="201" spans="2:29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  <c r="AC201" s="110"/>
    </row>
    <row r="202" spans="2:29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  <c r="AC202" s="110"/>
    </row>
    <row r="203" spans="2:29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  <c r="AC203" s="110"/>
    </row>
    <row r="204" spans="2:29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  <c r="AC204" s="110"/>
    </row>
    <row r="205" spans="2:29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  <c r="AC205" s="110"/>
    </row>
    <row r="206" spans="2:29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  <c r="AC206" s="110"/>
    </row>
    <row r="207" spans="2:29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  <c r="AC207" s="110"/>
    </row>
    <row r="208" spans="2:29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  <c r="AC208" s="110"/>
    </row>
    <row r="209" spans="2:29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  <c r="AC209" s="110"/>
    </row>
    <row r="210" spans="2:29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  <c r="AC210" s="110"/>
    </row>
    <row r="211" spans="2:29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  <c r="AC211" s="110"/>
    </row>
    <row r="212" spans="2:29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  <c r="AC212" s="110"/>
    </row>
    <row r="213" spans="2:29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  <c r="AC213" s="110"/>
    </row>
    <row r="214" spans="2:29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  <c r="AC214" s="110"/>
    </row>
    <row r="215" spans="2:29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</row>
    <row r="216" spans="2:29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</row>
    <row r="217" spans="2:29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</row>
    <row r="218" spans="2:29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</row>
    <row r="219" spans="2:29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</row>
    <row r="220" spans="2:29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</row>
    <row r="221" spans="2:29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</row>
    <row r="222" spans="2:29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</row>
    <row r="223" spans="2:29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</row>
    <row r="224" spans="2:29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</row>
    <row r="225" spans="2:29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</row>
    <row r="226" spans="2:29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</row>
    <row r="227" spans="2:29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</row>
    <row r="228" spans="2:29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</row>
    <row r="229" spans="2:29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</row>
    <row r="230" spans="2:29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</row>
    <row r="231" spans="2:29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</row>
    <row r="232" spans="2:29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</row>
    <row r="233" spans="2:29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</row>
    <row r="234" spans="2:29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</row>
    <row r="235" spans="2:29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</row>
    <row r="236" spans="2:29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</row>
    <row r="237" spans="2:29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</row>
    <row r="238" spans="2:29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</row>
    <row r="239" spans="2:29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</row>
    <row r="240" spans="2:29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</row>
    <row r="241" spans="2:29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</row>
    <row r="242" spans="2:29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</row>
    <row r="243" spans="2:29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</row>
    <row r="244" spans="2:29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</row>
    <row r="245" spans="2:29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</row>
    <row r="246" spans="2:29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</row>
    <row r="247" spans="2:29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</row>
    <row r="248" spans="2:29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</row>
    <row r="249" spans="2:29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</row>
    <row r="250" spans="2:29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</row>
    <row r="251" spans="2:29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</row>
    <row r="252" spans="2:29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</row>
    <row r="253" spans="2:29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</row>
    <row r="254" spans="2:29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</row>
    <row r="255" spans="2:29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</row>
    <row r="256" spans="2:29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</row>
    <row r="257" spans="2:29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</row>
    <row r="258" spans="2:29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</row>
    <row r="259" spans="2:29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</row>
    <row r="260" spans="2:29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</row>
    <row r="261" spans="2:29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</row>
    <row r="262" spans="2:29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</row>
    <row r="263" spans="2:29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</row>
    <row r="264" spans="2:29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</row>
    <row r="265" spans="2:29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</row>
    <row r="266" spans="2:29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</row>
    <row r="267" spans="2:29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</row>
    <row r="268" spans="2:29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</row>
    <row r="269" spans="2:29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</row>
    <row r="270" spans="2:29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</row>
    <row r="271" spans="2:29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</row>
    <row r="272" spans="2:29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</row>
    <row r="273" spans="2:29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</row>
    <row r="274" spans="2:29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</row>
    <row r="275" spans="2:29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</row>
    <row r="276" spans="2:29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</row>
    <row r="277" spans="2:29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</row>
    <row r="278" spans="2:29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</row>
    <row r="279" spans="2:29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</row>
    <row r="280" spans="2:29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</row>
    <row r="281" spans="2:29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</row>
    <row r="282" spans="2:29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</row>
    <row r="283" spans="2:29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</row>
    <row r="284" spans="2:29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</row>
    <row r="285" spans="2:29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</row>
    <row r="286" spans="2:29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</row>
    <row r="287" spans="2:29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</row>
    <row r="288" spans="2:29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</row>
    <row r="289" spans="2:29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</row>
    <row r="290" spans="2:29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</row>
    <row r="291" spans="2:29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</row>
    <row r="292" spans="2:29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</row>
    <row r="293" spans="2:29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</row>
    <row r="294" spans="2:29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</row>
    <row r="295" spans="2:29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</row>
    <row r="296" spans="2:29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</row>
    <row r="297" spans="2:29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</row>
    <row r="298" spans="2:29"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</row>
    <row r="299" spans="2:29"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</row>
    <row r="300" spans="2:29"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</row>
    <row r="301" spans="2:29"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</row>
    <row r="302" spans="2:29"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</row>
    <row r="303" spans="2:29"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</row>
    <row r="304" spans="2:29"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</row>
    <row r="305" spans="2:29"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</row>
    <row r="306" spans="2:29"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</row>
    <row r="307" spans="2:29"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</row>
    <row r="308" spans="2:29"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</row>
    <row r="309" spans="2:29"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</row>
    <row r="310" spans="2:29"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</row>
    <row r="311" spans="2:29"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</row>
    <row r="312" spans="2:29"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</row>
    <row r="313" spans="2:29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</row>
    <row r="314" spans="2:29"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</row>
    <row r="315" spans="2:29"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</row>
    <row r="316" spans="2:29"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</row>
    <row r="317" spans="2:29"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</row>
    <row r="318" spans="2:29"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</row>
    <row r="319" spans="2:29"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</row>
    <row r="320" spans="2:29"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</row>
    <row r="321" spans="2:29"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</row>
    <row r="322" spans="2:29"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</row>
    <row r="323" spans="2:29"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</row>
    <row r="324" spans="2:29"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</row>
    <row r="325" spans="2:29"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</row>
    <row r="326" spans="2:29"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</row>
    <row r="327" spans="2:29"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</row>
    <row r="328" spans="2:29"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</row>
    <row r="329" spans="2:29"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</row>
    <row r="330" spans="2:29"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</row>
    <row r="331" spans="2:29"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</row>
    <row r="332" spans="2:29"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</row>
    <row r="333" spans="2:29"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</row>
    <row r="334" spans="2:29"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</row>
    <row r="335" spans="2:29"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</row>
    <row r="336" spans="2:29"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</row>
    <row r="337" spans="2:29"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</row>
    <row r="338" spans="2:29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</row>
    <row r="339" spans="2:29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</row>
    <row r="340" spans="2:29"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</row>
    <row r="341" spans="2:29"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</row>
    <row r="342" spans="2:29"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</row>
    <row r="343" spans="2:29"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</row>
    <row r="344" spans="2:29"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</row>
    <row r="345" spans="2:29"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</row>
    <row r="346" spans="2:29"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</row>
    <row r="347" spans="2:29"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</row>
    <row r="348" spans="2:29"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</row>
    <row r="349" spans="2:29"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</row>
    <row r="350" spans="2:29"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</row>
    <row r="351" spans="2:29"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</row>
    <row r="352" spans="2:29"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</row>
    <row r="353" spans="2:29"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</row>
    <row r="354" spans="2:29"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</row>
    <row r="355" spans="2:29"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</row>
    <row r="356" spans="2:29"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</row>
    <row r="357" spans="2:29"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</row>
    <row r="358" spans="2:29"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</row>
    <row r="359" spans="2:29"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</row>
    <row r="360" spans="2:29"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</row>
    <row r="361" spans="2:29"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</row>
    <row r="362" spans="2:29"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</row>
    <row r="363" spans="2:29"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</row>
    <row r="364" spans="2:29"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</row>
    <row r="365" spans="2:29"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</row>
    <row r="366" spans="2:29"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</row>
    <row r="367" spans="2:29"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</row>
    <row r="368" spans="2:29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</row>
    <row r="369" spans="2:29"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</row>
    <row r="370" spans="2:29"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</row>
    <row r="371" spans="2:29"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</row>
    <row r="372" spans="2:29"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</row>
    <row r="373" spans="2:29"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</row>
    <row r="374" spans="2:29"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</row>
    <row r="375" spans="2:29"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</row>
    <row r="376" spans="2:29"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</row>
    <row r="377" spans="2:29"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</row>
    <row r="378" spans="2:29"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</row>
    <row r="379" spans="2:29"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</row>
    <row r="380" spans="2:29"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</row>
    <row r="381" spans="2:29"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</row>
    <row r="382" spans="2:29"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</row>
    <row r="383" spans="2:29"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</row>
    <row r="384" spans="2:29"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</row>
    <row r="385" spans="2:29"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</row>
    <row r="386" spans="2:29"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</row>
    <row r="387" spans="2:29"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</row>
    <row r="388" spans="2:29"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</row>
    <row r="389" spans="2:29"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</row>
    <row r="390" spans="2:29"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</row>
    <row r="391" spans="2:29"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</row>
    <row r="392" spans="2:29"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</row>
    <row r="393" spans="2:29"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</row>
    <row r="394" spans="2:29"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</row>
    <row r="395" spans="2:29"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</row>
    <row r="396" spans="2:29"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</row>
    <row r="397" spans="2:29"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</row>
    <row r="398" spans="2:29"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</row>
    <row r="399" spans="2:29"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</row>
    <row r="400" spans="2:29"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</row>
    <row r="401" spans="2:29"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</row>
    <row r="402" spans="2:29"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</row>
    <row r="403" spans="2:29"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</row>
    <row r="404" spans="2:29"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</row>
    <row r="405" spans="2:29"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</row>
    <row r="406" spans="2:29"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</row>
    <row r="407" spans="2:29"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</row>
    <row r="408" spans="2:29"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</row>
    <row r="409" spans="2:29"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</row>
    <row r="410" spans="2:29"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</row>
    <row r="411" spans="2:29"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</row>
    <row r="412" spans="2:29"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</row>
    <row r="413" spans="2:29"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</row>
    <row r="414" spans="2:29"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</row>
    <row r="415" spans="2:29"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</row>
    <row r="416" spans="2:29"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</row>
    <row r="417" spans="2:29"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</row>
    <row r="418" spans="2:29"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</row>
    <row r="419" spans="2:29"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</row>
    <row r="420" spans="2:29"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</row>
    <row r="421" spans="2:29"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</row>
    <row r="422" spans="2:29"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</row>
    <row r="423" spans="2:29"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</row>
    <row r="424" spans="2:29"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</row>
    <row r="425" spans="2:29"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</row>
    <row r="426" spans="2:29"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</row>
    <row r="427" spans="2:29"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</row>
    <row r="428" spans="2:29"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</row>
    <row r="429" spans="2:29"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</row>
    <row r="430" spans="2:29"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</row>
    <row r="431" spans="2:29"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</row>
    <row r="432" spans="2:29"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</row>
    <row r="433" spans="2:29"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</row>
    <row r="434" spans="2:29"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</row>
    <row r="435" spans="2:29"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</row>
    <row r="436" spans="2:29"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</row>
    <row r="437" spans="2:29"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</row>
    <row r="438" spans="2:29"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</row>
    <row r="439" spans="2:29"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</row>
    <row r="440" spans="2:29"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</row>
    <row r="441" spans="2:29"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</row>
    <row r="442" spans="2:29"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</row>
    <row r="443" spans="2:29"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</row>
    <row r="444" spans="2:29"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</row>
    <row r="445" spans="2:29"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</row>
    <row r="446" spans="2:29"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</row>
    <row r="447" spans="2:29"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</row>
    <row r="448" spans="2:29"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</row>
    <row r="449" spans="2:29"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</row>
    <row r="450" spans="2:29"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</row>
    <row r="451" spans="2:29"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</row>
    <row r="452" spans="2:29"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</row>
    <row r="453" spans="2:29"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</row>
    <row r="454" spans="2:29"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</row>
    <row r="455" spans="2:29"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</row>
    <row r="456" spans="2:29"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</row>
    <row r="457" spans="2:29"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</row>
    <row r="458" spans="2:29"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</row>
    <row r="459" spans="2:29"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</row>
    <row r="460" spans="2:29"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</row>
    <row r="461" spans="2:29"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</row>
    <row r="462" spans="2:29"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</row>
    <row r="463" spans="2:29"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</row>
    <row r="464" spans="2:29"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</row>
    <row r="465" spans="2:29"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</row>
    <row r="466" spans="2:29"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</row>
    <row r="467" spans="2:29"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</row>
    <row r="468" spans="2:29"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</row>
    <row r="469" spans="2:29"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</row>
    <row r="470" spans="2:29"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</row>
    <row r="471" spans="2:29"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</row>
    <row r="472" spans="2:29"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</row>
    <row r="473" spans="2:29"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</row>
    <row r="474" spans="2:29"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</row>
    <row r="475" spans="2:29"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</row>
    <row r="476" spans="2:29"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</row>
    <row r="477" spans="2:29"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</row>
    <row r="478" spans="2:29"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</row>
    <row r="479" spans="2:29"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</row>
    <row r="480" spans="2:29"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</row>
    <row r="481" spans="2:29"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</row>
    <row r="482" spans="2:29"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</row>
    <row r="483" spans="2:29"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</row>
    <row r="484" spans="2:29"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</row>
    <row r="485" spans="2:29"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</row>
    <row r="486" spans="2:29"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</row>
    <row r="487" spans="2:29"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</row>
    <row r="488" spans="2:29"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</row>
    <row r="489" spans="2:29"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</row>
    <row r="490" spans="2:29"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</row>
    <row r="491" spans="2:29"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</row>
    <row r="492" spans="2:29"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</row>
    <row r="493" spans="2:29"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</row>
    <row r="494" spans="2:29"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</row>
    <row r="495" spans="2:29"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</row>
    <row r="496" spans="2:29"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</row>
    <row r="497" spans="2:29"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</row>
    <row r="498" spans="2:29"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</row>
    <row r="499" spans="2:29"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</row>
    <row r="500" spans="2:29"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</row>
    <row r="501" spans="2:29"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</row>
    <row r="502" spans="2:29"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</row>
    <row r="503" spans="2:29"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</row>
    <row r="504" spans="2:29"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</row>
    <row r="505" spans="2:29"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</row>
    <row r="506" spans="2:29"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</row>
    <row r="507" spans="2:29"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</row>
    <row r="508" spans="2:29"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</row>
    <row r="509" spans="2:29"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</row>
    <row r="510" spans="2:29"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</row>
    <row r="511" spans="2:29"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</row>
    <row r="512" spans="2:29"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</row>
    <row r="513" spans="2:29"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</row>
    <row r="514" spans="2:29"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</row>
    <row r="515" spans="2:29"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DBBA-E1CD-4E15-B575-9D10450A6DF9}">
  <dimension ref="A1:AM397"/>
  <sheetViews>
    <sheetView zoomScaleNormal="100" workbookViewId="0">
      <pane xSplit="1" topLeftCell="B1" activePane="topRight" state="frozen"/>
      <selection pane="topRight" activeCell="P49" sqref="P49"/>
    </sheetView>
  </sheetViews>
  <sheetFormatPr defaultRowHeight="15"/>
  <cols>
    <col min="1" max="1" width="0.7109375" customWidth="1"/>
    <col min="2" max="2" width="4" customWidth="1"/>
    <col min="3" max="3" width="32.7109375" customWidth="1"/>
    <col min="4" max="4" width="8.7109375" customWidth="1"/>
    <col min="5" max="5" width="7.28515625" customWidth="1"/>
    <col min="6" max="6" width="6.85546875" customWidth="1"/>
    <col min="7" max="8" width="7.140625" customWidth="1"/>
    <col min="9" max="9" width="6.85546875" customWidth="1"/>
    <col min="10" max="10" width="6.5703125" customWidth="1"/>
    <col min="11" max="11" width="6.85546875" customWidth="1"/>
    <col min="12" max="12" width="6.7109375" customWidth="1"/>
    <col min="13" max="13" width="7" customWidth="1"/>
    <col min="14" max="14" width="6.85546875" customWidth="1"/>
    <col min="15" max="15" width="7" customWidth="1"/>
    <col min="16" max="16" width="7.85546875" customWidth="1"/>
    <col min="17" max="17" width="7.140625" customWidth="1"/>
    <col min="18" max="18" width="7" customWidth="1"/>
    <col min="19" max="19" width="2.570312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2:36" ht="15.75" thickBot="1">
      <c r="B2" s="103" t="s">
        <v>435</v>
      </c>
      <c r="D2" s="103" t="s">
        <v>16</v>
      </c>
      <c r="J2" t="s">
        <v>217</v>
      </c>
      <c r="O2" s="37"/>
      <c r="P2" s="37"/>
      <c r="Q2" s="95"/>
      <c r="R2" s="841"/>
      <c r="S2" s="95"/>
      <c r="AC2" s="110"/>
      <c r="AD2" s="110"/>
      <c r="AE2" s="110"/>
      <c r="AF2" s="110"/>
      <c r="AG2" s="110"/>
      <c r="AH2" s="110"/>
      <c r="AI2" s="110"/>
      <c r="AJ2" s="110"/>
    </row>
    <row r="3" spans="2:36" ht="11.25" customHeight="1">
      <c r="B3" s="86"/>
      <c r="C3" s="466"/>
      <c r="D3" s="36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110"/>
      <c r="X3" s="366"/>
      <c r="Y3" s="130"/>
      <c r="Z3" s="110"/>
      <c r="AA3" s="110"/>
      <c r="AB3" s="110"/>
      <c r="AC3" s="110"/>
      <c r="AD3" s="110"/>
      <c r="AE3" s="110"/>
      <c r="AF3" s="110"/>
      <c r="AG3" s="110"/>
      <c r="AI3" s="110"/>
      <c r="AJ3" s="110"/>
    </row>
    <row r="4" spans="2:36" ht="12" customHeight="1">
      <c r="B4" s="65"/>
      <c r="C4" s="467"/>
      <c r="D4" s="468" t="s">
        <v>173</v>
      </c>
      <c r="E4" s="611" t="s">
        <v>220</v>
      </c>
      <c r="F4" s="20"/>
      <c r="G4" s="20"/>
      <c r="H4" s="20"/>
      <c r="I4" s="20"/>
      <c r="J4" s="20" t="s">
        <v>186</v>
      </c>
      <c r="K4" s="20"/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10"/>
      <c r="AD4" s="110"/>
      <c r="AE4" s="110"/>
      <c r="AF4" s="110"/>
      <c r="AG4" s="110"/>
      <c r="AI4" s="110"/>
      <c r="AJ4" s="110"/>
    </row>
    <row r="5" spans="2:36" ht="12.75" customHeight="1" thickBot="1">
      <c r="B5" s="65"/>
      <c r="C5" s="469" t="s">
        <v>21</v>
      </c>
      <c r="D5" s="75" t="s">
        <v>18</v>
      </c>
      <c r="E5" t="s">
        <v>836</v>
      </c>
      <c r="H5" s="77"/>
      <c r="I5" s="67" t="s">
        <v>837</v>
      </c>
      <c r="J5" s="553"/>
      <c r="L5" s="3357" t="s">
        <v>838</v>
      </c>
      <c r="M5" s="66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110"/>
      <c r="X5" s="366"/>
      <c r="Y5" s="130"/>
      <c r="Z5" s="110"/>
      <c r="AA5" s="110"/>
      <c r="AB5" s="110"/>
      <c r="AC5" s="110"/>
      <c r="AD5" s="110"/>
      <c r="AE5" s="110"/>
      <c r="AF5" s="618"/>
      <c r="AG5" s="110"/>
      <c r="AI5" s="110"/>
      <c r="AJ5" s="110"/>
    </row>
    <row r="6" spans="2:36">
      <c r="B6" s="65" t="s">
        <v>174</v>
      </c>
      <c r="C6" s="467"/>
      <c r="D6" s="74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49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110"/>
      <c r="X6" s="366"/>
      <c r="Y6" s="130"/>
      <c r="Z6" s="110"/>
      <c r="AA6" s="110"/>
      <c r="AB6" s="110"/>
      <c r="AC6" s="110"/>
      <c r="AD6" s="338"/>
      <c r="AE6" s="110"/>
      <c r="AF6" s="618"/>
      <c r="AG6" s="110"/>
      <c r="AI6" s="110"/>
      <c r="AJ6" s="110"/>
    </row>
    <row r="7" spans="2:36" ht="12" customHeight="1">
      <c r="B7" s="65"/>
      <c r="C7" s="469" t="s">
        <v>175</v>
      </c>
      <c r="D7" s="847" t="s">
        <v>176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54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110"/>
      <c r="AD7" s="338"/>
      <c r="AE7" s="110"/>
      <c r="AF7" s="619"/>
      <c r="AG7" s="110"/>
      <c r="AI7" s="110"/>
      <c r="AJ7" s="110"/>
    </row>
    <row r="8" spans="2:36" ht="12" customHeight="1" thickBot="1">
      <c r="B8" s="65"/>
      <c r="C8" s="470"/>
      <c r="D8" s="842">
        <v>0.1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364"/>
      <c r="P8" s="364" t="s">
        <v>168</v>
      </c>
      <c r="Q8" s="364" t="s">
        <v>276</v>
      </c>
      <c r="R8" s="1523">
        <v>1</v>
      </c>
      <c r="T8" s="102"/>
      <c r="U8" s="102"/>
      <c r="V8" s="211"/>
      <c r="W8" s="130"/>
      <c r="X8" s="366"/>
      <c r="Y8" s="130"/>
      <c r="Z8" s="110"/>
      <c r="AA8" s="278"/>
      <c r="AB8" s="366"/>
      <c r="AC8" s="164"/>
      <c r="AD8" s="620"/>
      <c r="AE8" s="110"/>
      <c r="AF8" s="619"/>
      <c r="AG8" s="110"/>
      <c r="AI8" s="110"/>
      <c r="AJ8" s="110"/>
    </row>
    <row r="9" spans="2:36" ht="13.5" customHeight="1">
      <c r="B9" s="471">
        <v>1</v>
      </c>
      <c r="C9" s="472" t="s">
        <v>177</v>
      </c>
      <c r="D9" s="1515">
        <v>8</v>
      </c>
      <c r="E9" s="1664">
        <f>'7-11л. РАСКЛАДКА'!U12</f>
        <v>20</v>
      </c>
      <c r="F9" s="1665">
        <f>'7-11л. РАСКЛАДКА'!U70</f>
        <v>20</v>
      </c>
      <c r="G9" s="1665">
        <f>'7-11л. РАСКЛАДКА'!U129</f>
        <v>0</v>
      </c>
      <c r="H9" s="1665">
        <f>'7-11л. РАСКЛАДКА'!U185</f>
        <v>0</v>
      </c>
      <c r="I9" s="1665">
        <f>'7-11л. РАСКЛАДКА'!U242</f>
        <v>0</v>
      </c>
      <c r="J9" s="1665">
        <f>'7-11л. РАСКЛАДКА'!U298</f>
        <v>0</v>
      </c>
      <c r="K9" s="1665">
        <f>'7-11л. РАСКЛАДКА'!U354</f>
        <v>0</v>
      </c>
      <c r="L9" s="1665">
        <f>'7-11л. РАСКЛАДКА'!U407</f>
        <v>20</v>
      </c>
      <c r="M9" s="1665">
        <f>'7-11л. РАСКЛАДКА'!U461</f>
        <v>20</v>
      </c>
      <c r="N9" s="1666">
        <f>'7-11л. РАСКЛАДКА'!U514</f>
        <v>0</v>
      </c>
      <c r="O9" s="1660">
        <f t="shared" ref="O9:O45" si="0">E9+F9+G9+H9+I9+J9+K9+L9+M9+N9</f>
        <v>80</v>
      </c>
      <c r="P9" s="2194">
        <v>0</v>
      </c>
      <c r="Q9" s="1508">
        <v>80</v>
      </c>
      <c r="R9" s="2259">
        <v>80</v>
      </c>
      <c r="T9" s="3747"/>
      <c r="U9" s="130"/>
      <c r="V9" s="366"/>
      <c r="W9" s="500"/>
      <c r="X9" s="3414"/>
      <c r="Y9" s="3414"/>
      <c r="Z9" s="3414"/>
      <c r="AA9" s="623"/>
      <c r="AB9" s="130"/>
      <c r="AC9" s="3414"/>
      <c r="AD9" s="624"/>
      <c r="AE9" s="3414"/>
      <c r="AF9" s="1758"/>
      <c r="AG9" s="3414"/>
      <c r="AH9" s="3414"/>
      <c r="AI9" s="110"/>
      <c r="AJ9" s="110"/>
    </row>
    <row r="10" spans="2:36" ht="14.25" customHeight="1">
      <c r="B10" s="445">
        <v>2</v>
      </c>
      <c r="C10" s="241" t="s">
        <v>38</v>
      </c>
      <c r="D10" s="1522">
        <v>15</v>
      </c>
      <c r="E10" s="1667">
        <f>'7-11л. РАСКЛАДКА'!U13</f>
        <v>14.6</v>
      </c>
      <c r="F10" s="647">
        <f>'7-11л. РАСКЛАДКА'!U71</f>
        <v>0</v>
      </c>
      <c r="G10" s="647">
        <f>'7-11л. РАСКЛАДКА'!U130</f>
        <v>20</v>
      </c>
      <c r="H10" s="647">
        <f>'7-11л. РАСКЛАДКА'!U186</f>
        <v>20</v>
      </c>
      <c r="I10" s="647">
        <f>'7-11л. РАСКЛАДКА'!U243</f>
        <v>20</v>
      </c>
      <c r="J10" s="647">
        <f>'7-11л. РАСКЛАДКА'!U299</f>
        <v>20</v>
      </c>
      <c r="K10" s="647">
        <f>'7-11л. РАСКЛАДКА'!U355</f>
        <v>20</v>
      </c>
      <c r="L10" s="647">
        <f>'7-11л. РАСКЛАДКА'!U408</f>
        <v>0</v>
      </c>
      <c r="M10" s="647">
        <f>'7-11л. РАСКЛАДКА'!U462</f>
        <v>10.4</v>
      </c>
      <c r="N10" s="1668">
        <f>'7-11л. РАСКЛАДКА'!U515</f>
        <v>25</v>
      </c>
      <c r="O10" s="1661">
        <f t="shared" si="0"/>
        <v>150</v>
      </c>
      <c r="P10" s="1808">
        <v>0</v>
      </c>
      <c r="Q10" s="1509">
        <v>150</v>
      </c>
      <c r="R10" s="2260">
        <v>150</v>
      </c>
      <c r="T10" s="3747"/>
      <c r="U10" s="130"/>
      <c r="V10" s="366"/>
      <c r="W10" s="3414"/>
      <c r="X10" s="3414"/>
      <c r="Y10" s="3414"/>
      <c r="Z10" s="3414"/>
      <c r="AA10" s="623"/>
      <c r="AB10" s="130"/>
      <c r="AC10" s="3414"/>
      <c r="AD10" s="624"/>
      <c r="AE10" s="3414"/>
      <c r="AF10" s="1758"/>
      <c r="AG10" s="3414"/>
      <c r="AH10" s="3414"/>
      <c r="AI10" s="110"/>
      <c r="AJ10" s="110"/>
    </row>
    <row r="11" spans="2:36">
      <c r="B11" s="445">
        <v>3</v>
      </c>
      <c r="C11" s="241" t="s">
        <v>39</v>
      </c>
      <c r="D11" s="1522">
        <v>1.5</v>
      </c>
      <c r="E11" s="1667">
        <f>'7-11л. РАСКЛАДКА'!U14</f>
        <v>2.1800000000000002</v>
      </c>
      <c r="F11" s="647">
        <f>'7-11л. РАСКЛАДКА'!U72</f>
        <v>0</v>
      </c>
      <c r="G11" s="647">
        <f>'7-11л. РАСКЛАДКА'!U131</f>
        <v>0</v>
      </c>
      <c r="H11" s="647">
        <f>'7-11л. РАСКЛАДКА'!U187</f>
        <v>0</v>
      </c>
      <c r="I11" s="647">
        <f>'7-11л. РАСКЛАДКА'!U244</f>
        <v>0.87</v>
      </c>
      <c r="J11" s="647">
        <f>'7-11л. РАСКЛАДКА'!U300</f>
        <v>0</v>
      </c>
      <c r="K11" s="647">
        <f>'7-11л. РАСКЛАДКА'!U356</f>
        <v>3.8</v>
      </c>
      <c r="L11" s="647">
        <f>'7-11л. РАСКЛАДКА'!U409</f>
        <v>0</v>
      </c>
      <c r="M11" s="647">
        <f>'7-11л. РАСКЛАДКА'!U463</f>
        <v>1.5</v>
      </c>
      <c r="N11" s="1668">
        <f>'7-11л. РАСКЛАДКА'!U516</f>
        <v>6.65</v>
      </c>
      <c r="O11" s="1661">
        <f t="shared" si="0"/>
        <v>15</v>
      </c>
      <c r="P11" s="1808">
        <v>0</v>
      </c>
      <c r="Q11" s="1509">
        <v>15</v>
      </c>
      <c r="R11" s="2260">
        <v>15</v>
      </c>
      <c r="T11" s="3747"/>
      <c r="U11" s="130"/>
      <c r="V11" s="366"/>
      <c r="W11" s="3414"/>
      <c r="X11" s="3414"/>
      <c r="Y11" s="3414"/>
      <c r="Z11" s="3414"/>
      <c r="AA11" s="623"/>
      <c r="AB11" s="130"/>
      <c r="AC11" s="3414"/>
      <c r="AD11" s="624"/>
      <c r="AE11" s="3414"/>
      <c r="AF11" s="1759"/>
      <c r="AG11" s="3414"/>
      <c r="AH11" s="3414"/>
      <c r="AI11" s="110"/>
      <c r="AJ11" s="110"/>
    </row>
    <row r="12" spans="2:36" ht="12.75" customHeight="1">
      <c r="B12" s="445">
        <v>4</v>
      </c>
      <c r="C12" s="241" t="s">
        <v>40</v>
      </c>
      <c r="D12" s="1522">
        <v>4.5</v>
      </c>
      <c r="E12" s="1667">
        <f>'7-11л. РАСКЛАДКА'!U15</f>
        <v>0</v>
      </c>
      <c r="F12" s="647">
        <f>'7-11л. РАСКЛАДКА'!U73</f>
        <v>12.01</v>
      </c>
      <c r="G12" s="647">
        <f>'7-11л. РАСКЛАДКА'!U132</f>
        <v>9</v>
      </c>
      <c r="H12" s="647">
        <f>'7-11л. РАСКЛАДКА'!U188</f>
        <v>0</v>
      </c>
      <c r="I12" s="647">
        <f>'7-11л. РАСКЛАДКА'!U245</f>
        <v>0</v>
      </c>
      <c r="J12" s="647">
        <f>'7-11л. РАСКЛАДКА'!U301</f>
        <v>0</v>
      </c>
      <c r="K12" s="647">
        <f>'7-11л. РАСКЛАДКА'!U357</f>
        <v>0</v>
      </c>
      <c r="L12" s="647">
        <f>'7-11л. РАСКЛАДКА'!U410</f>
        <v>21.14</v>
      </c>
      <c r="M12" s="647">
        <f>'7-11л. РАСКЛАДКА'!U464</f>
        <v>0</v>
      </c>
      <c r="N12" s="1668">
        <f>'7-11л. РАСКЛАДКА'!U517</f>
        <v>2.85</v>
      </c>
      <c r="O12" s="1661">
        <f t="shared" si="0"/>
        <v>45</v>
      </c>
      <c r="P12" s="1808">
        <v>0</v>
      </c>
      <c r="Q12" s="1509">
        <v>45</v>
      </c>
      <c r="R12" s="2260">
        <v>45</v>
      </c>
      <c r="T12" s="3747"/>
      <c r="U12" s="130"/>
      <c r="V12" s="366"/>
      <c r="W12" s="3414"/>
      <c r="X12" s="3414"/>
      <c r="Y12" s="3414"/>
      <c r="Z12" s="3414"/>
      <c r="AA12" s="623"/>
      <c r="AB12" s="130"/>
      <c r="AC12" s="3414"/>
      <c r="AD12" s="624"/>
      <c r="AE12" s="3414"/>
      <c r="AF12" s="1758"/>
      <c r="AG12" s="3414"/>
      <c r="AH12" s="3414"/>
      <c r="AI12" s="110"/>
      <c r="AJ12" s="110"/>
    </row>
    <row r="13" spans="2:36" ht="12.75" customHeight="1">
      <c r="B13" s="445">
        <v>5</v>
      </c>
      <c r="C13" s="241" t="s">
        <v>41</v>
      </c>
      <c r="D13" s="1522">
        <v>1.5</v>
      </c>
      <c r="E13" s="1667">
        <f>'7-11л. РАСКЛАДКА'!U16</f>
        <v>0</v>
      </c>
      <c r="F13" s="647">
        <f>'7-11л. РАСКЛАДКА'!U74</f>
        <v>0</v>
      </c>
      <c r="G13" s="647">
        <f>'7-11л. РАСКЛАДКА'!U133</f>
        <v>0</v>
      </c>
      <c r="H13" s="647">
        <f>'7-11л. РАСКЛАДКА'!U189</f>
        <v>0</v>
      </c>
      <c r="I13" s="647">
        <f>'7-11л. РАСКЛАДКА'!U246</f>
        <v>0</v>
      </c>
      <c r="J13" s="647">
        <f>'7-11л. РАСКЛАДКА'!U302</f>
        <v>0</v>
      </c>
      <c r="K13" s="647">
        <f>'7-11л. РАСКЛАДКА'!U358</f>
        <v>0</v>
      </c>
      <c r="L13" s="647">
        <f>'7-11л. РАСКЛАДКА'!U411</f>
        <v>0</v>
      </c>
      <c r="M13" s="647">
        <f>'7-11л. РАСКЛАДКА'!U465</f>
        <v>15</v>
      </c>
      <c r="N13" s="1668">
        <f>'7-11л. РАСКЛАДКА'!U518</f>
        <v>0</v>
      </c>
      <c r="O13" s="1661">
        <f t="shared" si="0"/>
        <v>15</v>
      </c>
      <c r="P13" s="1808">
        <v>0</v>
      </c>
      <c r="Q13" s="1509">
        <v>15</v>
      </c>
      <c r="R13" s="2260">
        <v>15</v>
      </c>
      <c r="T13" s="3747"/>
      <c r="U13" s="130"/>
      <c r="V13" s="366"/>
      <c r="W13" s="3414"/>
      <c r="X13" s="3414"/>
      <c r="Y13" s="3414"/>
      <c r="Z13" s="3414"/>
      <c r="AA13" s="623"/>
      <c r="AB13" s="130"/>
      <c r="AC13" s="3414"/>
      <c r="AD13" s="624"/>
      <c r="AE13" s="3414"/>
      <c r="AF13" s="1653"/>
      <c r="AG13" s="3414"/>
      <c r="AH13" s="3414"/>
      <c r="AI13" s="110"/>
      <c r="AJ13" s="110"/>
    </row>
    <row r="14" spans="2:36" ht="14.25" customHeight="1">
      <c r="B14" s="1456">
        <v>6</v>
      </c>
      <c r="C14" s="1628" t="s">
        <v>42</v>
      </c>
      <c r="D14" s="1559">
        <v>18.7</v>
      </c>
      <c r="E14" s="1669">
        <f>'7-11л. РАСКЛАДКА'!U17</f>
        <v>0</v>
      </c>
      <c r="F14" s="1462">
        <f>'7-11л. РАСКЛАДКА'!U75</f>
        <v>0</v>
      </c>
      <c r="G14" s="1462">
        <f>'7-11л. РАСКЛАДКА'!U134</f>
        <v>0</v>
      </c>
      <c r="H14" s="1462">
        <f>'7-11л. РАСКЛАДКА'!U190</f>
        <v>111.6</v>
      </c>
      <c r="I14" s="1462">
        <f>'7-11л. РАСКЛАДКА'!U247</f>
        <v>0</v>
      </c>
      <c r="J14" s="1462">
        <f>'7-11л. РАСКЛАДКА'!U303</f>
        <v>0</v>
      </c>
      <c r="K14" s="1462">
        <f>'7-11л. РАСКЛАДКА'!U359</f>
        <v>75.400000000000006</v>
      </c>
      <c r="L14" s="1462">
        <f>'7-11л. РАСКЛАДКА'!U412</f>
        <v>0</v>
      </c>
      <c r="M14" s="1462">
        <f>'7-11л. РАСКЛАДКА'!U466</f>
        <v>0</v>
      </c>
      <c r="N14" s="1670">
        <f>'7-11л. РАСКЛАДКА'!U519</f>
        <v>0</v>
      </c>
      <c r="O14" s="1465">
        <f t="shared" si="0"/>
        <v>187</v>
      </c>
      <c r="P14" s="1808">
        <v>0</v>
      </c>
      <c r="Q14" s="1507">
        <v>187</v>
      </c>
      <c r="R14" s="2261">
        <v>187</v>
      </c>
      <c r="T14" s="3747"/>
      <c r="U14" s="130"/>
      <c r="V14" s="366"/>
      <c r="W14" s="3414"/>
      <c r="X14" s="3414"/>
      <c r="Y14" s="3414"/>
      <c r="Z14" s="3414"/>
      <c r="AA14" s="623"/>
      <c r="AB14" s="130"/>
      <c r="AC14" s="3414"/>
      <c r="AD14" s="624"/>
      <c r="AE14" s="3414"/>
      <c r="AF14" s="1759"/>
      <c r="AG14" s="3414"/>
      <c r="AH14" s="3414"/>
      <c r="AI14" s="110"/>
      <c r="AJ14" s="110"/>
    </row>
    <row r="15" spans="2:36" ht="12" customHeight="1">
      <c r="B15" s="1456">
        <v>7</v>
      </c>
      <c r="C15" s="1226" t="s">
        <v>392</v>
      </c>
      <c r="D15" s="1637">
        <v>25.2</v>
      </c>
      <c r="E15" s="1672">
        <f>'7-11л. РАСКЛАДКА'!U18</f>
        <v>0</v>
      </c>
      <c r="F15" s="1638">
        <f>'7-11л. РАСКЛАДКА'!U76</f>
        <v>45.863999999999997</v>
      </c>
      <c r="G15" s="1639">
        <f>'7-11л. РАСКЛАДКА'!U135</f>
        <v>74.7</v>
      </c>
      <c r="H15" s="1638">
        <f>'7-11л. РАСКЛАДКА'!U191</f>
        <v>42</v>
      </c>
      <c r="I15" s="1639">
        <f>'7-11л. РАСКЛАДКА'!U248</f>
        <v>46.07</v>
      </c>
      <c r="J15" s="1638">
        <f>'7-11л. РАСКЛАДКА'!U304</f>
        <v>0</v>
      </c>
      <c r="K15" s="1639">
        <f>'7-11л. РАСКЛАДКА'!U360</f>
        <v>0</v>
      </c>
      <c r="L15" s="1638">
        <f>'7-11л. РАСКЛАДКА'!U413</f>
        <v>14.920999999999999</v>
      </c>
      <c r="M15" s="1639">
        <f>'7-11л. РАСКЛАДКА'!U467</f>
        <v>0</v>
      </c>
      <c r="N15" s="1673">
        <f>'7-11л. РАСКЛАДКА'!U520</f>
        <v>49.381</v>
      </c>
      <c r="O15" s="1603">
        <f t="shared" si="0"/>
        <v>272.93599999999998</v>
      </c>
      <c r="P15" s="1604">
        <v>8.3079365000000003</v>
      </c>
      <c r="Q15" s="1605">
        <v>252</v>
      </c>
      <c r="R15" s="1606">
        <f>R17-R16</f>
        <v>252</v>
      </c>
      <c r="T15" s="3747"/>
      <c r="U15" s="477"/>
      <c r="V15" s="366"/>
      <c r="W15" s="1763"/>
      <c r="X15" s="3414"/>
      <c r="Y15" s="3414"/>
      <c r="Z15" s="3414"/>
      <c r="AA15" s="623"/>
      <c r="AB15" s="130"/>
      <c r="AC15" s="3414"/>
      <c r="AD15" s="624"/>
      <c r="AE15" s="3414"/>
      <c r="AF15" s="1653"/>
      <c r="AG15" s="3414"/>
      <c r="AH15" s="3414"/>
      <c r="AI15" s="110"/>
      <c r="AJ15" s="110"/>
    </row>
    <row r="16" spans="2:36" ht="11.25" customHeight="1">
      <c r="B16" s="1573"/>
      <c r="C16" s="1186" t="s">
        <v>396</v>
      </c>
      <c r="D16" s="1640">
        <v>2.8</v>
      </c>
      <c r="E16" s="1674">
        <f>'7-11л. РАСКЛАДКА'!U19</f>
        <v>0</v>
      </c>
      <c r="F16" s="1641">
        <f>'7-11л. РАСКЛАДКА'!U77</f>
        <v>0</v>
      </c>
      <c r="G16" s="1642">
        <f>'7-11л. РАСКЛАДКА'!U136</f>
        <v>0</v>
      </c>
      <c r="H16" s="1641">
        <f>'7-11л. РАСКЛАДКА'!U192</f>
        <v>0</v>
      </c>
      <c r="I16" s="1642">
        <f>'7-11л. РАСКЛАДКА'!U249</f>
        <v>0</v>
      </c>
      <c r="J16" s="1641">
        <f>'7-11л. РАСКЛАДКА'!U305</f>
        <v>0</v>
      </c>
      <c r="K16" s="1642">
        <f>'7-11л. РАСКЛАДКА'!U361</f>
        <v>0</v>
      </c>
      <c r="L16" s="1641">
        <f>'7-11л. РАСКЛАДКА'!U414</f>
        <v>0</v>
      </c>
      <c r="M16" s="1642">
        <f>'7-11л. РАСКЛАДКА'!U468</f>
        <v>2</v>
      </c>
      <c r="N16" s="1675">
        <f>'7-11л. РАСКЛАДКА'!U521</f>
        <v>0</v>
      </c>
      <c r="O16" s="1612">
        <f t="shared" si="0"/>
        <v>2</v>
      </c>
      <c r="P16" s="1613">
        <v>-92.857142899999999</v>
      </c>
      <c r="Q16" s="1614">
        <v>28</v>
      </c>
      <c r="R16" s="1615">
        <f>(R17/100)*10</f>
        <v>28</v>
      </c>
      <c r="T16" s="3747"/>
      <c r="U16" s="484"/>
      <c r="V16" s="366"/>
      <c r="W16" s="1763"/>
      <c r="X16" s="3414"/>
      <c r="Y16" s="3414"/>
      <c r="Z16" s="3414"/>
      <c r="AA16" s="623"/>
      <c r="AB16" s="130"/>
      <c r="AC16" s="3414"/>
      <c r="AD16" s="624"/>
      <c r="AE16" s="3414"/>
      <c r="AF16" s="1653"/>
      <c r="AG16" s="3414"/>
      <c r="AH16" s="3414"/>
      <c r="AI16" s="110"/>
      <c r="AJ16" s="110"/>
    </row>
    <row r="17" spans="2:36" ht="12" customHeight="1">
      <c r="B17" s="1457"/>
      <c r="C17" s="1630" t="s">
        <v>406</v>
      </c>
      <c r="D17" s="1631">
        <v>28</v>
      </c>
      <c r="E17" s="2998">
        <f>'7-11л. РАСКЛАДКА'!U20</f>
        <v>0</v>
      </c>
      <c r="F17" s="2992">
        <f>'7-11л. РАСКЛАДКА'!U78</f>
        <v>45.863999999999997</v>
      </c>
      <c r="G17" s="2991">
        <f>'7-11л. РАСКЛАДКА'!U137</f>
        <v>74.7</v>
      </c>
      <c r="H17" s="2992">
        <f>'7-11л. РАСКЛАДКА'!U193</f>
        <v>42</v>
      </c>
      <c r="I17" s="2991">
        <f>'7-11л. РАСКЛАДКА'!U250</f>
        <v>46.07</v>
      </c>
      <c r="J17" s="2992">
        <f>'7-11л. РАСКЛАДКА'!U306</f>
        <v>0</v>
      </c>
      <c r="K17" s="2991">
        <f>'7-11л. РАСКЛАДКА'!U362</f>
        <v>0</v>
      </c>
      <c r="L17" s="2992">
        <f>'7-11л. РАСКЛАДКА'!U415</f>
        <v>14.920999999999999</v>
      </c>
      <c r="M17" s="2991">
        <f>'7-11л. РАСКЛАДКА'!U469</f>
        <v>2</v>
      </c>
      <c r="N17" s="2993">
        <f>'7-11л. РАСКЛАДКА'!U522</f>
        <v>49.381</v>
      </c>
      <c r="O17" s="1662">
        <f t="shared" si="0"/>
        <v>274.93599999999998</v>
      </c>
      <c r="P17" s="1467">
        <v>-1.8085713999999999</v>
      </c>
      <c r="Q17" s="1597">
        <v>280</v>
      </c>
      <c r="R17" s="1512">
        <v>280</v>
      </c>
      <c r="T17" s="3747"/>
      <c r="U17" s="3823"/>
      <c r="V17" s="366"/>
      <c r="W17" s="3414"/>
      <c r="X17" s="3414"/>
      <c r="Y17" s="3414"/>
      <c r="Z17" s="3414"/>
      <c r="AA17" s="623"/>
      <c r="AB17" s="130"/>
      <c r="AC17" s="3414"/>
      <c r="AD17" s="624"/>
      <c r="AE17" s="3414"/>
      <c r="AF17" s="1653"/>
      <c r="AG17" s="3414"/>
      <c r="AH17" s="3414"/>
      <c r="AI17" s="110"/>
      <c r="AJ17" s="110"/>
    </row>
    <row r="18" spans="2:36">
      <c r="B18" s="1457">
        <v>8</v>
      </c>
      <c r="C18" s="1634" t="s">
        <v>178</v>
      </c>
      <c r="D18" s="1522">
        <v>18.5</v>
      </c>
      <c r="E18" s="1667">
        <f>'7-11л. РАСКЛАДКА'!U21</f>
        <v>0</v>
      </c>
      <c r="F18" s="647">
        <f>'7-11л. РАСКЛАДКА'!U79</f>
        <v>7</v>
      </c>
      <c r="G18" s="647">
        <f>'7-11л. РАСКЛАДКА'!U138</f>
        <v>0</v>
      </c>
      <c r="H18" s="647">
        <f>'7-11л. РАСКЛАДКА'!U194</f>
        <v>0</v>
      </c>
      <c r="I18" s="647">
        <f>'7-11л. РАСКЛАДКА'!U251</f>
        <v>55</v>
      </c>
      <c r="J18" s="647">
        <f>'7-11л. РАСКЛАДКА'!U307</f>
        <v>111.5</v>
      </c>
      <c r="K18" s="647">
        <f>'7-11л. РАСКЛАДКА'!U363</f>
        <v>0</v>
      </c>
      <c r="L18" s="647">
        <f>'7-11л. РАСКЛАДКА'!U416</f>
        <v>0</v>
      </c>
      <c r="M18" s="647">
        <f>'7-11л. РАСКЛАДКА'!U470</f>
        <v>0</v>
      </c>
      <c r="N18" s="1668">
        <f>'7-11л. РАСКЛАДКА'!U523</f>
        <v>11.5</v>
      </c>
      <c r="O18" s="1466">
        <f t="shared" si="0"/>
        <v>185</v>
      </c>
      <c r="P18" s="2195">
        <v>0</v>
      </c>
      <c r="Q18" s="1510">
        <v>185</v>
      </c>
      <c r="R18" s="2262">
        <v>185</v>
      </c>
      <c r="T18" s="3747"/>
      <c r="U18" s="130"/>
      <c r="V18" s="366"/>
      <c r="W18" s="3414"/>
      <c r="X18" s="3414"/>
      <c r="Y18" s="3414"/>
      <c r="Z18" s="3414"/>
      <c r="AA18" s="623"/>
      <c r="AB18" s="130"/>
      <c r="AC18" s="3414"/>
      <c r="AD18" s="624"/>
      <c r="AE18" s="3414"/>
      <c r="AF18" s="1653"/>
      <c r="AG18" s="3414"/>
      <c r="AH18" s="3414"/>
      <c r="AI18" s="110"/>
      <c r="AJ18" s="110"/>
    </row>
    <row r="19" spans="2:36" ht="14.25" customHeight="1">
      <c r="B19" s="445">
        <v>9</v>
      </c>
      <c r="C19" s="241" t="s">
        <v>90</v>
      </c>
      <c r="D19" s="1522">
        <v>1.5</v>
      </c>
      <c r="E19" s="1667">
        <f>'7-11л. РАСКЛАДКА'!U22</f>
        <v>0</v>
      </c>
      <c r="F19" s="647">
        <f>'7-11л. РАСКЛАДКА'!U80</f>
        <v>0</v>
      </c>
      <c r="G19" s="647">
        <f>'7-11л. РАСКЛАДКА'!U139</f>
        <v>0</v>
      </c>
      <c r="H19" s="647">
        <f>'7-11л. РАСКЛАДКА'!U195</f>
        <v>0</v>
      </c>
      <c r="I19" s="647">
        <f>'7-11л. РАСКЛАДКА'!U252</f>
        <v>0</v>
      </c>
      <c r="J19" s="647">
        <f>'7-11л. РАСКЛАДКА'!U308</f>
        <v>0</v>
      </c>
      <c r="K19" s="647">
        <f>'7-11л. РАСКЛАДКА'!U364</f>
        <v>0</v>
      </c>
      <c r="L19" s="647">
        <f>'7-11л. РАСКЛАДКА'!U417</f>
        <v>0</v>
      </c>
      <c r="M19" s="647">
        <f>'7-11л. РАСКЛАДКА'!U471</f>
        <v>15</v>
      </c>
      <c r="N19" s="1668">
        <f>'7-11л. РАСКЛАДКА'!U524</f>
        <v>0</v>
      </c>
      <c r="O19" s="1661">
        <f t="shared" si="0"/>
        <v>15</v>
      </c>
      <c r="P19" s="2195">
        <v>0</v>
      </c>
      <c r="Q19" s="1509">
        <v>15</v>
      </c>
      <c r="R19" s="2260">
        <v>15</v>
      </c>
      <c r="T19" s="3747"/>
      <c r="U19" s="130"/>
      <c r="V19" s="366"/>
      <c r="W19" s="3414"/>
      <c r="X19" s="3414"/>
      <c r="Y19" s="3414"/>
      <c r="Z19" s="3414"/>
      <c r="AA19" s="623"/>
      <c r="AB19" s="130"/>
      <c r="AC19" s="3414"/>
      <c r="AD19" s="624"/>
      <c r="AE19" s="3414"/>
      <c r="AF19" s="1653"/>
      <c r="AG19" s="3414"/>
      <c r="AH19" s="3414"/>
      <c r="AI19" s="110"/>
      <c r="AJ19" s="110"/>
    </row>
    <row r="20" spans="2:36">
      <c r="B20" s="445">
        <v>10</v>
      </c>
      <c r="C20" s="1179" t="s">
        <v>338</v>
      </c>
      <c r="D20" s="1522">
        <v>20</v>
      </c>
      <c r="E20" s="1667">
        <f>'7-11л. РАСКЛАДКА'!U23</f>
        <v>200</v>
      </c>
      <c r="F20" s="647">
        <f>'7-11л. РАСКЛАДКА'!U81</f>
        <v>0</v>
      </c>
      <c r="G20" s="647">
        <f>'7-11л. РАСКЛАДКА'!U140</f>
        <v>0</v>
      </c>
      <c r="H20" s="647">
        <f>'7-11л. РАСКЛАДКА'!U196</f>
        <v>0</v>
      </c>
      <c r="I20" s="647">
        <f>'7-11л. РАСКЛАДКА'!U253</f>
        <v>0</v>
      </c>
      <c r="J20" s="647">
        <f>'7-11л. РАСКЛАДКА'!U309</f>
        <v>0</v>
      </c>
      <c r="K20" s="647">
        <f>'7-11л. РАСКЛАДКА'!U365</f>
        <v>0</v>
      </c>
      <c r="L20" s="647">
        <f>'7-11л. РАСКЛАДКА'!U418</f>
        <v>0</v>
      </c>
      <c r="M20" s="647">
        <f>'7-11л. РАСКЛАДКА'!U472</f>
        <v>0</v>
      </c>
      <c r="N20" s="1668">
        <f>'7-11л. РАСКЛАДКА'!U525</f>
        <v>0</v>
      </c>
      <c r="O20" s="1661">
        <f t="shared" si="0"/>
        <v>200</v>
      </c>
      <c r="P20" s="2195">
        <v>0</v>
      </c>
      <c r="Q20" s="1509">
        <v>200</v>
      </c>
      <c r="R20" s="2260">
        <v>200</v>
      </c>
      <c r="T20" s="3747"/>
      <c r="U20" s="3823"/>
      <c r="V20" s="366"/>
      <c r="W20" s="3414"/>
      <c r="X20" s="3414"/>
      <c r="Y20" s="3414"/>
      <c r="Z20" s="3414"/>
      <c r="AA20" s="623"/>
      <c r="AB20" s="130"/>
      <c r="AC20" s="3414"/>
      <c r="AD20" s="624"/>
      <c r="AE20" s="3414"/>
      <c r="AF20" s="1653"/>
      <c r="AG20" s="3414"/>
      <c r="AH20" s="3414"/>
      <c r="AI20" s="110"/>
      <c r="AJ20" s="110"/>
    </row>
    <row r="21" spans="2:36">
      <c r="B21" s="445">
        <v>11</v>
      </c>
      <c r="C21" s="241" t="s">
        <v>96</v>
      </c>
      <c r="D21" s="1522">
        <v>7</v>
      </c>
      <c r="E21" s="1667">
        <f>'7-11л. РАСКЛАДКА'!U24</f>
        <v>0</v>
      </c>
      <c r="F21" s="647">
        <f>'7-11л. РАСКЛАДКА'!U82</f>
        <v>0</v>
      </c>
      <c r="G21" s="647">
        <f>'7-11л. РАСКЛАДКА'!U141</f>
        <v>0</v>
      </c>
      <c r="H21" s="647">
        <f>'7-11л. РАСКЛАДКА'!U197</f>
        <v>0</v>
      </c>
      <c r="I21" s="647">
        <f>'7-11л. РАСКЛАДКА'!U254</f>
        <v>0</v>
      </c>
      <c r="J21" s="647">
        <f>'7-11л. РАСКЛАДКА'!U310</f>
        <v>0</v>
      </c>
      <c r="K21" s="647">
        <f>'7-11л. РАСКЛАДКА'!U366</f>
        <v>0</v>
      </c>
      <c r="L21" s="647">
        <f>'7-11л. РАСКЛАДКА'!U419</f>
        <v>0</v>
      </c>
      <c r="M21" s="647">
        <f>'7-11л. РАСКЛАДКА'!U473</f>
        <v>42.8</v>
      </c>
      <c r="N21" s="1668">
        <f>'7-11л. РАСКЛАДКА'!U526</f>
        <v>27.2</v>
      </c>
      <c r="O21" s="1661">
        <f t="shared" si="0"/>
        <v>70</v>
      </c>
      <c r="P21" s="2195">
        <v>0</v>
      </c>
      <c r="Q21" s="1509">
        <v>70</v>
      </c>
      <c r="R21" s="2260">
        <v>70</v>
      </c>
      <c r="T21" s="3747"/>
      <c r="U21" s="130"/>
      <c r="V21" s="366"/>
      <c r="W21" s="3414"/>
      <c r="X21" s="3414"/>
      <c r="Y21" s="3414"/>
      <c r="Z21" s="3414"/>
      <c r="AA21" s="623"/>
      <c r="AB21" s="130"/>
      <c r="AC21" s="3414"/>
      <c r="AD21" s="624"/>
      <c r="AE21" s="3414"/>
      <c r="AF21" s="1762"/>
      <c r="AG21" s="3414"/>
      <c r="AH21" s="3414"/>
      <c r="AI21" s="110"/>
      <c r="AJ21" s="110"/>
    </row>
    <row r="22" spans="2:36">
      <c r="B22" s="445">
        <v>12</v>
      </c>
      <c r="C22" s="241" t="s">
        <v>97</v>
      </c>
      <c r="D22" s="1522">
        <v>3.5</v>
      </c>
      <c r="E22" s="1667">
        <f>'7-11л. РАСКЛАДКА'!U25</f>
        <v>35</v>
      </c>
      <c r="F22" s="647">
        <f>'7-11л. РАСКЛАДКА'!U83</f>
        <v>0</v>
      </c>
      <c r="G22" s="647">
        <f>'7-11л. РАСКЛАДКА'!U142</f>
        <v>0</v>
      </c>
      <c r="H22" s="647">
        <f>'7-11л. РАСКЛАДКА'!U198</f>
        <v>0</v>
      </c>
      <c r="I22" s="647">
        <f>'7-11л. РАСКЛАДКА'!U255</f>
        <v>0</v>
      </c>
      <c r="J22" s="647">
        <f>'7-11л. РАСКЛАДКА'!U311</f>
        <v>0</v>
      </c>
      <c r="K22" s="647">
        <f>'7-11л. РАСКЛАДКА'!U367</f>
        <v>0</v>
      </c>
      <c r="L22" s="647">
        <f>'7-11л. РАСКЛАДКА'!U420</f>
        <v>0</v>
      </c>
      <c r="M22" s="647">
        <f>'7-11л. РАСКЛАДКА'!U474</f>
        <v>0</v>
      </c>
      <c r="N22" s="1668">
        <f>'7-11л. РАСКЛАДКА'!U527</f>
        <v>0</v>
      </c>
      <c r="O22" s="1661">
        <f t="shared" si="0"/>
        <v>35</v>
      </c>
      <c r="P22" s="2195">
        <v>0</v>
      </c>
      <c r="Q22" s="1509">
        <v>35</v>
      </c>
      <c r="R22" s="2260">
        <v>35</v>
      </c>
      <c r="T22" s="3747"/>
      <c r="U22" s="130"/>
      <c r="V22" s="366"/>
      <c r="W22" s="3414"/>
      <c r="X22" s="3414"/>
      <c r="Y22" s="3414"/>
      <c r="Z22" s="3414"/>
      <c r="AA22" s="623"/>
      <c r="AB22" s="130"/>
      <c r="AC22" s="3414"/>
      <c r="AD22" s="624"/>
      <c r="AE22" s="3414"/>
      <c r="AF22" s="1762"/>
      <c r="AG22" s="3414"/>
      <c r="AH22" s="3414"/>
      <c r="AI22" s="110"/>
      <c r="AJ22" s="110"/>
    </row>
    <row r="23" spans="2:36" ht="12.75" customHeight="1">
      <c r="B23" s="445">
        <v>13</v>
      </c>
      <c r="C23" s="241" t="s">
        <v>43</v>
      </c>
      <c r="D23" s="1522">
        <v>5.8</v>
      </c>
      <c r="E23" s="1667">
        <f>'7-11л. РАСКЛАДКА'!U26</f>
        <v>0</v>
      </c>
      <c r="F23" s="647">
        <f>'7-11л. РАСКЛАДКА'!U84</f>
        <v>0</v>
      </c>
      <c r="G23" s="647">
        <f>'7-11л. РАСКЛАДКА'!U143</f>
        <v>0</v>
      </c>
      <c r="H23" s="647">
        <f>'7-11л. РАСКЛАДКА'!U199</f>
        <v>0</v>
      </c>
      <c r="I23" s="647">
        <f>'7-11л. РАСКЛАДКА'!U256</f>
        <v>58</v>
      </c>
      <c r="J23" s="647">
        <f>'7-11л. РАСКЛАДКА'!U312</f>
        <v>0</v>
      </c>
      <c r="K23" s="647">
        <f>'7-11л. РАСКЛАДКА'!U368</f>
        <v>0</v>
      </c>
      <c r="L23" s="647">
        <f>'7-11л. РАСКЛАДКА'!U421</f>
        <v>0</v>
      </c>
      <c r="M23" s="647">
        <f>'7-11л. РАСКЛАДКА'!U475</f>
        <v>0</v>
      </c>
      <c r="N23" s="1668">
        <f>'7-11л. РАСКЛАДКА'!U528</f>
        <v>0</v>
      </c>
      <c r="O23" s="1661">
        <f t="shared" si="0"/>
        <v>58</v>
      </c>
      <c r="P23" s="2195">
        <v>0</v>
      </c>
      <c r="Q23" s="1509">
        <v>58</v>
      </c>
      <c r="R23" s="2260">
        <v>58</v>
      </c>
      <c r="T23" s="3747"/>
      <c r="U23" s="130"/>
      <c r="V23" s="366"/>
      <c r="W23" s="3414"/>
      <c r="X23" s="3414"/>
      <c r="Y23" s="3414"/>
      <c r="Z23" s="3414"/>
      <c r="AA23" s="623"/>
      <c r="AB23" s="130"/>
      <c r="AC23" s="3414"/>
      <c r="AD23" s="624"/>
      <c r="AE23" s="3414"/>
      <c r="AF23" s="1762"/>
      <c r="AG23" s="3414"/>
      <c r="AH23" s="3414"/>
      <c r="AI23" s="110"/>
      <c r="AJ23" s="110"/>
    </row>
    <row r="24" spans="2:36" ht="13.5" customHeight="1">
      <c r="B24" s="445">
        <v>14</v>
      </c>
      <c r="C24" s="241" t="s">
        <v>98</v>
      </c>
      <c r="D24" s="1522">
        <v>3</v>
      </c>
      <c r="E24" s="1667">
        <f>'7-11л. РАСКЛАДКА'!U27</f>
        <v>0</v>
      </c>
      <c r="F24" s="647">
        <f>'7-11л. РАСКЛАДКА'!U85</f>
        <v>30</v>
      </c>
      <c r="G24" s="647">
        <f>'7-11л. РАСКЛАДКА'!U144</f>
        <v>0</v>
      </c>
      <c r="H24" s="647">
        <f>'7-11л. РАСКЛАДКА'!U200</f>
        <v>0</v>
      </c>
      <c r="I24" s="647">
        <f>'7-11л. РАСКЛАДКА'!U257</f>
        <v>0</v>
      </c>
      <c r="J24" s="647">
        <f>'7-11л. РАСКЛАДКА'!U313</f>
        <v>0</v>
      </c>
      <c r="K24" s="647">
        <f>'7-11л. РАСКЛАДКА'!U369</f>
        <v>0</v>
      </c>
      <c r="L24" s="647">
        <f>'7-11л. РАСКЛАДКА'!U422</f>
        <v>0</v>
      </c>
      <c r="M24" s="647">
        <f>'7-11л. РАСКЛАДКА'!U476</f>
        <v>0</v>
      </c>
      <c r="N24" s="1668">
        <f>'7-11л. РАСКЛАДКА'!U529</f>
        <v>0</v>
      </c>
      <c r="O24" s="1661">
        <f t="shared" si="0"/>
        <v>30</v>
      </c>
      <c r="P24" s="2195">
        <v>0</v>
      </c>
      <c r="Q24" s="1509">
        <v>30</v>
      </c>
      <c r="R24" s="2260">
        <v>30</v>
      </c>
      <c r="T24" s="3747"/>
      <c r="U24" s="130"/>
      <c r="V24" s="366"/>
      <c r="W24" s="3414"/>
      <c r="X24" s="3414"/>
      <c r="Y24" s="3414"/>
      <c r="Z24" s="3414"/>
      <c r="AA24" s="623"/>
      <c r="AB24" s="130"/>
      <c r="AC24" s="3414"/>
      <c r="AD24" s="624"/>
      <c r="AE24" s="3414"/>
      <c r="AF24" s="1762"/>
      <c r="AG24" s="3414"/>
      <c r="AH24" s="3414"/>
      <c r="AI24" s="110"/>
      <c r="AJ24" s="110"/>
    </row>
    <row r="25" spans="2:36" ht="12" customHeight="1">
      <c r="B25" s="445">
        <v>15</v>
      </c>
      <c r="C25" s="241" t="s">
        <v>179</v>
      </c>
      <c r="D25" s="1522">
        <v>30</v>
      </c>
      <c r="E25" s="1667">
        <f>'7-11л. РАСКЛАДКА'!U28</f>
        <v>57.699999999999996</v>
      </c>
      <c r="F25" s="647">
        <f>'7-11л. РАСКЛАДКА'!U86</f>
        <v>0</v>
      </c>
      <c r="G25" s="647">
        <f>'7-11л. РАСКЛАДКА'!U145</f>
        <v>9</v>
      </c>
      <c r="H25" s="647">
        <f>'7-11л. РАСКЛАДКА'!U201</f>
        <v>0</v>
      </c>
      <c r="I25" s="647">
        <f>'7-11л. РАСКЛАДКА'!U258</f>
        <v>0</v>
      </c>
      <c r="J25" s="647">
        <f>'7-11л. РАСКЛАДКА'!U314</f>
        <v>0</v>
      </c>
      <c r="K25" s="647">
        <f>'7-11л. РАСКЛАДКА'!U370</f>
        <v>0</v>
      </c>
      <c r="L25" s="647">
        <f>'7-11л. РАСКЛАДКА'!U423</f>
        <v>218.2</v>
      </c>
      <c r="M25" s="647">
        <f>'7-11л. РАСКЛАДКА'!U477</f>
        <v>0</v>
      </c>
      <c r="N25" s="1668">
        <f>'7-11л. РАСКЛАДКА'!U530</f>
        <v>15.1</v>
      </c>
      <c r="O25" s="1661">
        <f t="shared" si="0"/>
        <v>300</v>
      </c>
      <c r="P25" s="2195">
        <v>0</v>
      </c>
      <c r="Q25" s="1509">
        <v>300</v>
      </c>
      <c r="R25" s="2260">
        <v>300</v>
      </c>
      <c r="T25" s="3747"/>
      <c r="U25" s="130"/>
      <c r="V25" s="366"/>
      <c r="W25" s="3414"/>
      <c r="X25" s="3414"/>
      <c r="Y25" s="3414"/>
      <c r="Z25" s="3414"/>
      <c r="AA25" s="623"/>
      <c r="AB25" s="130"/>
      <c r="AC25" s="3414"/>
      <c r="AD25" s="624"/>
      <c r="AE25" s="3414"/>
      <c r="AF25" s="1769"/>
      <c r="AG25" s="3414"/>
      <c r="AH25" s="3414"/>
      <c r="AI25" s="110"/>
      <c r="AJ25" s="110"/>
    </row>
    <row r="26" spans="2:36" ht="14.25" customHeight="1">
      <c r="B26" s="445">
        <v>16</v>
      </c>
      <c r="C26" s="241" t="s">
        <v>180</v>
      </c>
      <c r="D26" s="1522">
        <v>15</v>
      </c>
      <c r="E26" s="1667">
        <f>'7-11л. РАСКЛАДКА'!U29</f>
        <v>0</v>
      </c>
      <c r="F26" s="647">
        <f>'7-11л. РАСКЛАДКА'!U87</f>
        <v>0</v>
      </c>
      <c r="G26" s="647">
        <f>'7-11л. РАСКЛАДКА'!U146</f>
        <v>200</v>
      </c>
      <c r="H26" s="647">
        <f>'7-11л. РАСКЛАДКА'!U202</f>
        <v>200</v>
      </c>
      <c r="I26" s="647">
        <f>'7-11л. РАСКЛАДКА'!U259</f>
        <v>0</v>
      </c>
      <c r="J26" s="647">
        <f>'7-11л. РАСКЛАДКА'!U315</f>
        <v>0</v>
      </c>
      <c r="K26" s="647">
        <f>'7-11л. РАСКЛАДКА'!U371</f>
        <v>200</v>
      </c>
      <c r="L26" s="647">
        <f>'7-11л. РАСКЛАДКА'!U424</f>
        <v>0</v>
      </c>
      <c r="M26" s="647">
        <f>'7-11л. РАСКЛАДКА'!U478</f>
        <v>0</v>
      </c>
      <c r="N26" s="1668">
        <f>'7-11л. РАСКЛАДКА'!U531</f>
        <v>0</v>
      </c>
      <c r="O26" s="1661">
        <f t="shared" si="0"/>
        <v>600</v>
      </c>
      <c r="P26" s="1808">
        <v>300</v>
      </c>
      <c r="Q26" s="1509">
        <v>150</v>
      </c>
      <c r="R26" s="2260">
        <v>150</v>
      </c>
      <c r="T26" s="3747"/>
      <c r="U26" s="130"/>
      <c r="V26" s="366"/>
      <c r="W26" s="3414"/>
      <c r="X26" s="3414"/>
      <c r="Y26" s="3414"/>
      <c r="Z26" s="3414"/>
      <c r="AA26" s="623"/>
      <c r="AB26" s="130"/>
      <c r="AC26" s="3414"/>
      <c r="AD26" s="624"/>
      <c r="AE26" s="3414"/>
      <c r="AF26" s="1762"/>
      <c r="AG26" s="3414"/>
      <c r="AH26" s="3414"/>
      <c r="AI26" s="220"/>
      <c r="AJ26" s="110"/>
    </row>
    <row r="27" spans="2:36">
      <c r="B27" s="445">
        <v>17</v>
      </c>
      <c r="C27" s="241" t="s">
        <v>181</v>
      </c>
      <c r="D27" s="1522">
        <v>5</v>
      </c>
      <c r="E27" s="1667">
        <f>'7-11л. РАСКЛАДКА'!U30</f>
        <v>0</v>
      </c>
      <c r="F27" s="647">
        <f>'7-11л. РАСКЛАДКА'!U88</f>
        <v>0</v>
      </c>
      <c r="G27" s="647">
        <f>'7-11л. РАСКЛАДКА'!U147</f>
        <v>18</v>
      </c>
      <c r="H27" s="647">
        <f>'7-11л. РАСКЛАДКА'!U203</f>
        <v>0</v>
      </c>
      <c r="I27" s="647">
        <f>'7-11л. РАСКЛАДКА'!U260</f>
        <v>0</v>
      </c>
      <c r="J27" s="647">
        <f>'7-11л. РАСКЛАДКА'!U316</f>
        <v>0</v>
      </c>
      <c r="K27" s="647">
        <f>'7-11л. РАСКЛАДКА'!U372</f>
        <v>32</v>
      </c>
      <c r="L27" s="647">
        <f>'7-11л. РАСКЛАДКА'!U425</f>
        <v>0</v>
      </c>
      <c r="M27" s="647">
        <f>'7-11л. РАСКЛАДКА'!U479</f>
        <v>0</v>
      </c>
      <c r="N27" s="1668">
        <f>'7-11л. РАСКЛАДКА'!U532</f>
        <v>0</v>
      </c>
      <c r="O27" s="1661">
        <f t="shared" si="0"/>
        <v>50</v>
      </c>
      <c r="P27" s="1281">
        <v>0</v>
      </c>
      <c r="Q27" s="1509">
        <v>50</v>
      </c>
      <c r="R27" s="2260">
        <v>50</v>
      </c>
      <c r="T27" s="3747"/>
      <c r="U27" s="130"/>
      <c r="V27" s="366"/>
      <c r="W27" s="3414"/>
      <c r="X27" s="3414"/>
      <c r="Y27" s="3414"/>
      <c r="Z27" s="3414"/>
      <c r="AA27" s="623"/>
      <c r="AB27" s="130"/>
      <c r="AC27" s="3414"/>
      <c r="AD27" s="624"/>
      <c r="AE27" s="3414"/>
      <c r="AF27" s="1762"/>
      <c r="AG27" s="3414"/>
      <c r="AH27" s="3414"/>
      <c r="AI27" s="110"/>
      <c r="AJ27" s="110"/>
    </row>
    <row r="28" spans="2:36" ht="13.5" customHeight="1">
      <c r="B28" s="445">
        <v>18</v>
      </c>
      <c r="C28" s="241" t="s">
        <v>44</v>
      </c>
      <c r="D28" s="1522">
        <v>1</v>
      </c>
      <c r="E28" s="1667">
        <f>'7-11л. РАСКЛАДКА'!U31</f>
        <v>0</v>
      </c>
      <c r="F28" s="647">
        <f>'7-11л. РАСКЛАДКА'!U89</f>
        <v>0</v>
      </c>
      <c r="G28" s="647">
        <f>'7-11л. РАСКЛАДКА'!U148</f>
        <v>0</v>
      </c>
      <c r="H28" s="647">
        <f>'7-11л. РАСКЛАДКА'!U204</f>
        <v>0</v>
      </c>
      <c r="I28" s="647">
        <f>'7-11л. РАСКЛАДКА'!U261</f>
        <v>0</v>
      </c>
      <c r="J28" s="647">
        <f>'7-11л. РАСКЛАДКА'!U317</f>
        <v>10</v>
      </c>
      <c r="K28" s="647">
        <f>'7-11л. РАСКЛАДКА'!U373</f>
        <v>0</v>
      </c>
      <c r="L28" s="647">
        <f>'7-11л. РАСКЛАДКА'!U426</f>
        <v>0</v>
      </c>
      <c r="M28" s="647">
        <f>'7-11л. РАСКЛАДКА'!U480</f>
        <v>0</v>
      </c>
      <c r="N28" s="1668">
        <f>'7-11л. РАСКЛАДКА'!U533</f>
        <v>0</v>
      </c>
      <c r="O28" s="1661">
        <f t="shared" si="0"/>
        <v>10</v>
      </c>
      <c r="P28" s="1281">
        <v>0</v>
      </c>
      <c r="Q28" s="1509">
        <v>10</v>
      </c>
      <c r="R28" s="2260">
        <v>10</v>
      </c>
      <c r="T28" s="3747"/>
      <c r="U28" s="130"/>
      <c r="V28" s="366"/>
      <c r="W28" s="3414"/>
      <c r="X28" s="3414"/>
      <c r="Y28" s="3414"/>
      <c r="Z28" s="3414"/>
      <c r="AA28" s="623"/>
      <c r="AB28" s="130"/>
      <c r="AC28" s="3414"/>
      <c r="AD28" s="624"/>
      <c r="AE28" s="3414"/>
      <c r="AF28" s="1762"/>
      <c r="AG28" s="3414"/>
      <c r="AH28" s="3414"/>
      <c r="AI28" s="110"/>
      <c r="AJ28" s="110"/>
    </row>
    <row r="29" spans="2:36" ht="13.5" customHeight="1">
      <c r="B29" s="445">
        <v>19</v>
      </c>
      <c r="C29" s="241" t="s">
        <v>182</v>
      </c>
      <c r="D29" s="1522">
        <v>1</v>
      </c>
      <c r="E29" s="1667">
        <f>'7-11л. РАСКЛАДКА'!U32</f>
        <v>0</v>
      </c>
      <c r="F29" s="647">
        <f>'7-11л. РАСКЛАДКА'!U90</f>
        <v>0</v>
      </c>
      <c r="G29" s="647">
        <f>'7-11л. РАСКЛАДКА'!U149</f>
        <v>0</v>
      </c>
      <c r="H29" s="647">
        <f>'7-11л. РАСКЛАДКА'!U205</f>
        <v>0</v>
      </c>
      <c r="I29" s="647">
        <f>'7-11л. РАСКЛАДКА'!U262</f>
        <v>0</v>
      </c>
      <c r="J29" s="647">
        <f>'7-11л. РАСКЛАДКА'!U318</f>
        <v>0</v>
      </c>
      <c r="K29" s="647">
        <f>'7-11л. РАСКЛАДКА'!U374</f>
        <v>0</v>
      </c>
      <c r="L29" s="647">
        <f>'7-11л. РАСКЛАДКА'!U427</f>
        <v>0</v>
      </c>
      <c r="M29" s="647">
        <f>'7-11л. РАСКЛАДКА'!U481</f>
        <v>5</v>
      </c>
      <c r="N29" s="1668">
        <f>'7-11л. РАСКЛАДКА'!U534</f>
        <v>5</v>
      </c>
      <c r="O29" s="1661">
        <f t="shared" si="0"/>
        <v>10</v>
      </c>
      <c r="P29" s="1281">
        <v>0</v>
      </c>
      <c r="Q29" s="1509">
        <v>10</v>
      </c>
      <c r="R29" s="2260">
        <v>10</v>
      </c>
      <c r="T29" s="3747"/>
      <c r="U29" s="130"/>
      <c r="V29" s="366"/>
      <c r="W29" s="3414"/>
      <c r="X29" s="3414"/>
      <c r="Y29" s="3414"/>
      <c r="Z29" s="3414"/>
      <c r="AA29" s="623"/>
      <c r="AB29" s="130"/>
      <c r="AC29" s="3414"/>
      <c r="AD29" s="624"/>
      <c r="AE29" s="3414"/>
      <c r="AF29" s="1770"/>
      <c r="AG29" s="3414"/>
      <c r="AH29" s="3414"/>
      <c r="AI29" s="110"/>
      <c r="AJ29" s="110"/>
    </row>
    <row r="30" spans="2:36" ht="13.5" customHeight="1">
      <c r="B30" s="445">
        <v>20</v>
      </c>
      <c r="C30" s="241" t="s">
        <v>45</v>
      </c>
      <c r="D30" s="1522">
        <v>3</v>
      </c>
      <c r="E30" s="1667">
        <f>'7-11л. РАСКЛАДКА'!U33</f>
        <v>1.5</v>
      </c>
      <c r="F30" s="647">
        <f>'7-11л. РАСКЛАДКА'!U91</f>
        <v>0</v>
      </c>
      <c r="G30" s="647">
        <f>'7-11л. РАСКЛАДКА'!U150</f>
        <v>4.5</v>
      </c>
      <c r="H30" s="647">
        <f>'7-11л. РАСКЛАДКА'!U206</f>
        <v>7.3599999999999994</v>
      </c>
      <c r="I30" s="647">
        <f>'7-11л. РАСКЛАДКА'!U263</f>
        <v>0</v>
      </c>
      <c r="J30" s="647">
        <f>'7-11л. РАСКЛАДКА'!U319</f>
        <v>5</v>
      </c>
      <c r="K30" s="647">
        <f>'7-11л. РАСКЛАДКА'!U375</f>
        <v>2.8499999999999996</v>
      </c>
      <c r="L30" s="647">
        <f>'7-11л. РАСКЛАДКА'!U428</f>
        <v>4.57</v>
      </c>
      <c r="M30" s="647">
        <f>'7-11л. РАСКЛАДКА'!U482</f>
        <v>1.1299999999999999</v>
      </c>
      <c r="N30" s="1668">
        <f>'7-11л. РАСКЛАДКА'!U535</f>
        <v>3.09</v>
      </c>
      <c r="O30" s="1661">
        <f t="shared" si="0"/>
        <v>30</v>
      </c>
      <c r="P30" s="1281">
        <v>0</v>
      </c>
      <c r="Q30" s="1509">
        <v>30</v>
      </c>
      <c r="R30" s="2260">
        <v>30</v>
      </c>
      <c r="T30" s="3747"/>
      <c r="U30" s="130"/>
      <c r="V30" s="366"/>
      <c r="W30" s="3414"/>
      <c r="X30" s="3414"/>
      <c r="Y30" s="3414"/>
      <c r="Z30" s="3414"/>
      <c r="AA30" s="623"/>
      <c r="AB30" s="130"/>
      <c r="AC30" s="3414"/>
      <c r="AD30" s="624"/>
      <c r="AE30" s="3414"/>
      <c r="AF30" s="1762"/>
      <c r="AG30" s="3414"/>
      <c r="AH30" s="3414"/>
      <c r="AI30" s="110"/>
      <c r="AJ30" s="110"/>
    </row>
    <row r="31" spans="2:36">
      <c r="B31" s="445">
        <v>21</v>
      </c>
      <c r="C31" s="241" t="s">
        <v>46</v>
      </c>
      <c r="D31" s="1522">
        <v>1.5</v>
      </c>
      <c r="E31" s="1667">
        <f>'7-11л. РАСКЛАДКА'!U34</f>
        <v>0</v>
      </c>
      <c r="F31" s="647">
        <f>'7-11л. РАСКЛАДКА'!U92</f>
        <v>2.88</v>
      </c>
      <c r="G31" s="647">
        <f>'7-11л. РАСКЛАДКА'!U151</f>
        <v>0</v>
      </c>
      <c r="H31" s="647">
        <f>'7-11л. РАСКЛАДКА'!U207</f>
        <v>0</v>
      </c>
      <c r="I31" s="647">
        <f>'7-11л. РАСКЛАДКА'!U264</f>
        <v>3.6</v>
      </c>
      <c r="J31" s="647">
        <f>'7-11л. РАСКЛАДКА'!U320</f>
        <v>0</v>
      </c>
      <c r="K31" s="647">
        <f>'7-11л. РАСКЛАДКА'!U376</f>
        <v>3.75</v>
      </c>
      <c r="L31" s="647">
        <f>'7-11л. РАСКЛАДКА'!U429</f>
        <v>0</v>
      </c>
      <c r="M31" s="647">
        <f>'7-11л. РАСКЛАДКА'!U483</f>
        <v>1.02</v>
      </c>
      <c r="N31" s="1668">
        <f>'7-11л. РАСКЛАДКА'!U536</f>
        <v>3.75</v>
      </c>
      <c r="O31" s="1661">
        <f t="shared" si="0"/>
        <v>15</v>
      </c>
      <c r="P31" s="1281">
        <v>0</v>
      </c>
      <c r="Q31" s="1509">
        <v>15</v>
      </c>
      <c r="R31" s="2260">
        <v>15</v>
      </c>
      <c r="T31" s="3747"/>
      <c r="U31" s="130"/>
      <c r="V31" s="366"/>
      <c r="W31" s="3414"/>
      <c r="X31" s="3414"/>
      <c r="Y31" s="3414"/>
      <c r="Z31" s="3414"/>
      <c r="AA31" s="623"/>
      <c r="AB31" s="130"/>
      <c r="AC31" s="3414"/>
      <c r="AD31" s="624"/>
      <c r="AE31" s="3414"/>
      <c r="AF31" s="1762"/>
      <c r="AG31" s="3414"/>
      <c r="AH31" s="3414"/>
      <c r="AI31" s="110"/>
      <c r="AJ31" s="110"/>
    </row>
    <row r="32" spans="2:36" ht="12" customHeight="1">
      <c r="B32" s="445">
        <v>22</v>
      </c>
      <c r="C32" s="241" t="s">
        <v>183</v>
      </c>
      <c r="D32" s="1522">
        <v>4</v>
      </c>
      <c r="E32" s="1667">
        <f>'7-11л. РАСКЛАДКА'!U35</f>
        <v>0</v>
      </c>
      <c r="F32" s="647">
        <f>'7-11л. РАСКЛАДКА'!U93</f>
        <v>4.88</v>
      </c>
      <c r="G32" s="647">
        <f>'7-11л. РАСКЛАДКА'!U152</f>
        <v>3.6</v>
      </c>
      <c r="H32" s="647">
        <f>'7-11л. РАСКЛАДКА'!U208</f>
        <v>2</v>
      </c>
      <c r="I32" s="647">
        <f>'7-11л. РАСКЛАДКА'!U265</f>
        <v>18</v>
      </c>
      <c r="J32" s="647">
        <f>'7-11л. РАСКЛАДКА'!U321</f>
        <v>0</v>
      </c>
      <c r="K32" s="647">
        <f>'7-11л. РАСКЛАДКА'!U377</f>
        <v>4.2</v>
      </c>
      <c r="L32" s="647">
        <f>'7-11л. РАСКЛАДКА'!U430</f>
        <v>1.8</v>
      </c>
      <c r="M32" s="647">
        <f>'7-11л. РАСКЛАДКА'!U484</f>
        <v>5.52</v>
      </c>
      <c r="N32" s="1668">
        <f>'7-11л. РАСКЛАДКА'!U537</f>
        <v>0</v>
      </c>
      <c r="O32" s="1661">
        <f t="shared" si="0"/>
        <v>40</v>
      </c>
      <c r="P32" s="1281">
        <v>0</v>
      </c>
      <c r="Q32" s="1509">
        <v>40</v>
      </c>
      <c r="R32" s="2260">
        <v>40</v>
      </c>
      <c r="T32" s="3747"/>
      <c r="U32" s="130"/>
      <c r="V32" s="366"/>
      <c r="W32" s="3414"/>
      <c r="X32" s="3414"/>
      <c r="Y32" s="3414"/>
      <c r="Z32" s="3414"/>
      <c r="AA32" s="623"/>
      <c r="AB32" s="130"/>
      <c r="AC32" s="3414"/>
      <c r="AD32" s="624"/>
      <c r="AE32" s="3414"/>
      <c r="AF32" s="1762"/>
      <c r="AG32" s="3414"/>
      <c r="AH32" s="3414"/>
      <c r="AI32" s="110"/>
      <c r="AJ32" s="110"/>
    </row>
    <row r="33" spans="1:36" ht="13.5" customHeight="1">
      <c r="B33" s="445">
        <v>23</v>
      </c>
      <c r="C33" s="241" t="s">
        <v>47</v>
      </c>
      <c r="D33" s="1522">
        <v>3</v>
      </c>
      <c r="E33" s="1667">
        <f>'7-11л. РАСКЛАДКА'!U36</f>
        <v>0</v>
      </c>
      <c r="F33" s="647">
        <f>'7-11л. РАСКЛАДКА'!U94</f>
        <v>1.8</v>
      </c>
      <c r="G33" s="647">
        <f>'7-11л. РАСКЛАДКА'!U153</f>
        <v>0</v>
      </c>
      <c r="H33" s="647">
        <f>'7-11л. РАСКЛАДКА'!U209</f>
        <v>0</v>
      </c>
      <c r="I33" s="647">
        <f>'7-11л. РАСКЛАДКА'!U266</f>
        <v>5</v>
      </c>
      <c r="J33" s="647">
        <f>'7-11л. РАСКЛАДКА'!U322</f>
        <v>6.3</v>
      </c>
      <c r="K33" s="647">
        <f>'7-11л. РАСКЛАДКА'!U378</f>
        <v>0</v>
      </c>
      <c r="L33" s="647">
        <f>'7-11л. РАСКЛАДКА'!U431</f>
        <v>5.6</v>
      </c>
      <c r="M33" s="647">
        <f>'7-11л. РАСКЛАДКА'!U485</f>
        <v>5</v>
      </c>
      <c r="N33" s="1668">
        <f>'7-11л. РАСКЛАДКА'!U538</f>
        <v>6.3</v>
      </c>
      <c r="O33" s="1661">
        <f t="shared" si="0"/>
        <v>30</v>
      </c>
      <c r="P33" s="1281">
        <v>0</v>
      </c>
      <c r="Q33" s="1509">
        <v>30</v>
      </c>
      <c r="R33" s="2260">
        <v>30</v>
      </c>
      <c r="T33" s="3747"/>
      <c r="U33" s="130"/>
      <c r="V33" s="366"/>
      <c r="W33" s="3414"/>
      <c r="X33" s="3414"/>
      <c r="Y33" s="3414"/>
      <c r="Z33" s="3414"/>
      <c r="AA33" s="623"/>
      <c r="AB33" s="130"/>
      <c r="AC33" s="3414"/>
      <c r="AD33" s="624"/>
      <c r="AE33" s="3414"/>
      <c r="AF33" s="1762"/>
      <c r="AG33" s="3414"/>
      <c r="AH33" s="3414"/>
      <c r="AI33" s="110"/>
      <c r="AJ33" s="110"/>
    </row>
    <row r="34" spans="1:36" ht="12.75" customHeight="1">
      <c r="B34" s="445">
        <v>24</v>
      </c>
      <c r="C34" s="241" t="s">
        <v>48</v>
      </c>
      <c r="D34" s="1522">
        <v>1</v>
      </c>
      <c r="E34" s="1667">
        <f>'7-11л. РАСКЛАДКА'!U37</f>
        <v>0</v>
      </c>
      <c r="F34" s="647">
        <f>'7-11л. РАСКЛАДКА'!U95</f>
        <v>0</v>
      </c>
      <c r="G34" s="647">
        <f>'7-11л. РАСКЛАДКА'!U154</f>
        <v>0</v>
      </c>
      <c r="H34" s="647">
        <f>'7-11л. РАСКЛАДКА'!U210</f>
        <v>0</v>
      </c>
      <c r="I34" s="647">
        <f>'7-11л. РАСКЛАДКА'!U267</f>
        <v>0</v>
      </c>
      <c r="J34" s="647">
        <f>'7-11л. РАСКЛАДКА'!U323</f>
        <v>10</v>
      </c>
      <c r="K34" s="647">
        <f>'7-11л. РАСКЛАДКА'!U379</f>
        <v>0</v>
      </c>
      <c r="L34" s="647">
        <f>'7-11л. РАСКЛАДКА'!U432</f>
        <v>0</v>
      </c>
      <c r="M34" s="647">
        <f>'7-11л. РАСКЛАДКА'!U486</f>
        <v>0</v>
      </c>
      <c r="N34" s="1668">
        <f>'7-11л. РАСКЛАДКА'!U539</f>
        <v>0</v>
      </c>
      <c r="O34" s="1661">
        <f t="shared" si="0"/>
        <v>10</v>
      </c>
      <c r="P34" s="1281">
        <v>0</v>
      </c>
      <c r="Q34" s="1509">
        <v>10</v>
      </c>
      <c r="R34" s="2260">
        <v>10</v>
      </c>
      <c r="T34" s="3747"/>
      <c r="U34" s="130"/>
      <c r="V34" s="366"/>
      <c r="W34" s="3414"/>
      <c r="X34" s="3414"/>
      <c r="Y34" s="3414"/>
      <c r="Z34" s="3414"/>
      <c r="AA34" s="623"/>
      <c r="AB34" s="130"/>
      <c r="AC34" s="3414"/>
      <c r="AD34" s="624"/>
      <c r="AE34" s="3414"/>
      <c r="AF34" s="1762"/>
      <c r="AG34" s="3414"/>
      <c r="AH34" s="3414"/>
      <c r="AI34" s="110"/>
      <c r="AJ34" s="110"/>
    </row>
    <row r="35" spans="1:36" ht="12" customHeight="1">
      <c r="B35" s="445">
        <v>25</v>
      </c>
      <c r="C35" s="241" t="s">
        <v>49</v>
      </c>
      <c r="D35" s="1522">
        <v>0.1</v>
      </c>
      <c r="E35" s="1667">
        <f>'7-11л. РАСКЛАДКА'!U38</f>
        <v>0</v>
      </c>
      <c r="F35" s="647">
        <f>'7-11л. РАСКЛАДКА'!U96</f>
        <v>0</v>
      </c>
      <c r="G35" s="647">
        <f>'7-11л. РАСКЛАДКА'!U155</f>
        <v>0</v>
      </c>
      <c r="H35" s="647">
        <f>'7-11л. РАСКЛАДКА'!U211</f>
        <v>0</v>
      </c>
      <c r="I35" s="647">
        <f>'7-11л. РАСКЛАДКА'!U268</f>
        <v>0</v>
      </c>
      <c r="J35" s="647">
        <f>'7-11л. РАСКЛАДКА'!U324</f>
        <v>0.5</v>
      </c>
      <c r="K35" s="647">
        <f>'7-11л. РАСКЛАДКА'!U380</f>
        <v>0</v>
      </c>
      <c r="L35" s="647">
        <f>'7-11л. РАСКЛАДКА'!U433</f>
        <v>0</v>
      </c>
      <c r="M35" s="647">
        <f>'7-11л. РАСКЛАДКА'!U487</f>
        <v>0</v>
      </c>
      <c r="N35" s="1668">
        <f>'7-11л. РАСКЛАДКА'!U540</f>
        <v>0.5</v>
      </c>
      <c r="O35" s="1661">
        <f t="shared" si="0"/>
        <v>1</v>
      </c>
      <c r="P35" s="1281">
        <v>0</v>
      </c>
      <c r="Q35" s="1509">
        <v>1</v>
      </c>
      <c r="R35" s="2260">
        <v>1</v>
      </c>
      <c r="T35" s="3747"/>
      <c r="U35" s="130"/>
      <c r="V35" s="366"/>
      <c r="W35" s="3414"/>
      <c r="X35" s="3414"/>
      <c r="Y35" s="3414"/>
      <c r="Z35" s="3414"/>
      <c r="AA35" s="623"/>
      <c r="AB35" s="130"/>
      <c r="AC35" s="3414"/>
      <c r="AD35" s="624"/>
      <c r="AE35" s="3414"/>
      <c r="AF35" s="1770"/>
      <c r="AG35" s="3414"/>
      <c r="AH35" s="3414"/>
      <c r="AI35" s="110"/>
      <c r="AJ35" s="110"/>
    </row>
    <row r="36" spans="1:36" ht="13.5" customHeight="1">
      <c r="B36" s="445">
        <v>26</v>
      </c>
      <c r="C36" s="241" t="s">
        <v>184</v>
      </c>
      <c r="D36" s="1522">
        <v>0.1</v>
      </c>
      <c r="E36" s="1667">
        <f>'7-11л. РАСКЛАДКА'!U39</f>
        <v>0</v>
      </c>
      <c r="F36" s="647">
        <f>'7-11л. РАСКЛАДКА'!U97</f>
        <v>0</v>
      </c>
      <c r="G36" s="647">
        <f>'7-11л. РАСКЛАДКА'!U156</f>
        <v>0</v>
      </c>
      <c r="H36" s="647">
        <f>'7-11л. РАСКЛАДКА'!U212</f>
        <v>0</v>
      </c>
      <c r="I36" s="647">
        <f>'7-11л. РАСКЛАДКА'!U269</f>
        <v>0</v>
      </c>
      <c r="J36" s="647">
        <f>'7-11л. РАСКЛАДКА'!U325</f>
        <v>0</v>
      </c>
      <c r="K36" s="647">
        <f>'7-11л. РАСКЛАДКА'!U381</f>
        <v>0</v>
      </c>
      <c r="L36" s="647">
        <f>'7-11л. РАСКЛАДКА'!U434</f>
        <v>1</v>
      </c>
      <c r="M36" s="647">
        <f>'7-11л. РАСКЛАДКА'!U488</f>
        <v>0</v>
      </c>
      <c r="N36" s="1668">
        <f>'7-11л. РАСКЛАДКА'!U541</f>
        <v>0</v>
      </c>
      <c r="O36" s="1661">
        <f t="shared" si="0"/>
        <v>1</v>
      </c>
      <c r="P36" s="1281">
        <v>0</v>
      </c>
      <c r="Q36" s="1509">
        <v>1</v>
      </c>
      <c r="R36" s="2260">
        <v>1</v>
      </c>
      <c r="T36" s="3747"/>
      <c r="U36" s="130"/>
      <c r="V36" s="366"/>
      <c r="W36" s="3414"/>
      <c r="X36" s="3414"/>
      <c r="Y36" s="3414"/>
      <c r="Z36" s="3414"/>
      <c r="AA36" s="623"/>
      <c r="AB36" s="130"/>
      <c r="AC36" s="3414"/>
      <c r="AD36" s="624"/>
      <c r="AE36" s="3414"/>
      <c r="AF36" s="1762"/>
      <c r="AG36" s="3414"/>
      <c r="AH36" s="3414"/>
      <c r="AI36" s="110"/>
      <c r="AJ36" s="110"/>
    </row>
    <row r="37" spans="1:36" ht="12" customHeight="1">
      <c r="B37" s="445">
        <v>27</v>
      </c>
      <c r="C37" s="241" t="s">
        <v>99</v>
      </c>
      <c r="D37" s="1522">
        <v>0.2</v>
      </c>
      <c r="E37" s="1667">
        <f>'7-11л. РАСКЛАДКА'!U40</f>
        <v>0</v>
      </c>
      <c r="F37" s="647">
        <f>'7-11л. РАСКЛАДКА'!U98</f>
        <v>0</v>
      </c>
      <c r="G37" s="647">
        <f>'7-11л. РАСКЛАДКА'!U157</f>
        <v>0</v>
      </c>
      <c r="H37" s="647">
        <f>'7-11л. РАСКЛАДКА'!U213</f>
        <v>0</v>
      </c>
      <c r="I37" s="647">
        <f>'7-11л. РАСКЛАДКА'!U270</f>
        <v>0</v>
      </c>
      <c r="J37" s="647">
        <f>'7-11л. РАСКЛАДКА'!U326</f>
        <v>0</v>
      </c>
      <c r="K37" s="647">
        <f>'7-11л. РАСКЛАДКА'!U382</f>
        <v>0</v>
      </c>
      <c r="L37" s="647">
        <f>'7-11л. РАСКЛАДКА'!U435</f>
        <v>2</v>
      </c>
      <c r="M37" s="647">
        <f>'7-11л. РАСКЛАДКА'!U489</f>
        <v>0</v>
      </c>
      <c r="N37" s="1668">
        <f>'7-11л. РАСКЛАДКА'!U542</f>
        <v>0</v>
      </c>
      <c r="O37" s="1661">
        <f t="shared" si="0"/>
        <v>2</v>
      </c>
      <c r="P37" s="1281">
        <v>0</v>
      </c>
      <c r="Q37" s="1509">
        <v>2</v>
      </c>
      <c r="R37" s="2260">
        <v>2</v>
      </c>
      <c r="T37" s="3747"/>
      <c r="U37" s="130"/>
      <c r="V37" s="366"/>
      <c r="W37" s="3414"/>
      <c r="X37" s="3414"/>
      <c r="Y37" s="3414"/>
      <c r="Z37" s="3414"/>
      <c r="AA37" s="623"/>
      <c r="AB37" s="130"/>
      <c r="AC37" s="3414"/>
      <c r="AD37" s="624"/>
      <c r="AE37" s="3414"/>
      <c r="AF37" s="1762"/>
      <c r="AG37" s="3414"/>
      <c r="AH37" s="3414"/>
      <c r="AI37" s="110"/>
      <c r="AJ37" s="110"/>
    </row>
    <row r="38" spans="1:36" ht="11.25" customHeight="1">
      <c r="B38" s="445">
        <v>28</v>
      </c>
      <c r="C38" s="241" t="s">
        <v>50</v>
      </c>
      <c r="D38" s="1522">
        <v>0.02</v>
      </c>
      <c r="E38" s="1667">
        <f>'7-11л. РАСКЛАДКА'!U41</f>
        <v>0</v>
      </c>
      <c r="F38" s="647">
        <f>'7-11л. РАСКЛАДКА'!U99</f>
        <v>0</v>
      </c>
      <c r="G38" s="647">
        <f>'7-11л. РАСКЛАДКА'!U158</f>
        <v>0</v>
      </c>
      <c r="H38" s="647">
        <f>'7-11л. РАСКЛАДКА'!U214</f>
        <v>0</v>
      </c>
      <c r="I38" s="647">
        <f>'7-11л. РАСКЛАДКА'!U271</f>
        <v>0</v>
      </c>
      <c r="J38" s="647">
        <f>'7-11л. РАСКЛАДКА'!U327</f>
        <v>0</v>
      </c>
      <c r="K38" s="647">
        <f>'7-11л. РАСКЛАДКА'!U383</f>
        <v>0</v>
      </c>
      <c r="L38" s="647">
        <f>'7-11л. РАСКЛАДКА'!U436</f>
        <v>0</v>
      </c>
      <c r="M38" s="647">
        <f>'7-11л. РАСКЛАДКА'!U490</f>
        <v>0</v>
      </c>
      <c r="N38" s="1668">
        <f>'7-11л. РАСКЛАДКА'!U543</f>
        <v>0</v>
      </c>
      <c r="O38" s="1661">
        <f t="shared" si="0"/>
        <v>0</v>
      </c>
      <c r="P38" s="1808">
        <v>-100</v>
      </c>
      <c r="Q38" s="1509">
        <v>0.2</v>
      </c>
      <c r="R38" s="2260">
        <v>0.2</v>
      </c>
      <c r="T38" s="3747"/>
      <c r="U38" s="130"/>
      <c r="V38" s="366"/>
      <c r="W38" s="3414"/>
      <c r="X38" s="3414"/>
      <c r="Y38" s="3414"/>
      <c r="Z38" s="3414"/>
      <c r="AA38" s="623"/>
      <c r="AB38" s="130"/>
      <c r="AC38" s="3414"/>
      <c r="AD38" s="624"/>
      <c r="AE38" s="3414"/>
      <c r="AF38" s="1770"/>
      <c r="AG38" s="3414"/>
      <c r="AH38" s="3414"/>
      <c r="AI38" s="110"/>
      <c r="AJ38" s="110"/>
    </row>
    <row r="39" spans="1:36" ht="12.75" customHeight="1">
      <c r="B39" s="445">
        <v>29</v>
      </c>
      <c r="C39" s="473" t="s">
        <v>185</v>
      </c>
      <c r="D39" s="1522">
        <v>0.3</v>
      </c>
      <c r="E39" s="1667">
        <f>'7-11л. РАСКЛАДКА'!U42</f>
        <v>0.38</v>
      </c>
      <c r="F39" s="647">
        <f>'7-11л. РАСКЛАДКА'!U100</f>
        <v>0.4</v>
      </c>
      <c r="G39" s="647">
        <f>'7-11л. РАСКЛАДКА'!U159</f>
        <v>0.15</v>
      </c>
      <c r="H39" s="647">
        <f>'7-11л. РАСКЛАДКА'!U215</f>
        <v>0.2</v>
      </c>
      <c r="I39" s="647">
        <f>'7-11л. РАСКЛАДКА'!U272</f>
        <v>0.72</v>
      </c>
      <c r="J39" s="647">
        <f>'7-11л. РАСКЛАДКА'!U328</f>
        <v>0</v>
      </c>
      <c r="K39" s="647">
        <f>'7-11л. РАСКЛАДКА'!U384</f>
        <v>0.13</v>
      </c>
      <c r="L39" s="647">
        <f>'7-11л. РАСКЛАДКА'!U437</f>
        <v>0.16</v>
      </c>
      <c r="M39" s="647">
        <f>'7-11л. РАСКЛАДКА'!U491</f>
        <v>0.38</v>
      </c>
      <c r="N39" s="1668">
        <f>'7-11л. РАСКЛАДКА'!U544</f>
        <v>0.48</v>
      </c>
      <c r="O39" s="1661">
        <f t="shared" si="0"/>
        <v>3</v>
      </c>
      <c r="P39" s="1808">
        <v>0</v>
      </c>
      <c r="Q39" s="1509">
        <v>3</v>
      </c>
      <c r="R39" s="2260">
        <v>3</v>
      </c>
      <c r="T39" s="3747"/>
      <c r="U39" s="3411"/>
      <c r="V39" s="366"/>
      <c r="W39" s="3414"/>
      <c r="X39" s="3414"/>
      <c r="Y39" s="3414"/>
      <c r="Z39" s="3414"/>
      <c r="AA39" s="623"/>
      <c r="AB39" s="130"/>
      <c r="AC39" s="3414"/>
      <c r="AD39" s="624"/>
      <c r="AE39" s="3414"/>
      <c r="AF39" s="1762"/>
      <c r="AG39" s="3414"/>
      <c r="AH39" s="3414"/>
      <c r="AI39" s="110"/>
      <c r="AJ39" s="110"/>
    </row>
    <row r="40" spans="1:36" ht="13.5" customHeight="1">
      <c r="B40" s="445">
        <v>30</v>
      </c>
      <c r="C40" s="241" t="s">
        <v>100</v>
      </c>
      <c r="D40" s="1522">
        <v>0.3</v>
      </c>
      <c r="E40" s="1667">
        <f>'7-11л. РАСКЛАДКА'!U43</f>
        <v>0</v>
      </c>
      <c r="F40" s="647">
        <f>'7-11л. РАСКЛАДКА'!U101</f>
        <v>3</v>
      </c>
      <c r="G40" s="647">
        <f>'7-11л. РАСКЛАДКА'!U160</f>
        <v>0</v>
      </c>
      <c r="H40" s="647">
        <f>'7-11л. РАСКЛАДКА'!U216</f>
        <v>0</v>
      </c>
      <c r="I40" s="647">
        <f>'7-11л. РАСКЛАДКА'!U273</f>
        <v>0</v>
      </c>
      <c r="J40" s="647">
        <f>'7-11л. РАСКЛАДКА'!U329</f>
        <v>0</v>
      </c>
      <c r="K40" s="647">
        <f>'7-11л. РАСКЛАДКА'!U385</f>
        <v>0</v>
      </c>
      <c r="L40" s="647">
        <f>'7-11л. РАСКЛАДКА'!U438</f>
        <v>0</v>
      </c>
      <c r="M40" s="647">
        <f>'7-11л. РАСКЛАДКА'!U492</f>
        <v>0</v>
      </c>
      <c r="N40" s="1668">
        <f>'7-11л. РАСКЛАДКА'!U545</f>
        <v>0</v>
      </c>
      <c r="O40" s="1661">
        <f t="shared" si="0"/>
        <v>3</v>
      </c>
      <c r="P40" s="1808">
        <v>0</v>
      </c>
      <c r="Q40" s="1509">
        <v>3</v>
      </c>
      <c r="R40" s="2260">
        <v>3</v>
      </c>
      <c r="T40" s="3747"/>
      <c r="U40" s="130"/>
      <c r="V40" s="366"/>
      <c r="W40" s="3414"/>
      <c r="X40" s="3414"/>
      <c r="Y40" s="3414"/>
      <c r="Z40" s="3414"/>
      <c r="AA40" s="623"/>
      <c r="AB40" s="130"/>
      <c r="AC40" s="3414"/>
      <c r="AD40" s="624"/>
      <c r="AE40" s="3414"/>
      <c r="AF40" s="1762"/>
      <c r="AG40" s="3414"/>
      <c r="AH40" s="3414"/>
      <c r="AI40" s="110"/>
      <c r="AJ40" s="110"/>
    </row>
    <row r="41" spans="1:36" ht="12.75" customHeight="1">
      <c r="B41" s="445">
        <v>31</v>
      </c>
      <c r="C41" s="241" t="s">
        <v>101</v>
      </c>
      <c r="D41" s="1522">
        <v>0.2</v>
      </c>
      <c r="E41" s="1667">
        <f>'7-11л. РАСКЛАДКА'!U44</f>
        <v>0</v>
      </c>
      <c r="F41" s="647">
        <f>'7-11л. РАСКЛАДКА'!U102</f>
        <v>0</v>
      </c>
      <c r="G41" s="647">
        <f>'7-11л. РАСКЛАДКА'!U161</f>
        <v>0</v>
      </c>
      <c r="H41" s="647">
        <f>'7-11л. РАСКЛАДКА'!U217</f>
        <v>0</v>
      </c>
      <c r="I41" s="647">
        <f>'7-11л. РАСКЛАДКА'!U274</f>
        <v>0</v>
      </c>
      <c r="J41" s="647">
        <f>'7-11л. РАСКЛАДКА'!U330</f>
        <v>0</v>
      </c>
      <c r="K41" s="647">
        <f>'7-11л. РАСКЛАДКА'!U386</f>
        <v>0</v>
      </c>
      <c r="L41" s="647">
        <f>'7-11л. РАСКЛАДКА'!U439</f>
        <v>0</v>
      </c>
      <c r="M41" s="647">
        <f>'7-11л. РАСКЛАДКА'!U493</f>
        <v>6.0099999999999997E-3</v>
      </c>
      <c r="N41" s="1668">
        <f>'7-11л. РАСКЛАДКА'!U546</f>
        <v>1.994</v>
      </c>
      <c r="O41" s="3826">
        <f t="shared" si="0"/>
        <v>2.0000100000000001</v>
      </c>
      <c r="P41" s="1808">
        <v>5.0000000000000001E-4</v>
      </c>
      <c r="Q41" s="1509">
        <v>2</v>
      </c>
      <c r="R41" s="2260">
        <v>2</v>
      </c>
      <c r="T41" s="3747"/>
      <c r="U41" s="130"/>
      <c r="V41" s="366"/>
      <c r="W41" s="3414"/>
      <c r="X41" s="3414"/>
      <c r="Y41" s="3414"/>
      <c r="Z41" s="3414"/>
      <c r="AA41" s="623"/>
      <c r="AB41" s="130"/>
      <c r="AC41" s="3414"/>
      <c r="AD41" s="624"/>
      <c r="AE41" s="3414"/>
      <c r="AF41" s="1771"/>
      <c r="AG41" s="3414"/>
      <c r="AH41" s="3414"/>
      <c r="AI41" s="110"/>
      <c r="AJ41" s="110"/>
    </row>
    <row r="42" spans="1:36" ht="12.75" customHeight="1">
      <c r="B42" s="445">
        <v>32</v>
      </c>
      <c r="C42" s="241" t="s">
        <v>52</v>
      </c>
      <c r="D42" s="1522">
        <v>7.7</v>
      </c>
      <c r="E42" s="1592">
        <f>'7-11л. МЕНЮ '!E92</f>
        <v>11.170399999999999</v>
      </c>
      <c r="F42" s="649">
        <f>'7-11л. МЕНЮ '!E148</f>
        <v>7.942499999999999</v>
      </c>
      <c r="G42" s="649">
        <f>'7-11л. МЕНЮ '!E205</f>
        <v>10.166</v>
      </c>
      <c r="H42" s="649">
        <f>'7-11л. МЕНЮ '!E261</f>
        <v>7.9356</v>
      </c>
      <c r="I42" s="649">
        <f>'7-11л. МЕНЮ '!E315</f>
        <v>12.241899999999999</v>
      </c>
      <c r="J42" s="649">
        <f>'7-11л. МЕНЮ '!E373</f>
        <v>4.2399400000000007</v>
      </c>
      <c r="K42" s="649">
        <f>'7-11л. МЕНЮ '!E429</f>
        <v>8.7479999999999993</v>
      </c>
      <c r="L42" s="1671">
        <f>'7-11л. МЕНЮ '!E483</f>
        <v>9.4019999999999992</v>
      </c>
      <c r="M42" s="649">
        <f>'7-11л. МЕНЮ '!E540</f>
        <v>3.3220999999999998</v>
      </c>
      <c r="N42" s="1593">
        <f>'7-11л. МЕНЮ '!E593</f>
        <v>1.8315999999999999</v>
      </c>
      <c r="O42" s="1661">
        <f t="shared" si="0"/>
        <v>77.000039999999984</v>
      </c>
      <c r="P42" s="1290">
        <v>5.1950000000000002E-5</v>
      </c>
      <c r="Q42" s="1509">
        <v>77</v>
      </c>
      <c r="R42" s="2260">
        <v>77</v>
      </c>
      <c r="T42" s="3747"/>
      <c r="U42" s="130"/>
      <c r="V42" s="366"/>
      <c r="W42" s="3414"/>
      <c r="X42" s="3414"/>
      <c r="Y42" s="3414"/>
      <c r="Z42" s="3414"/>
      <c r="AA42" s="623"/>
      <c r="AB42" s="130"/>
      <c r="AC42" s="3414"/>
      <c r="AD42" s="624"/>
      <c r="AE42" s="3414"/>
      <c r="AF42" s="1762"/>
      <c r="AG42" s="3414"/>
      <c r="AH42" s="3414"/>
      <c r="AI42" s="110"/>
      <c r="AJ42" s="110"/>
    </row>
    <row r="43" spans="1:36" ht="12" customHeight="1">
      <c r="B43" s="445">
        <v>33</v>
      </c>
      <c r="C43" s="241" t="s">
        <v>53</v>
      </c>
      <c r="D43" s="1522">
        <v>7.9</v>
      </c>
      <c r="E43" s="1592">
        <f>'7-11л. МЕНЮ '!F92</f>
        <v>3.5987000000000005</v>
      </c>
      <c r="F43" s="649">
        <f>'7-11л. МЕНЮ '!F148</f>
        <v>5.0050999999999997</v>
      </c>
      <c r="G43" s="649">
        <f>'7-11л. МЕНЮ '!F205</f>
        <v>8.8450000000000006</v>
      </c>
      <c r="H43" s="649">
        <f>'7-11л. МЕНЮ '!F261</f>
        <v>9.2417999999999996</v>
      </c>
      <c r="I43" s="649">
        <f>'7-11л. МЕНЮ '!F315</f>
        <v>5.5555999999999992</v>
      </c>
      <c r="J43" s="649">
        <f>'7-11л. МЕНЮ '!F373</f>
        <v>9.660400000000001</v>
      </c>
      <c r="K43" s="649">
        <f>'7-11л. МЕНЮ '!F429</f>
        <v>12.882300000000001</v>
      </c>
      <c r="L43" s="649">
        <f>'7-11л. МЕНЮ '!F483</f>
        <v>9.6362000000000005</v>
      </c>
      <c r="M43" s="649">
        <f>'7-11л. МЕНЮ '!F540</f>
        <v>6.5672000000000006</v>
      </c>
      <c r="N43" s="1593">
        <f>'7-11л. МЕНЮ '!F593</f>
        <v>8.0076000000000001</v>
      </c>
      <c r="O43" s="1661">
        <f t="shared" si="0"/>
        <v>78.999899999999997</v>
      </c>
      <c r="P43" s="1290">
        <v>-1.2658E-4</v>
      </c>
      <c r="Q43" s="1509">
        <v>79</v>
      </c>
      <c r="R43" s="2260">
        <v>79</v>
      </c>
      <c r="T43" s="3747"/>
      <c r="U43" s="130"/>
      <c r="V43" s="366"/>
      <c r="W43" s="3414"/>
      <c r="X43" s="3414"/>
      <c r="Y43" s="3414"/>
      <c r="Z43" s="3414"/>
      <c r="AA43" s="623"/>
      <c r="AB43" s="130"/>
      <c r="AC43" s="3414"/>
      <c r="AD43" s="624"/>
      <c r="AE43" s="3414"/>
      <c r="AF43" s="1758"/>
      <c r="AG43" s="3414"/>
      <c r="AH43" s="3414"/>
      <c r="AI43" s="110"/>
      <c r="AJ43" s="110"/>
    </row>
    <row r="44" spans="1:36" ht="11.25" customHeight="1">
      <c r="B44" s="1456">
        <v>34</v>
      </c>
      <c r="C44" s="1628" t="s">
        <v>54</v>
      </c>
      <c r="D44" s="1559">
        <v>33.5</v>
      </c>
      <c r="E44" s="2514">
        <f>'7-11л. МЕНЮ '!G92</f>
        <v>43.988999999999997</v>
      </c>
      <c r="F44" s="649">
        <f>'7-11л. МЕНЮ '!G148</f>
        <v>34.266199999999998</v>
      </c>
      <c r="G44" s="649">
        <f>'7-11л. МЕНЮ '!G205</f>
        <v>28.996000000000002</v>
      </c>
      <c r="H44" s="649">
        <f>'7-11л. МЕНЮ '!G261</f>
        <v>34.807400000000001</v>
      </c>
      <c r="I44" s="649">
        <f>'7-11л. МЕНЮ '!G315</f>
        <v>26.100299999999997</v>
      </c>
      <c r="J44" s="649">
        <f>'7-11л. МЕНЮ '!G373</f>
        <v>38.537099999999995</v>
      </c>
      <c r="K44" s="649">
        <f>'7-11л. МЕНЮ '!G429</f>
        <v>32.24</v>
      </c>
      <c r="L44" s="649">
        <f>'7-11л. МЕНЮ '!G483</f>
        <v>39.599399999999996</v>
      </c>
      <c r="M44" s="649">
        <f>'7-11л. МЕНЮ '!G540</f>
        <v>30.1252</v>
      </c>
      <c r="N44" s="1593">
        <f>'7-11л. МЕНЮ '!G593</f>
        <v>26.339310000000001</v>
      </c>
      <c r="O44" s="1661">
        <f t="shared" si="0"/>
        <v>334.99991000000006</v>
      </c>
      <c r="P44" s="1290">
        <v>-2.6869999999999999E-5</v>
      </c>
      <c r="Q44" s="1509">
        <v>335</v>
      </c>
      <c r="R44" s="2260">
        <v>335</v>
      </c>
      <c r="T44" s="3747"/>
      <c r="U44" s="130"/>
      <c r="V44" s="366"/>
      <c r="W44" s="3414"/>
      <c r="X44" s="3414"/>
      <c r="Y44" s="3414"/>
      <c r="Z44" s="3414"/>
      <c r="AA44" s="623"/>
      <c r="AB44" s="130"/>
      <c r="AC44" s="3414"/>
      <c r="AD44" s="624"/>
      <c r="AE44" s="3414"/>
      <c r="AF44" s="1758"/>
      <c r="AG44" s="3414"/>
      <c r="AH44" s="3414"/>
      <c r="AI44" s="110"/>
      <c r="AJ44" s="110"/>
    </row>
    <row r="45" spans="1:36" ht="12" customHeight="1" thickBot="1">
      <c r="B45" s="474">
        <v>35</v>
      </c>
      <c r="C45" s="475" t="s">
        <v>55</v>
      </c>
      <c r="D45" s="1581">
        <v>235</v>
      </c>
      <c r="E45" s="1595">
        <f>'7-11л. МЕНЮ '!H92</f>
        <v>252.42599999999999</v>
      </c>
      <c r="F45" s="652">
        <f>'7-11л. МЕНЮ '!H148</f>
        <v>213.88100000000003</v>
      </c>
      <c r="G45" s="652">
        <f>'7-11л. МЕНЮ '!H205</f>
        <v>234.39500000000001</v>
      </c>
      <c r="H45" s="652">
        <f>'7-11л. МЕНЮ '!H261</f>
        <v>254.9478</v>
      </c>
      <c r="I45" s="652">
        <f>'7-11л. МЕНЮ '!H315</f>
        <v>202.2988</v>
      </c>
      <c r="J45" s="652">
        <f>'7-11л. МЕНЮ '!H373</f>
        <v>247.0882</v>
      </c>
      <c r="K45" s="653">
        <f>'7-11л. МЕНЮ '!H429</f>
        <v>277.93299999999999</v>
      </c>
      <c r="L45" s="652">
        <f>'7-11л. МЕНЮ '!H483</f>
        <v>289.45659999999998</v>
      </c>
      <c r="M45" s="652">
        <f>'7-11л. МЕНЮ '!H540</f>
        <v>192.90170000000001</v>
      </c>
      <c r="N45" s="1596">
        <f>'7-11л. МЕНЮ '!H593</f>
        <v>184.672</v>
      </c>
      <c r="O45" s="1663">
        <f t="shared" si="0"/>
        <v>2350.0000999999997</v>
      </c>
      <c r="P45" s="2196">
        <v>4.2599999999999999E-6</v>
      </c>
      <c r="Q45" s="1511">
        <v>2350</v>
      </c>
      <c r="R45" s="1513">
        <v>2350</v>
      </c>
      <c r="T45" s="3747"/>
      <c r="U45" s="130"/>
      <c r="V45" s="366"/>
      <c r="W45" s="3414"/>
      <c r="X45" s="3414"/>
      <c r="Y45" s="3414"/>
      <c r="Z45" s="3414"/>
      <c r="AA45" s="642"/>
      <c r="AB45" s="130"/>
      <c r="AC45" s="3414"/>
      <c r="AD45" s="624"/>
      <c r="AE45" s="3414"/>
      <c r="AF45" s="1758"/>
      <c r="AG45" s="3414"/>
      <c r="AH45" s="3414"/>
      <c r="AI45" s="110"/>
      <c r="AJ45" s="110"/>
    </row>
    <row r="46" spans="1:36">
      <c r="A46" s="3404"/>
      <c r="B46" s="3404"/>
      <c r="C46" s="11"/>
      <c r="D46" s="11"/>
      <c r="E46" s="11"/>
      <c r="T46" s="3414"/>
      <c r="U46" s="3414"/>
      <c r="V46" s="3414"/>
      <c r="W46" s="3414"/>
      <c r="X46" s="3414"/>
      <c r="Y46" s="3414"/>
      <c r="Z46" s="3414"/>
      <c r="AA46" s="3414"/>
      <c r="AB46" s="3414"/>
      <c r="AC46" s="3414"/>
      <c r="AD46" s="3414"/>
      <c r="AE46" s="3414"/>
      <c r="AF46" s="3414"/>
      <c r="AG46" s="3414"/>
      <c r="AH46" s="3414"/>
    </row>
    <row r="47" spans="1:36">
      <c r="T47" s="3414"/>
      <c r="U47" s="3414"/>
      <c r="V47" s="3414"/>
      <c r="W47" s="3414"/>
      <c r="X47" s="3414"/>
      <c r="Y47" s="3414"/>
      <c r="Z47" s="3414"/>
      <c r="AA47" s="3414"/>
      <c r="AB47" s="3414"/>
      <c r="AC47" s="3414"/>
      <c r="AD47" s="3414"/>
      <c r="AE47" s="3414"/>
      <c r="AF47" s="3414"/>
      <c r="AG47" s="3414"/>
      <c r="AH47" s="3414"/>
    </row>
    <row r="48" spans="1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188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189</v>
      </c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</row>
    <row r="56" spans="2:18">
      <c r="B56" t="s">
        <v>190</v>
      </c>
      <c r="O56" s="271"/>
      <c r="P56" s="27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71"/>
      <c r="R57" s="271"/>
    </row>
    <row r="58" spans="2:18">
      <c r="B58" s="1" t="s">
        <v>191</v>
      </c>
    </row>
    <row r="59" spans="2:18">
      <c r="B59" t="s">
        <v>192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71"/>
      <c r="R60" s="27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9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</row>
    <row r="88" spans="2:39">
      <c r="B88" s="207"/>
      <c r="C88" s="110"/>
      <c r="D88" s="207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205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</row>
    <row r="89" spans="2:39">
      <c r="B89" s="110"/>
      <c r="C89" s="130"/>
      <c r="D89" s="366"/>
      <c r="E89" s="211"/>
      <c r="F89" s="211"/>
      <c r="G89" s="211"/>
      <c r="H89" s="211"/>
      <c r="I89" s="211"/>
      <c r="J89" s="211"/>
      <c r="K89" s="211"/>
      <c r="L89" s="211"/>
      <c r="M89" s="130"/>
      <c r="N89" s="130"/>
      <c r="O89" s="102"/>
      <c r="P89" s="102"/>
      <c r="Q89" s="130"/>
      <c r="R89" s="366"/>
      <c r="S89" s="110"/>
      <c r="T89" s="366"/>
      <c r="U89" s="13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</row>
    <row r="90" spans="2:39">
      <c r="B90" s="110"/>
      <c r="C90" s="130"/>
      <c r="D90" s="102"/>
      <c r="E90" s="211"/>
      <c r="F90" s="211"/>
      <c r="G90" s="211"/>
      <c r="H90" s="211"/>
      <c r="I90" s="211"/>
      <c r="J90" s="211"/>
      <c r="K90" s="211"/>
      <c r="L90" s="211"/>
      <c r="M90" s="130"/>
      <c r="N90" s="130"/>
      <c r="O90" s="102"/>
      <c r="P90" s="102"/>
      <c r="Q90" s="130"/>
      <c r="R90" s="366"/>
      <c r="S90" s="110"/>
      <c r="T90" s="366"/>
      <c r="U90" s="13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</row>
    <row r="91" spans="2:39">
      <c r="B91" s="110"/>
      <c r="C91" s="366"/>
      <c r="D91" s="366"/>
      <c r="E91" s="211"/>
      <c r="F91" s="211"/>
      <c r="G91" s="211"/>
      <c r="H91" s="211"/>
      <c r="I91" s="110"/>
      <c r="J91" s="110"/>
      <c r="K91" s="211"/>
      <c r="L91" s="108"/>
      <c r="M91" s="130"/>
      <c r="N91" s="130"/>
      <c r="O91" s="102"/>
      <c r="P91" s="102"/>
      <c r="Q91" s="366"/>
      <c r="R91" s="366"/>
      <c r="S91" s="110"/>
      <c r="T91" s="366"/>
      <c r="U91" s="130"/>
      <c r="V91" s="110"/>
      <c r="W91" s="110"/>
      <c r="X91" s="110"/>
      <c r="Y91" s="110"/>
      <c r="Z91" s="110"/>
      <c r="AA91" s="110"/>
      <c r="AB91" s="618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</row>
    <row r="92" spans="2:39">
      <c r="B92" s="110"/>
      <c r="C92" s="130"/>
      <c r="D92" s="130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102"/>
      <c r="P92" s="102"/>
      <c r="Q92" s="366"/>
      <c r="R92" s="366"/>
      <c r="S92" s="110"/>
      <c r="T92" s="366"/>
      <c r="U92" s="130"/>
      <c r="V92" s="110"/>
      <c r="W92" s="110"/>
      <c r="X92" s="110"/>
      <c r="Y92" s="110"/>
      <c r="Z92" s="338"/>
      <c r="AA92" s="110"/>
      <c r="AB92" s="618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</row>
    <row r="93" spans="2:39">
      <c r="B93" s="110"/>
      <c r="C93" s="366"/>
      <c r="D93" s="110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102"/>
      <c r="P93" s="102"/>
      <c r="Q93" s="130"/>
      <c r="R93" s="366"/>
      <c r="S93" s="110"/>
      <c r="T93" s="366"/>
      <c r="U93" s="130"/>
      <c r="V93" s="110"/>
      <c r="W93" s="110"/>
      <c r="X93" s="110"/>
      <c r="Y93" s="110"/>
      <c r="Z93" s="338"/>
      <c r="AA93" s="110"/>
      <c r="AB93" s="619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</row>
    <row r="94" spans="2:39">
      <c r="B94" s="110"/>
      <c r="C94" s="130"/>
      <c r="D94" s="211"/>
      <c r="E94" s="130"/>
      <c r="F94" s="130"/>
      <c r="G94" s="130"/>
      <c r="H94" s="130"/>
      <c r="I94" s="105"/>
      <c r="J94" s="130"/>
      <c r="K94" s="130"/>
      <c r="L94" s="130"/>
      <c r="M94" s="130"/>
      <c r="N94" s="105"/>
      <c r="O94" s="102"/>
      <c r="P94" s="102"/>
      <c r="Q94" s="211"/>
      <c r="R94" s="366"/>
      <c r="S94" s="130"/>
      <c r="T94" s="366"/>
      <c r="U94" s="130"/>
      <c r="V94" s="110"/>
      <c r="W94" s="278"/>
      <c r="X94" s="366"/>
      <c r="Y94" s="164"/>
      <c r="Z94" s="620"/>
      <c r="AA94" s="110"/>
      <c r="AB94" s="619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</row>
    <row r="95" spans="2:39">
      <c r="B95" s="164"/>
      <c r="C95" s="130"/>
      <c r="D95" s="621"/>
      <c r="E95" s="637"/>
      <c r="F95" s="622"/>
      <c r="G95" s="622"/>
      <c r="H95" s="622"/>
      <c r="I95" s="622"/>
      <c r="J95" s="622"/>
      <c r="K95" s="622"/>
      <c r="L95" s="622"/>
      <c r="M95" s="622"/>
      <c r="N95" s="622"/>
      <c r="O95" s="621"/>
      <c r="P95" s="366"/>
      <c r="Q95" s="366"/>
      <c r="R95" s="110"/>
      <c r="S95" s="500"/>
      <c r="T95" s="110"/>
      <c r="U95" s="110"/>
      <c r="V95" s="110"/>
      <c r="W95" s="623"/>
      <c r="X95" s="130"/>
      <c r="Y95" s="125"/>
      <c r="Z95" s="624"/>
      <c r="AA95" s="110"/>
      <c r="AB95" s="625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</row>
    <row r="96" spans="2:39">
      <c r="B96" s="164"/>
      <c r="C96" s="130"/>
      <c r="D96" s="621"/>
      <c r="E96" s="637"/>
      <c r="F96" s="622"/>
      <c r="G96" s="622"/>
      <c r="H96" s="622"/>
      <c r="I96" s="622"/>
      <c r="J96" s="622"/>
      <c r="K96" s="622"/>
      <c r="L96" s="622"/>
      <c r="M96" s="622"/>
      <c r="N96" s="622"/>
      <c r="O96" s="626"/>
      <c r="P96" s="627"/>
      <c r="Q96" s="366"/>
      <c r="R96" s="110"/>
      <c r="S96" s="110"/>
      <c r="T96" s="110"/>
      <c r="U96" s="110"/>
      <c r="V96" s="110"/>
      <c r="W96" s="623"/>
      <c r="X96" s="130"/>
      <c r="Y96" s="125"/>
      <c r="Z96" s="624"/>
      <c r="AA96" s="110"/>
      <c r="AB96" s="625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</row>
    <row r="97" spans="2:39">
      <c r="B97" s="164"/>
      <c r="C97" s="130"/>
      <c r="D97" s="621"/>
      <c r="E97" s="637"/>
      <c r="F97" s="622"/>
      <c r="G97" s="622"/>
      <c r="H97" s="637"/>
      <c r="I97" s="622"/>
      <c r="J97" s="622"/>
      <c r="K97" s="637"/>
      <c r="L97" s="622"/>
      <c r="M97" s="622"/>
      <c r="N97" s="622"/>
      <c r="O97" s="621"/>
      <c r="P97" s="627"/>
      <c r="Q97" s="366"/>
      <c r="R97" s="110"/>
      <c r="S97" s="110"/>
      <c r="T97" s="110"/>
      <c r="U97" s="110"/>
      <c r="V97" s="110"/>
      <c r="W97" s="623"/>
      <c r="X97" s="130"/>
      <c r="Y97" s="125"/>
      <c r="Z97" s="624"/>
      <c r="AA97" s="110"/>
      <c r="AB97" s="628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</row>
    <row r="98" spans="2:39">
      <c r="B98" s="164"/>
      <c r="C98" s="130"/>
      <c r="D98" s="621"/>
      <c r="E98" s="637"/>
      <c r="F98" s="622"/>
      <c r="G98" s="622"/>
      <c r="H98" s="622"/>
      <c r="I98" s="622"/>
      <c r="J98" s="622"/>
      <c r="K98" s="622"/>
      <c r="L98" s="622"/>
      <c r="M98" s="622"/>
      <c r="N98" s="637"/>
      <c r="O98" s="629"/>
      <c r="P98" s="627"/>
      <c r="Q98" s="366"/>
      <c r="R98" s="110"/>
      <c r="S98" s="110"/>
      <c r="T98" s="110"/>
      <c r="U98" s="110"/>
      <c r="V98" s="110"/>
      <c r="W98" s="623"/>
      <c r="X98" s="130"/>
      <c r="Y98" s="125"/>
      <c r="Z98" s="624"/>
      <c r="AA98" s="110"/>
      <c r="AB98" s="625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</row>
    <row r="99" spans="2:39">
      <c r="B99" s="164"/>
      <c r="C99" s="130"/>
      <c r="D99" s="621"/>
      <c r="E99" s="637"/>
      <c r="F99" s="622"/>
      <c r="G99" s="622"/>
      <c r="H99" s="622"/>
      <c r="I99" s="622"/>
      <c r="J99" s="622"/>
      <c r="K99" s="622"/>
      <c r="L99" s="622"/>
      <c r="M99" s="622"/>
      <c r="N99" s="622"/>
      <c r="O99" s="621"/>
      <c r="P99" s="627"/>
      <c r="Q99" s="366"/>
      <c r="R99" s="110"/>
      <c r="S99" s="110"/>
      <c r="T99" s="110"/>
      <c r="U99" s="110"/>
      <c r="V99" s="110"/>
      <c r="W99" s="623"/>
      <c r="X99" s="130"/>
      <c r="Y99" s="125"/>
      <c r="Z99" s="624"/>
      <c r="AA99" s="110"/>
      <c r="AB99" s="63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</row>
    <row r="100" spans="2:39">
      <c r="B100" s="164"/>
      <c r="C100" s="130"/>
      <c r="D100" s="621"/>
      <c r="E100" s="637"/>
      <c r="F100" s="622"/>
      <c r="G100" s="622"/>
      <c r="H100" s="622"/>
      <c r="I100" s="622"/>
      <c r="J100" s="622"/>
      <c r="K100" s="622"/>
      <c r="L100" s="622"/>
      <c r="M100" s="622"/>
      <c r="N100" s="622"/>
      <c r="O100" s="621"/>
      <c r="P100" s="627"/>
      <c r="Q100" s="366"/>
      <c r="R100" s="110"/>
      <c r="S100" s="110"/>
      <c r="T100" s="110"/>
      <c r="U100" s="110"/>
      <c r="V100" s="110"/>
      <c r="W100" s="623"/>
      <c r="X100" s="130"/>
      <c r="Y100" s="125"/>
      <c r="Z100" s="624"/>
      <c r="AA100" s="110"/>
      <c r="AB100" s="628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</row>
    <row r="101" spans="2:39">
      <c r="B101" s="164"/>
      <c r="C101" s="130"/>
      <c r="D101" s="621"/>
      <c r="E101" s="637"/>
      <c r="F101" s="622"/>
      <c r="G101" s="102"/>
      <c r="H101" s="632"/>
      <c r="I101" s="637"/>
      <c r="J101" s="622"/>
      <c r="K101" s="622"/>
      <c r="L101" s="622"/>
      <c r="M101" s="622"/>
      <c r="N101" s="622"/>
      <c r="O101" s="631"/>
      <c r="P101" s="627"/>
      <c r="Q101" s="366"/>
      <c r="R101" s="110"/>
      <c r="S101" s="110"/>
      <c r="T101" s="110"/>
      <c r="U101" s="110"/>
      <c r="V101" s="110"/>
      <c r="W101" s="623"/>
      <c r="X101" s="130"/>
      <c r="Y101" s="125"/>
      <c r="Z101" s="624"/>
      <c r="AA101" s="110"/>
      <c r="AB101" s="63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</row>
    <row r="102" spans="2:39">
      <c r="B102" s="164"/>
      <c r="C102" s="130"/>
      <c r="D102" s="621"/>
      <c r="E102" s="637"/>
      <c r="F102" s="622"/>
      <c r="G102" s="622"/>
      <c r="H102" s="622"/>
      <c r="I102" s="622"/>
      <c r="J102" s="622"/>
      <c r="K102" s="622"/>
      <c r="L102" s="622"/>
      <c r="M102" s="622"/>
      <c r="N102" s="622"/>
      <c r="O102" s="621"/>
      <c r="P102" s="627"/>
      <c r="Q102" s="366"/>
      <c r="R102" s="110"/>
      <c r="S102" s="110"/>
      <c r="T102" s="110"/>
      <c r="U102" s="110"/>
      <c r="V102" s="110"/>
      <c r="W102" s="623"/>
      <c r="X102" s="130"/>
      <c r="Y102" s="125"/>
      <c r="Z102" s="624"/>
      <c r="AA102" s="110"/>
      <c r="AB102" s="625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</row>
    <row r="103" spans="2:39">
      <c r="B103" s="164"/>
      <c r="C103" s="130"/>
      <c r="D103" s="621"/>
      <c r="E103" s="637"/>
      <c r="F103" s="622"/>
      <c r="G103" s="622"/>
      <c r="H103" s="622"/>
      <c r="I103" s="622"/>
      <c r="J103" s="622"/>
      <c r="K103" s="622"/>
      <c r="L103" s="622"/>
      <c r="M103" s="622"/>
      <c r="N103" s="622"/>
      <c r="O103" s="621"/>
      <c r="P103" s="627"/>
      <c r="Q103" s="366"/>
      <c r="R103" s="110"/>
      <c r="S103" s="110"/>
      <c r="T103" s="110"/>
      <c r="U103" s="110"/>
      <c r="V103" s="110"/>
      <c r="W103" s="623"/>
      <c r="X103" s="130"/>
      <c r="Y103" s="125"/>
      <c r="Z103" s="624"/>
      <c r="AA103" s="110"/>
      <c r="AB103" s="625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</row>
    <row r="104" spans="2:39" ht="12.75" customHeight="1">
      <c r="B104" s="164"/>
      <c r="C104" s="130"/>
      <c r="D104" s="621"/>
      <c r="E104" s="637"/>
      <c r="F104" s="622"/>
      <c r="G104" s="622"/>
      <c r="H104" s="622"/>
      <c r="I104" s="622"/>
      <c r="J104" s="622"/>
      <c r="K104" s="622"/>
      <c r="L104" s="622"/>
      <c r="M104" s="622"/>
      <c r="N104" s="622"/>
      <c r="O104" s="621"/>
      <c r="P104" s="627"/>
      <c r="Q104" s="366"/>
      <c r="R104" s="110"/>
      <c r="S104" s="110"/>
      <c r="T104" s="110"/>
      <c r="U104" s="110"/>
      <c r="V104" s="110"/>
      <c r="W104" s="623"/>
      <c r="X104" s="130"/>
      <c r="Y104" s="125"/>
      <c r="Z104" s="624"/>
      <c r="AA104" s="110"/>
      <c r="AB104" s="625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</row>
    <row r="105" spans="2:39" ht="13.5" customHeight="1">
      <c r="B105" s="164"/>
      <c r="C105" s="130"/>
      <c r="D105" s="621"/>
      <c r="E105" s="637"/>
      <c r="F105" s="622"/>
      <c r="G105" s="622"/>
      <c r="H105" s="622"/>
      <c r="I105" s="622"/>
      <c r="J105" s="622"/>
      <c r="K105" s="622"/>
      <c r="L105" s="622"/>
      <c r="M105" s="622"/>
      <c r="N105" s="622"/>
      <c r="O105" s="621"/>
      <c r="P105" s="627"/>
      <c r="Q105" s="366"/>
      <c r="R105" s="110"/>
      <c r="S105" s="110"/>
      <c r="T105" s="110"/>
      <c r="U105" s="110"/>
      <c r="V105" s="110"/>
      <c r="W105" s="623"/>
      <c r="X105" s="130"/>
      <c r="Y105" s="125"/>
      <c r="Z105" s="624"/>
      <c r="AA105" s="110"/>
      <c r="AB105" s="625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</row>
    <row r="106" spans="2:39" ht="12.75" customHeight="1">
      <c r="B106" s="164"/>
      <c r="C106" s="130"/>
      <c r="D106" s="621"/>
      <c r="E106" s="637"/>
      <c r="F106" s="622"/>
      <c r="G106" s="622"/>
      <c r="H106" s="622"/>
      <c r="I106" s="622"/>
      <c r="J106" s="622"/>
      <c r="K106" s="622"/>
      <c r="L106" s="622"/>
      <c r="M106" s="622"/>
      <c r="N106" s="622"/>
      <c r="O106" s="621"/>
      <c r="P106" s="627"/>
      <c r="Q106" s="366"/>
      <c r="R106" s="110"/>
      <c r="S106" s="110"/>
      <c r="T106" s="110"/>
      <c r="U106" s="110"/>
      <c r="V106" s="110"/>
      <c r="W106" s="623"/>
      <c r="X106" s="130"/>
      <c r="Y106" s="125"/>
      <c r="Z106" s="624"/>
      <c r="AA106" s="110"/>
      <c r="AB106" s="625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</row>
    <row r="107" spans="2:39">
      <c r="B107" s="164"/>
      <c r="C107" s="130"/>
      <c r="D107" s="621"/>
      <c r="E107" s="637"/>
      <c r="F107" s="622"/>
      <c r="G107" s="622"/>
      <c r="H107" s="622"/>
      <c r="I107" s="622"/>
      <c r="J107" s="622"/>
      <c r="K107" s="622"/>
      <c r="L107" s="622"/>
      <c r="M107" s="622"/>
      <c r="N107" s="622"/>
      <c r="O107" s="621"/>
      <c r="P107" s="627"/>
      <c r="Q107" s="366"/>
      <c r="R107" s="110"/>
      <c r="S107" s="110"/>
      <c r="T107" s="110"/>
      <c r="U107" s="110"/>
      <c r="V107" s="110"/>
      <c r="W107" s="623"/>
      <c r="X107" s="130"/>
      <c r="Y107" s="125"/>
      <c r="Z107" s="624"/>
      <c r="AA107" s="110"/>
      <c r="AB107" s="625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</row>
    <row r="108" spans="2:39">
      <c r="B108" s="164"/>
      <c r="C108" s="130"/>
      <c r="D108" s="621"/>
      <c r="E108" s="637"/>
      <c r="F108" s="622"/>
      <c r="G108" s="622"/>
      <c r="H108" s="622"/>
      <c r="I108" s="622"/>
      <c r="J108" s="622"/>
      <c r="K108" s="622"/>
      <c r="L108" s="622"/>
      <c r="M108" s="622"/>
      <c r="N108" s="622"/>
      <c r="O108" s="621"/>
      <c r="P108" s="627"/>
      <c r="Q108" s="366"/>
      <c r="R108" s="110"/>
      <c r="S108" s="110"/>
      <c r="T108" s="110"/>
      <c r="U108" s="110"/>
      <c r="V108" s="110"/>
      <c r="W108" s="623"/>
      <c r="X108" s="130"/>
      <c r="Y108" s="125"/>
      <c r="Z108" s="624"/>
      <c r="AA108" s="110"/>
      <c r="AB108" s="625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</row>
    <row r="109" spans="2:39">
      <c r="B109" s="164"/>
      <c r="C109" s="130"/>
      <c r="D109" s="621"/>
      <c r="E109" s="637"/>
      <c r="F109" s="622"/>
      <c r="G109" s="622"/>
      <c r="H109" s="622"/>
      <c r="I109" s="622"/>
      <c r="J109" s="622"/>
      <c r="K109" s="622"/>
      <c r="L109" s="622"/>
      <c r="M109" s="622"/>
      <c r="N109" s="622"/>
      <c r="O109" s="621"/>
      <c r="P109" s="627"/>
      <c r="Q109" s="366"/>
      <c r="R109" s="110"/>
      <c r="S109" s="110"/>
      <c r="T109" s="110"/>
      <c r="U109" s="110"/>
      <c r="V109" s="110"/>
      <c r="W109" s="623"/>
      <c r="X109" s="130"/>
      <c r="Y109" s="125"/>
      <c r="Z109" s="624"/>
      <c r="AA109" s="110"/>
      <c r="AB109" s="628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</row>
    <row r="110" spans="2:39" ht="12.75" customHeight="1">
      <c r="B110" s="164"/>
      <c r="C110" s="130"/>
      <c r="D110" s="621"/>
      <c r="E110" s="640"/>
      <c r="F110" s="632"/>
      <c r="G110" s="633"/>
      <c r="H110" s="622"/>
      <c r="I110" s="622"/>
      <c r="J110" s="622"/>
      <c r="K110" s="622"/>
      <c r="L110" s="632"/>
      <c r="M110" s="632"/>
      <c r="N110" s="622"/>
      <c r="O110" s="626"/>
      <c r="P110" s="627"/>
      <c r="Q110" s="366"/>
      <c r="R110" s="110"/>
      <c r="S110" s="110"/>
      <c r="T110" s="110"/>
      <c r="U110" s="110"/>
      <c r="V110" s="110"/>
      <c r="W110" s="623"/>
      <c r="X110" s="130"/>
      <c r="Y110" s="125"/>
      <c r="Z110" s="624"/>
      <c r="AA110" s="110"/>
      <c r="AB110" s="634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</row>
    <row r="111" spans="2:39" ht="12.75" customHeight="1">
      <c r="B111" s="164"/>
      <c r="C111" s="130"/>
      <c r="D111" s="621"/>
      <c r="E111" s="640"/>
      <c r="F111" s="632"/>
      <c r="G111" s="633"/>
      <c r="H111" s="622"/>
      <c r="I111" s="622"/>
      <c r="J111" s="622"/>
      <c r="K111" s="622"/>
      <c r="L111" s="632"/>
      <c r="M111" s="632"/>
      <c r="N111" s="622"/>
      <c r="O111" s="621"/>
      <c r="P111" s="627"/>
      <c r="Q111" s="366"/>
      <c r="R111" s="110"/>
      <c r="S111" s="110"/>
      <c r="T111" s="110"/>
      <c r="U111" s="110"/>
      <c r="V111" s="110"/>
      <c r="W111" s="623"/>
      <c r="X111" s="130"/>
      <c r="Y111" s="125"/>
      <c r="Z111" s="624"/>
      <c r="AA111" s="110"/>
      <c r="AB111" s="625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</row>
    <row r="112" spans="2:39" ht="11.25" customHeight="1">
      <c r="B112" s="164"/>
      <c r="C112" s="130"/>
      <c r="D112" s="621"/>
      <c r="E112" s="640"/>
      <c r="F112" s="632"/>
      <c r="G112" s="633"/>
      <c r="H112" s="622"/>
      <c r="I112" s="622"/>
      <c r="J112" s="622"/>
      <c r="K112" s="622"/>
      <c r="L112" s="632"/>
      <c r="M112" s="632"/>
      <c r="N112" s="622"/>
      <c r="O112" s="621"/>
      <c r="P112" s="627"/>
      <c r="Q112" s="366"/>
      <c r="R112" s="110"/>
      <c r="S112" s="110"/>
      <c r="T112" s="110"/>
      <c r="U112" s="110"/>
      <c r="V112" s="110"/>
      <c r="W112" s="623"/>
      <c r="X112" s="130"/>
      <c r="Y112" s="125"/>
      <c r="Z112" s="624"/>
      <c r="AA112" s="110"/>
      <c r="AB112" s="625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</row>
    <row r="113" spans="2:39" ht="12.75" customHeight="1">
      <c r="B113" s="164"/>
      <c r="C113" s="130"/>
      <c r="D113" s="621"/>
      <c r="E113" s="640"/>
      <c r="F113" s="632"/>
      <c r="G113" s="633"/>
      <c r="H113" s="622"/>
      <c r="I113" s="644"/>
      <c r="J113" s="622"/>
      <c r="K113" s="644"/>
      <c r="L113" s="637"/>
      <c r="M113" s="637"/>
      <c r="N113" s="622"/>
      <c r="O113" s="621"/>
      <c r="P113" s="627"/>
      <c r="Q113" s="366"/>
      <c r="R113" s="110"/>
      <c r="S113" s="110"/>
      <c r="T113" s="110"/>
      <c r="U113" s="110"/>
      <c r="V113" s="110"/>
      <c r="W113" s="623"/>
      <c r="X113" s="130"/>
      <c r="Y113" s="125"/>
      <c r="Z113" s="624"/>
      <c r="AA113" s="110"/>
      <c r="AB113" s="63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</row>
    <row r="114" spans="2:39" ht="13.5" customHeight="1">
      <c r="B114" s="164"/>
      <c r="C114" s="130"/>
      <c r="D114" s="621"/>
      <c r="E114" s="640"/>
      <c r="F114" s="637"/>
      <c r="G114" s="633"/>
      <c r="H114" s="622"/>
      <c r="I114" s="622"/>
      <c r="J114" s="622"/>
      <c r="K114" s="622"/>
      <c r="L114" s="637"/>
      <c r="M114" s="637"/>
      <c r="N114" s="622"/>
      <c r="O114" s="621"/>
      <c r="P114" s="627"/>
      <c r="Q114" s="366"/>
      <c r="R114" s="110"/>
      <c r="S114" s="110"/>
      <c r="T114" s="110"/>
      <c r="U114" s="110"/>
      <c r="V114" s="110"/>
      <c r="W114" s="623"/>
      <c r="X114" s="130"/>
      <c r="Y114" s="125"/>
      <c r="Z114" s="624"/>
      <c r="AA114" s="110"/>
      <c r="AB114" s="625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</row>
    <row r="115" spans="2:39" ht="14.25" customHeight="1">
      <c r="B115" s="164"/>
      <c r="C115" s="130"/>
      <c r="D115" s="621"/>
      <c r="E115" s="640"/>
      <c r="F115" s="632"/>
      <c r="G115" s="633"/>
      <c r="H115" s="622"/>
      <c r="I115" s="622"/>
      <c r="J115" s="622"/>
      <c r="K115" s="622"/>
      <c r="L115" s="637"/>
      <c r="M115" s="632"/>
      <c r="N115" s="622"/>
      <c r="O115" s="621"/>
      <c r="P115" s="627"/>
      <c r="Q115" s="366"/>
      <c r="R115" s="110"/>
      <c r="S115" s="110"/>
      <c r="T115" s="110"/>
      <c r="U115" s="110"/>
      <c r="V115" s="110"/>
      <c r="W115" s="623"/>
      <c r="X115" s="130"/>
      <c r="Y115" s="125"/>
      <c r="Z115" s="624"/>
      <c r="AA115" s="110"/>
      <c r="AB115" s="625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</row>
    <row r="116" spans="2:39">
      <c r="B116" s="164"/>
      <c r="C116" s="130"/>
      <c r="D116" s="621"/>
      <c r="E116" s="640"/>
      <c r="F116" s="637"/>
      <c r="G116" s="633"/>
      <c r="H116" s="622"/>
      <c r="I116" s="622"/>
      <c r="J116" s="622"/>
      <c r="K116" s="622"/>
      <c r="L116" s="633"/>
      <c r="M116" s="633"/>
      <c r="N116" s="102"/>
      <c r="O116" s="621"/>
      <c r="P116" s="627"/>
      <c r="Q116" s="366"/>
      <c r="R116" s="110"/>
      <c r="S116" s="110"/>
      <c r="T116" s="110"/>
      <c r="U116" s="110"/>
      <c r="V116" s="110"/>
      <c r="W116" s="623"/>
      <c r="X116" s="130"/>
      <c r="Y116" s="125"/>
      <c r="Z116" s="624"/>
      <c r="AA116" s="110"/>
      <c r="AB116" s="625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</row>
    <row r="117" spans="2:39" ht="14.25" customHeight="1">
      <c r="B117" s="164"/>
      <c r="C117" s="130"/>
      <c r="D117" s="621"/>
      <c r="E117" s="640"/>
      <c r="F117" s="637"/>
      <c r="G117" s="637"/>
      <c r="H117" s="622"/>
      <c r="I117" s="622"/>
      <c r="J117" s="622"/>
      <c r="K117" s="632"/>
      <c r="L117" s="644"/>
      <c r="M117" s="637"/>
      <c r="N117" s="633"/>
      <c r="O117" s="621"/>
      <c r="P117" s="627"/>
      <c r="Q117" s="366"/>
      <c r="R117" s="110"/>
      <c r="S117" s="110"/>
      <c r="T117" s="110"/>
      <c r="U117" s="110"/>
      <c r="V117" s="110"/>
      <c r="W117" s="623"/>
      <c r="X117" s="130"/>
      <c r="Y117" s="125"/>
      <c r="Z117" s="624"/>
      <c r="AA117" s="110"/>
      <c r="AB117" s="625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</row>
    <row r="118" spans="2:39">
      <c r="B118" s="164"/>
      <c r="C118" s="130"/>
      <c r="D118" s="621"/>
      <c r="E118" s="640"/>
      <c r="F118" s="632"/>
      <c r="G118" s="633"/>
      <c r="H118" s="622"/>
      <c r="I118" s="622"/>
      <c r="J118" s="622"/>
      <c r="K118" s="622"/>
      <c r="L118" s="632"/>
      <c r="M118" s="632"/>
      <c r="N118" s="622"/>
      <c r="O118" s="621"/>
      <c r="P118" s="627"/>
      <c r="Q118" s="366"/>
      <c r="R118" s="110"/>
      <c r="S118" s="110"/>
      <c r="T118" s="110"/>
      <c r="U118" s="110"/>
      <c r="V118" s="110"/>
      <c r="W118" s="623"/>
      <c r="X118" s="130"/>
      <c r="Y118" s="125"/>
      <c r="Z118" s="624"/>
      <c r="AA118" s="110"/>
      <c r="AB118" s="625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</row>
    <row r="119" spans="2:39" ht="11.25" customHeight="1">
      <c r="B119" s="164"/>
      <c r="C119" s="130"/>
      <c r="D119" s="621"/>
      <c r="E119" s="640"/>
      <c r="F119" s="637"/>
      <c r="G119" s="633"/>
      <c r="H119" s="622"/>
      <c r="I119" s="622"/>
      <c r="J119" s="622"/>
      <c r="K119" s="622"/>
      <c r="L119" s="633"/>
      <c r="M119" s="633"/>
      <c r="N119" s="622"/>
      <c r="O119" s="621"/>
      <c r="P119" s="635"/>
      <c r="Q119" s="366"/>
      <c r="R119" s="110"/>
      <c r="S119" s="110"/>
      <c r="T119" s="110"/>
      <c r="U119" s="110"/>
      <c r="V119" s="110"/>
      <c r="W119" s="623"/>
      <c r="X119" s="130"/>
      <c r="Y119" s="125"/>
      <c r="Z119" s="624"/>
      <c r="AA119" s="110"/>
      <c r="AB119" s="636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</row>
    <row r="120" spans="2:39">
      <c r="B120" s="164"/>
      <c r="C120" s="130"/>
      <c r="D120" s="621"/>
      <c r="E120" s="640"/>
      <c r="F120" s="632"/>
      <c r="G120" s="633"/>
      <c r="H120" s="622"/>
      <c r="I120" s="622"/>
      <c r="J120" s="622"/>
      <c r="K120" s="622"/>
      <c r="L120" s="633"/>
      <c r="M120" s="633"/>
      <c r="N120" s="622"/>
      <c r="O120" s="621"/>
      <c r="P120" s="627"/>
      <c r="Q120" s="366"/>
      <c r="R120" s="110"/>
      <c r="S120" s="110"/>
      <c r="T120" s="110"/>
      <c r="U120" s="110"/>
      <c r="V120" s="110"/>
      <c r="W120" s="623"/>
      <c r="X120" s="130"/>
      <c r="Y120" s="125"/>
      <c r="Z120" s="624"/>
      <c r="AA120" s="110"/>
      <c r="AB120" s="625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</row>
    <row r="121" spans="2:39">
      <c r="B121" s="164"/>
      <c r="C121" s="130"/>
      <c r="D121" s="621"/>
      <c r="E121" s="640"/>
      <c r="F121" s="633"/>
      <c r="G121" s="637"/>
      <c r="H121" s="622"/>
      <c r="I121" s="622"/>
      <c r="J121" s="622"/>
      <c r="K121" s="622"/>
      <c r="L121" s="644"/>
      <c r="M121" s="637"/>
      <c r="N121" s="622"/>
      <c r="O121" s="621"/>
      <c r="P121" s="635"/>
      <c r="Q121" s="366"/>
      <c r="R121" s="110"/>
      <c r="S121" s="110"/>
      <c r="T121" s="110"/>
      <c r="U121" s="110"/>
      <c r="V121" s="110"/>
      <c r="W121" s="623"/>
      <c r="X121" s="130"/>
      <c r="Y121" s="125"/>
      <c r="Z121" s="624"/>
      <c r="AA121" s="110"/>
      <c r="AB121" s="636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</row>
    <row r="122" spans="2:39" hidden="1">
      <c r="B122" s="164"/>
      <c r="C122" s="130"/>
      <c r="D122" s="621"/>
      <c r="E122" s="640"/>
      <c r="F122" s="637"/>
      <c r="G122" s="633"/>
      <c r="H122" s="622"/>
      <c r="I122" s="622"/>
      <c r="J122" s="622"/>
      <c r="K122" s="622"/>
      <c r="L122" s="632"/>
      <c r="M122" s="632"/>
      <c r="N122" s="622"/>
      <c r="O122" s="621"/>
      <c r="P122" s="627"/>
      <c r="Q122" s="366"/>
      <c r="R122" s="110"/>
      <c r="S122" s="110"/>
      <c r="T122" s="110"/>
      <c r="U122" s="110"/>
      <c r="V122" s="110"/>
      <c r="W122" s="623"/>
      <c r="X122" s="130"/>
      <c r="Y122" s="125"/>
      <c r="Z122" s="624"/>
      <c r="AA122" s="110"/>
      <c r="AB122" s="63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</row>
    <row r="123" spans="2:39">
      <c r="B123" s="164"/>
      <c r="C123" s="105"/>
      <c r="D123" s="621"/>
      <c r="E123" s="640"/>
      <c r="F123" s="633"/>
      <c r="G123" s="633"/>
      <c r="H123" s="622"/>
      <c r="I123" s="622"/>
      <c r="J123" s="622"/>
      <c r="K123" s="622"/>
      <c r="L123" s="637"/>
      <c r="M123" s="637"/>
      <c r="N123" s="622"/>
      <c r="O123" s="621"/>
      <c r="P123" s="627"/>
      <c r="Q123" s="366"/>
      <c r="R123" s="110"/>
      <c r="S123" s="110"/>
      <c r="T123" s="110"/>
      <c r="U123" s="110"/>
      <c r="V123" s="110"/>
      <c r="W123" s="623"/>
      <c r="X123" s="130"/>
      <c r="Y123" s="125"/>
      <c r="Z123" s="624"/>
      <c r="AA123" s="110"/>
      <c r="AB123" s="625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</row>
    <row r="124" spans="2:39">
      <c r="B124" s="164"/>
      <c r="C124" s="130"/>
      <c r="D124" s="621"/>
      <c r="E124" s="640"/>
      <c r="F124" s="632"/>
      <c r="G124" s="633"/>
      <c r="H124" s="644"/>
      <c r="I124" s="622"/>
      <c r="J124" s="622"/>
      <c r="K124" s="622"/>
      <c r="L124" s="632"/>
      <c r="M124" s="633"/>
      <c r="N124" s="622"/>
      <c r="O124" s="626"/>
      <c r="P124" s="635"/>
      <c r="Q124" s="366"/>
      <c r="R124" s="110"/>
      <c r="S124" s="110"/>
      <c r="T124" s="110"/>
      <c r="U124" s="110"/>
      <c r="V124" s="110"/>
      <c r="W124" s="623"/>
      <c r="X124" s="130"/>
      <c r="Y124" s="125"/>
      <c r="Z124" s="624"/>
      <c r="AA124" s="110"/>
      <c r="AB124" s="636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</row>
    <row r="125" spans="2:39">
      <c r="B125" s="164"/>
      <c r="C125" s="130"/>
      <c r="D125" s="621"/>
      <c r="E125" s="640"/>
      <c r="F125" s="644"/>
      <c r="G125" s="644"/>
      <c r="H125" s="622"/>
      <c r="I125" s="622"/>
      <c r="J125" s="622"/>
      <c r="K125" s="622"/>
      <c r="L125" s="645"/>
      <c r="M125" s="644"/>
      <c r="N125" s="622"/>
      <c r="O125" s="626"/>
      <c r="P125" s="627"/>
      <c r="Q125" s="366"/>
      <c r="R125" s="110"/>
      <c r="S125" s="110"/>
      <c r="T125" s="110"/>
      <c r="U125" s="110"/>
      <c r="V125" s="110"/>
      <c r="W125" s="623"/>
      <c r="X125" s="130"/>
      <c r="Y125" s="125"/>
      <c r="Z125" s="624"/>
      <c r="AA125" s="110"/>
      <c r="AB125" s="639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</row>
    <row r="126" spans="2:39">
      <c r="B126" s="164"/>
      <c r="C126" s="130"/>
      <c r="D126" s="621"/>
      <c r="E126" s="640"/>
      <c r="F126" s="160"/>
      <c r="G126" s="160"/>
      <c r="H126" s="160"/>
      <c r="I126" s="160"/>
      <c r="J126" s="160"/>
      <c r="K126" s="160"/>
      <c r="L126" s="160"/>
      <c r="M126" s="160"/>
      <c r="N126" s="160"/>
      <c r="O126" s="626"/>
      <c r="P126" s="627"/>
      <c r="Q126" s="366"/>
      <c r="R126" s="110"/>
      <c r="S126" s="110"/>
      <c r="T126" s="110"/>
      <c r="U126" s="110"/>
      <c r="V126" s="110"/>
      <c r="W126" s="623"/>
      <c r="X126" s="130"/>
      <c r="Y126" s="125"/>
      <c r="Z126" s="624"/>
      <c r="AA126" s="110"/>
      <c r="AB126" s="625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</row>
    <row r="127" spans="2:39" ht="11.25" customHeight="1">
      <c r="B127" s="164"/>
      <c r="C127" s="130"/>
      <c r="D127" s="621"/>
      <c r="E127" s="640"/>
      <c r="F127" s="160"/>
      <c r="G127" s="160"/>
      <c r="H127" s="160"/>
      <c r="I127" s="160"/>
      <c r="J127" s="160"/>
      <c r="K127" s="160"/>
      <c r="L127" s="160"/>
      <c r="M127" s="160"/>
      <c r="N127" s="160"/>
      <c r="O127" s="626"/>
      <c r="P127" s="627"/>
      <c r="Q127" s="366"/>
      <c r="R127" s="110"/>
      <c r="S127" s="110"/>
      <c r="T127" s="110"/>
      <c r="U127" s="110"/>
      <c r="V127" s="110"/>
      <c r="W127" s="623"/>
      <c r="X127" s="130"/>
      <c r="Y127" s="125"/>
      <c r="Z127" s="624"/>
      <c r="AA127" s="110"/>
      <c r="AB127" s="625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</row>
    <row r="128" spans="2:39" ht="12.75" customHeight="1">
      <c r="B128" s="164"/>
      <c r="C128" s="130"/>
      <c r="D128" s="621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626"/>
      <c r="P128" s="627"/>
      <c r="Q128" s="366"/>
      <c r="R128" s="110"/>
      <c r="S128" s="110"/>
      <c r="T128" s="110"/>
      <c r="U128" s="110"/>
      <c r="V128" s="110"/>
      <c r="W128" s="623"/>
      <c r="X128" s="130"/>
      <c r="Y128" s="125"/>
      <c r="Z128" s="624"/>
      <c r="AA128" s="110"/>
      <c r="AB128" s="625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</row>
    <row r="129" spans="2:39" ht="11.25" customHeight="1">
      <c r="B129" s="164"/>
      <c r="C129" s="130"/>
      <c r="D129" s="621"/>
      <c r="E129" s="160"/>
      <c r="F129" s="160"/>
      <c r="G129" s="160"/>
      <c r="H129" s="160"/>
      <c r="I129" s="160"/>
      <c r="J129" s="160"/>
      <c r="K129" s="641"/>
      <c r="L129" s="160"/>
      <c r="M129" s="160"/>
      <c r="N129" s="160"/>
      <c r="O129" s="629"/>
      <c r="P129" s="627"/>
      <c r="Q129" s="366"/>
      <c r="R129" s="110"/>
      <c r="S129" s="110"/>
      <c r="T129" s="110"/>
      <c r="U129" s="110"/>
      <c r="V129" s="110"/>
      <c r="W129" s="642"/>
      <c r="X129" s="130"/>
      <c r="Y129" s="643"/>
      <c r="Z129" s="624"/>
      <c r="AA129" s="110"/>
      <c r="AB129" s="625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</row>
    <row r="130" spans="2:39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</row>
    <row r="131" spans="2:39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</row>
    <row r="132" spans="2:39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</row>
    <row r="133" spans="2:39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</row>
    <row r="134" spans="2:39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</row>
    <row r="135" spans="2:39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</row>
    <row r="136" spans="2:39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</row>
    <row r="137" spans="2:39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</row>
    <row r="138" spans="2:39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</row>
    <row r="139" spans="2:39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</row>
    <row r="140" spans="2:39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</row>
    <row r="141" spans="2:39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</row>
    <row r="142" spans="2:39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</row>
    <row r="143" spans="2:39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</row>
    <row r="144" spans="2:39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</row>
    <row r="145" spans="2:39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</row>
    <row r="146" spans="2:39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</row>
    <row r="147" spans="2:39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</row>
    <row r="148" spans="2:39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</row>
    <row r="149" spans="2:39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</row>
    <row r="150" spans="2:39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</row>
    <row r="151" spans="2:39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</row>
    <row r="152" spans="2:39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</row>
    <row r="153" spans="2:39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</row>
    <row r="154" spans="2:39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</row>
    <row r="155" spans="2:39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</row>
    <row r="156" spans="2:39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</row>
    <row r="157" spans="2:39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</row>
    <row r="158" spans="2:39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</row>
    <row r="159" spans="2:39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</row>
    <row r="160" spans="2:39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</row>
    <row r="161" spans="2:39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</row>
    <row r="162" spans="2:39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</row>
    <row r="163" spans="2:39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</row>
    <row r="164" spans="2:39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</row>
    <row r="165" spans="2:39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</row>
    <row r="166" spans="2:39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</row>
    <row r="167" spans="2:39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</row>
    <row r="168" spans="2:39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</row>
    <row r="169" spans="2:39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</row>
    <row r="170" spans="2:39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</row>
    <row r="171" spans="2:39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</row>
    <row r="172" spans="2:39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</row>
    <row r="173" spans="2:39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</row>
    <row r="174" spans="2:39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</row>
    <row r="175" spans="2:39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</row>
    <row r="176" spans="2:39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</row>
    <row r="177" spans="2:39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</row>
    <row r="178" spans="2:39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</row>
    <row r="179" spans="2:39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</row>
    <row r="180" spans="2:39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</row>
    <row r="181" spans="2:39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</row>
    <row r="182" spans="2:39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</row>
    <row r="183" spans="2:39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</row>
    <row r="184" spans="2:39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</row>
    <row r="185" spans="2:39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</row>
    <row r="186" spans="2:39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</row>
    <row r="187" spans="2:39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</row>
    <row r="188" spans="2:39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</row>
    <row r="189" spans="2:39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</row>
    <row r="190" spans="2:39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</row>
    <row r="191" spans="2:39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</row>
    <row r="192" spans="2:39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</row>
    <row r="193" spans="2:39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</row>
    <row r="194" spans="2:39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</row>
    <row r="195" spans="2:39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</row>
    <row r="196" spans="2:39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</row>
    <row r="197" spans="2:39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</row>
    <row r="198" spans="2:39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</row>
    <row r="199" spans="2:39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</row>
    <row r="200" spans="2:39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</row>
    <row r="201" spans="2:39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</row>
    <row r="202" spans="2:39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</row>
    <row r="203" spans="2:39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</row>
    <row r="204" spans="2:39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</row>
    <row r="205" spans="2:39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</row>
    <row r="206" spans="2:39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</row>
    <row r="207" spans="2:39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</row>
    <row r="208" spans="2:39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</row>
    <row r="209" spans="2:39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</row>
    <row r="210" spans="2:39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</row>
    <row r="211" spans="2:39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</row>
    <row r="212" spans="2:39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</row>
    <row r="213" spans="2:39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</row>
    <row r="214" spans="2:39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</row>
    <row r="215" spans="2:39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</row>
    <row r="216" spans="2:39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</row>
    <row r="217" spans="2:39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</row>
    <row r="218" spans="2:39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</row>
    <row r="219" spans="2:39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</row>
    <row r="220" spans="2:39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</row>
    <row r="221" spans="2:39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</row>
    <row r="222" spans="2:39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</row>
    <row r="223" spans="2:39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</row>
    <row r="224" spans="2:39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</row>
    <row r="225" spans="2:39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</row>
    <row r="226" spans="2:39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</row>
    <row r="227" spans="2:39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</row>
    <row r="228" spans="2:39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</row>
    <row r="229" spans="2:39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</row>
    <row r="230" spans="2:39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</row>
    <row r="231" spans="2:39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</row>
    <row r="232" spans="2:39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</row>
    <row r="233" spans="2:39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</row>
    <row r="234" spans="2:39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</row>
    <row r="235" spans="2:39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</row>
    <row r="236" spans="2:39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</row>
    <row r="237" spans="2:39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</row>
    <row r="238" spans="2:39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</row>
    <row r="239" spans="2:39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</row>
    <row r="240" spans="2:39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</row>
    <row r="241" spans="2:39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</row>
    <row r="242" spans="2:39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</row>
    <row r="243" spans="2:39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</row>
    <row r="244" spans="2:39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</row>
    <row r="245" spans="2:39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</row>
    <row r="246" spans="2:39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</row>
    <row r="247" spans="2:39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</row>
    <row r="248" spans="2:39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</row>
    <row r="249" spans="2:39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</row>
    <row r="250" spans="2:39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</row>
    <row r="251" spans="2:39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</row>
    <row r="252" spans="2:39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</row>
    <row r="253" spans="2:39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</row>
    <row r="254" spans="2:39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</row>
    <row r="255" spans="2:39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</row>
    <row r="256" spans="2:39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</row>
    <row r="257" spans="2:39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</row>
    <row r="258" spans="2:39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</row>
    <row r="259" spans="2:39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</row>
    <row r="260" spans="2:39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</row>
    <row r="261" spans="2:39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</row>
    <row r="262" spans="2:39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</row>
    <row r="263" spans="2:39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</row>
    <row r="264" spans="2:39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</row>
    <row r="265" spans="2:39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</row>
    <row r="266" spans="2:39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</row>
    <row r="267" spans="2:39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</row>
    <row r="268" spans="2:39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</row>
    <row r="269" spans="2:39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</row>
    <row r="270" spans="2:39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</row>
    <row r="271" spans="2:39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</row>
    <row r="272" spans="2:39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</row>
    <row r="273" spans="2:39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</row>
    <row r="274" spans="2:39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</row>
    <row r="275" spans="2:39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</row>
    <row r="276" spans="2:39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</row>
    <row r="277" spans="2:39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</row>
    <row r="278" spans="2:39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</row>
    <row r="279" spans="2:39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</row>
    <row r="280" spans="2:39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</row>
    <row r="281" spans="2:39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</row>
    <row r="282" spans="2:39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</row>
    <row r="283" spans="2:39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</row>
    <row r="284" spans="2:39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</row>
    <row r="285" spans="2:39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</row>
    <row r="286" spans="2:39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</row>
    <row r="287" spans="2:39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</row>
    <row r="288" spans="2:39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</row>
    <row r="289" spans="2:39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</row>
    <row r="290" spans="2:39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</row>
    <row r="291" spans="2:39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</row>
    <row r="292" spans="2:39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</row>
    <row r="293" spans="2:39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</row>
    <row r="294" spans="2:39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</row>
    <row r="295" spans="2:39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</row>
    <row r="296" spans="2:39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</row>
    <row r="297" spans="2:39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</row>
    <row r="298" spans="2:39"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</row>
    <row r="299" spans="2:39"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</row>
    <row r="300" spans="2:39"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</row>
    <row r="301" spans="2:39"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</row>
    <row r="302" spans="2:39"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</row>
    <row r="303" spans="2:39"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</row>
    <row r="304" spans="2:39"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</row>
    <row r="305" spans="2:39"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</row>
    <row r="306" spans="2:39"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</row>
    <row r="307" spans="2:39"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</row>
    <row r="308" spans="2:39"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</row>
    <row r="309" spans="2:39"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</row>
    <row r="310" spans="2:39"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</row>
    <row r="311" spans="2:39"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</row>
    <row r="312" spans="2:39"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</row>
    <row r="313" spans="2:39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</row>
    <row r="314" spans="2:39"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</row>
    <row r="315" spans="2:39"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</row>
    <row r="316" spans="2:39"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</row>
    <row r="317" spans="2:39"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</row>
    <row r="318" spans="2:39"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</row>
    <row r="319" spans="2:39"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</row>
    <row r="320" spans="2:39"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</row>
    <row r="321" spans="2:39"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</row>
    <row r="322" spans="2:39"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</row>
    <row r="323" spans="2:39"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</row>
    <row r="324" spans="2:39"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</row>
    <row r="325" spans="2:39"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</row>
    <row r="326" spans="2:39"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</row>
    <row r="327" spans="2:39"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</row>
    <row r="328" spans="2:39"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</row>
    <row r="329" spans="2:39"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</row>
    <row r="330" spans="2:39"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</row>
    <row r="331" spans="2:39"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</row>
    <row r="332" spans="2:39"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</row>
    <row r="333" spans="2:39"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</row>
    <row r="334" spans="2:39"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</row>
    <row r="335" spans="2:39"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</row>
    <row r="336" spans="2:39"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</row>
    <row r="337" spans="2:39"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</row>
    <row r="338" spans="2:39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</row>
    <row r="339" spans="2:39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</row>
    <row r="340" spans="2:39"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</row>
    <row r="341" spans="2:39"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</row>
    <row r="342" spans="2:39"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</row>
    <row r="343" spans="2:39"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</row>
    <row r="344" spans="2:39"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</row>
    <row r="345" spans="2:39"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</row>
    <row r="346" spans="2:39"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</row>
    <row r="347" spans="2:39"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</row>
    <row r="348" spans="2:39"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</row>
    <row r="349" spans="2:39"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</row>
    <row r="350" spans="2:39"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</row>
    <row r="351" spans="2:39"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</row>
    <row r="352" spans="2:39"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</row>
    <row r="353" spans="2:39"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</row>
    <row r="354" spans="2:39"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</row>
    <row r="355" spans="2:39"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</row>
    <row r="356" spans="2:39"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</row>
    <row r="357" spans="2:39"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</row>
    <row r="358" spans="2:39"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</row>
    <row r="359" spans="2:39"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</row>
    <row r="360" spans="2:39"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</row>
    <row r="361" spans="2:39"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</row>
    <row r="362" spans="2:39"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</row>
    <row r="363" spans="2:39"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</row>
    <row r="364" spans="2:39"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</row>
    <row r="365" spans="2:39"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</row>
    <row r="366" spans="2:39"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</row>
    <row r="367" spans="2:39"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</row>
    <row r="368" spans="2:39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</row>
    <row r="369" spans="2:39"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</row>
    <row r="370" spans="2:39"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</row>
    <row r="371" spans="2:39"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</row>
    <row r="372" spans="2:39"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</row>
    <row r="373" spans="2:39"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</row>
    <row r="374" spans="2:39"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</row>
    <row r="375" spans="2:39"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</row>
    <row r="376" spans="2:39"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</row>
    <row r="377" spans="2:39"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</row>
    <row r="378" spans="2:39"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</row>
    <row r="379" spans="2:39"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</row>
    <row r="380" spans="2:39"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</row>
    <row r="381" spans="2:39"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</row>
    <row r="382" spans="2:39"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</row>
    <row r="383" spans="2:39"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</row>
    <row r="384" spans="2:39"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</row>
    <row r="385" spans="2:39"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</row>
    <row r="386" spans="2:39"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</row>
    <row r="387" spans="2:39"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</row>
    <row r="388" spans="2:39"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</row>
    <row r="389" spans="2:39"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</row>
    <row r="390" spans="2:39"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</row>
    <row r="391" spans="2:39"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</row>
    <row r="392" spans="2:39"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</row>
    <row r="393" spans="2:39"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</row>
    <row r="394" spans="2:39"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</row>
    <row r="395" spans="2:39"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</row>
    <row r="396" spans="2:39"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</row>
    <row r="397" spans="2:39"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4106-4089-498B-911F-3C9B0DB95184}">
  <dimension ref="B1:BB742"/>
  <sheetViews>
    <sheetView zoomScaleNormal="100" workbookViewId="0">
      <pane xSplit="1" topLeftCell="B1" activePane="topRight" state="frozen"/>
      <selection pane="topRight" activeCell="P43" sqref="P43"/>
    </sheetView>
  </sheetViews>
  <sheetFormatPr defaultRowHeight="15"/>
  <cols>
    <col min="1" max="1" width="0.85546875" customWidth="1"/>
    <col min="2" max="2" width="4" customWidth="1"/>
    <col min="3" max="3" width="32.28515625" customWidth="1"/>
    <col min="4" max="4" width="8.28515625" customWidth="1"/>
    <col min="5" max="5" width="7.28515625" customWidth="1"/>
    <col min="6" max="6" width="6.85546875" customWidth="1"/>
    <col min="7" max="8" width="7.140625" customWidth="1"/>
    <col min="9" max="9" width="6.85546875" customWidth="1"/>
    <col min="10" max="10" width="7.28515625" customWidth="1"/>
    <col min="11" max="12" width="6.7109375" customWidth="1"/>
    <col min="13" max="13" width="7" customWidth="1"/>
    <col min="14" max="14" width="6.5703125" customWidth="1"/>
    <col min="15" max="15" width="7.5703125" customWidth="1"/>
    <col min="16" max="16" width="8.140625" customWidth="1"/>
    <col min="17" max="17" width="6.42578125" customWidth="1"/>
    <col min="18" max="18" width="7.28515625" customWidth="1"/>
    <col min="19" max="19" width="1.5703125" customWidth="1"/>
    <col min="20" max="20" width="10.28515625" customWidth="1"/>
    <col min="23" max="23" width="4.7109375" customWidth="1"/>
    <col min="24" max="24" width="7.5703125" customWidth="1"/>
    <col min="25" max="25" width="6.85546875" customWidth="1"/>
    <col min="26" max="26" width="7.28515625" customWidth="1"/>
    <col min="28" max="28" width="14.42578125" customWidth="1"/>
    <col min="29" max="29" width="8.7109375" customWidth="1"/>
    <col min="30" max="30" width="7.28515625" customWidth="1"/>
    <col min="31" max="31" width="9.5703125" customWidth="1"/>
    <col min="32" max="32" width="9.140625" customWidth="1"/>
    <col min="33" max="33" width="7.28515625" customWidth="1"/>
    <col min="34" max="34" width="6.7109375" customWidth="1"/>
    <col min="35" max="35" width="6.5703125" customWidth="1"/>
  </cols>
  <sheetData>
    <row r="1" spans="2:41" ht="10.5" customHeight="1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</row>
    <row r="2" spans="2:41" ht="15.75" thickBot="1">
      <c r="B2" s="103" t="s">
        <v>435</v>
      </c>
      <c r="D2" s="103" t="s">
        <v>16</v>
      </c>
      <c r="J2" t="s">
        <v>200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G2" s="110"/>
      <c r="AI2" s="110"/>
      <c r="AJ2" s="110"/>
    </row>
    <row r="3" spans="2:41" ht="13.5" customHeight="1">
      <c r="B3" s="86"/>
      <c r="C3" s="466"/>
      <c r="D3" s="180" t="s">
        <v>17</v>
      </c>
      <c r="E3" s="72" t="s">
        <v>201</v>
      </c>
      <c r="F3" s="72"/>
      <c r="G3" s="72"/>
      <c r="H3" s="72"/>
      <c r="I3" s="72"/>
      <c r="J3" s="72"/>
      <c r="K3" s="72"/>
      <c r="L3" s="72"/>
      <c r="M3" s="58"/>
      <c r="N3" s="58"/>
      <c r="O3" s="180" t="s">
        <v>18</v>
      </c>
      <c r="P3" s="180" t="s">
        <v>19</v>
      </c>
      <c r="Q3" s="839" t="s">
        <v>277</v>
      </c>
      <c r="R3" s="856" t="s">
        <v>277</v>
      </c>
      <c r="T3" s="102"/>
      <c r="U3" s="102"/>
      <c r="V3" s="130"/>
      <c r="W3" s="366"/>
      <c r="X3" s="366"/>
      <c r="Y3" s="130"/>
      <c r="Z3" s="110"/>
      <c r="AA3" s="110"/>
      <c r="AB3" s="110"/>
      <c r="AC3" s="110"/>
      <c r="AD3" s="110"/>
      <c r="AE3" s="110"/>
      <c r="AF3" s="102"/>
      <c r="AG3" s="102"/>
      <c r="AH3" s="102"/>
      <c r="AI3" s="100"/>
      <c r="AJ3" s="100"/>
      <c r="AK3" s="102"/>
      <c r="AL3" s="110"/>
      <c r="AO3" s="110"/>
    </row>
    <row r="4" spans="2:41" ht="13.5" customHeight="1">
      <c r="B4" s="65"/>
      <c r="C4" s="467"/>
      <c r="D4" s="468" t="s">
        <v>173</v>
      </c>
      <c r="E4" s="20" t="s">
        <v>206</v>
      </c>
      <c r="F4" s="20"/>
      <c r="G4" s="20"/>
      <c r="H4" s="20"/>
      <c r="I4" s="20"/>
      <c r="J4" s="20"/>
      <c r="K4" s="20"/>
      <c r="L4" s="20"/>
      <c r="M4" s="19"/>
      <c r="N4" s="19"/>
      <c r="O4" s="468" t="s">
        <v>187</v>
      </c>
      <c r="P4" s="468" t="s">
        <v>20</v>
      </c>
      <c r="Q4" s="838" t="s">
        <v>93</v>
      </c>
      <c r="R4" s="857" t="s">
        <v>93</v>
      </c>
      <c r="T4" s="102"/>
      <c r="U4" s="102"/>
      <c r="V4" s="130"/>
      <c r="W4" s="110"/>
      <c r="X4" s="366"/>
      <c r="Y4" s="130"/>
      <c r="Z4" s="110"/>
      <c r="AA4" s="110"/>
      <c r="AB4" s="110"/>
      <c r="AC4" s="164"/>
      <c r="AD4" s="110"/>
      <c r="AE4" s="110"/>
      <c r="AF4" s="102"/>
      <c r="AG4" s="102"/>
      <c r="AH4" s="102"/>
      <c r="AI4" s="100"/>
      <c r="AJ4" s="100"/>
      <c r="AK4" s="102"/>
      <c r="AL4" s="110"/>
      <c r="AO4" s="110"/>
    </row>
    <row r="5" spans="2:41" ht="12.75" customHeight="1" thickBot="1">
      <c r="B5" s="65"/>
      <c r="C5" s="469" t="s">
        <v>21</v>
      </c>
      <c r="D5" s="468" t="s">
        <v>18</v>
      </c>
      <c r="E5" s="77" t="s">
        <v>186</v>
      </c>
      <c r="F5" s="77"/>
      <c r="G5" s="77"/>
      <c r="H5" s="66" t="s">
        <v>835</v>
      </c>
      <c r="K5" s="77"/>
      <c r="L5" s="66"/>
      <c r="N5" s="59"/>
      <c r="O5" s="468" t="s">
        <v>23</v>
      </c>
      <c r="P5" s="468" t="s">
        <v>22</v>
      </c>
      <c r="Q5" s="831" t="s">
        <v>278</v>
      </c>
      <c r="R5" s="857" t="s">
        <v>278</v>
      </c>
      <c r="T5" s="102"/>
      <c r="U5" s="102"/>
      <c r="V5" s="366"/>
      <c r="W5" s="366"/>
      <c r="X5" s="366"/>
      <c r="Y5" s="130"/>
      <c r="Z5" s="110"/>
      <c r="AA5" s="110"/>
      <c r="AB5" s="110"/>
      <c r="AC5" s="110"/>
      <c r="AD5" s="110"/>
      <c r="AE5" s="618"/>
      <c r="AF5" s="102"/>
      <c r="AG5" s="102"/>
      <c r="AH5" s="102"/>
      <c r="AI5" s="108"/>
      <c r="AJ5" s="100"/>
      <c r="AK5" s="102"/>
      <c r="AL5" s="110"/>
      <c r="AO5" s="110"/>
    </row>
    <row r="6" spans="2:41">
      <c r="B6" s="65" t="s">
        <v>174</v>
      </c>
      <c r="C6" s="467"/>
      <c r="D6" s="468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36" t="s">
        <v>33</v>
      </c>
      <c r="O6" s="468">
        <v>10</v>
      </c>
      <c r="P6" s="468" t="s">
        <v>34</v>
      </c>
      <c r="Q6" s="468" t="s">
        <v>23</v>
      </c>
      <c r="R6" s="858" t="s">
        <v>279</v>
      </c>
      <c r="T6" s="102"/>
      <c r="U6" s="102"/>
      <c r="V6" s="366"/>
      <c r="W6" s="366"/>
      <c r="X6" s="366"/>
      <c r="Y6" s="130"/>
      <c r="Z6" s="110"/>
      <c r="AA6" s="110"/>
      <c r="AB6" s="110"/>
      <c r="AC6" s="338"/>
      <c r="AD6" s="110"/>
      <c r="AE6" s="618"/>
      <c r="AF6" s="102"/>
      <c r="AG6" s="102"/>
      <c r="AH6" s="102"/>
      <c r="AI6" s="102"/>
      <c r="AJ6" s="120"/>
      <c r="AK6" s="102"/>
      <c r="AL6" s="110"/>
      <c r="AO6" s="110"/>
    </row>
    <row r="7" spans="2:41" ht="9.75" customHeight="1">
      <c r="B7" s="65"/>
      <c r="C7" s="469" t="s">
        <v>175</v>
      </c>
      <c r="D7" s="468" t="s">
        <v>176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75" t="s">
        <v>36</v>
      </c>
      <c r="O7" s="468" t="s">
        <v>276</v>
      </c>
      <c r="P7" s="468" t="s">
        <v>167</v>
      </c>
      <c r="Q7" s="468">
        <v>10</v>
      </c>
      <c r="R7" s="858"/>
      <c r="T7" s="102"/>
      <c r="U7" s="102"/>
      <c r="V7" s="130"/>
      <c r="W7" s="110"/>
      <c r="X7" s="366"/>
      <c r="Y7" s="130"/>
      <c r="Z7" s="110"/>
      <c r="AA7" s="110"/>
      <c r="AB7" s="110"/>
      <c r="AC7" s="338"/>
      <c r="AD7" s="110"/>
      <c r="AE7" s="619"/>
      <c r="AF7" s="102"/>
      <c r="AG7" s="102"/>
      <c r="AH7" s="102"/>
      <c r="AI7" s="102"/>
      <c r="AJ7" s="120"/>
      <c r="AK7" s="102"/>
      <c r="AL7" s="110"/>
      <c r="AO7" s="110"/>
    </row>
    <row r="8" spans="2:41" ht="14.25" customHeight="1" thickBot="1">
      <c r="B8" s="65"/>
      <c r="C8" s="467"/>
      <c r="D8" s="1514">
        <v>0.7</v>
      </c>
      <c r="E8" s="59"/>
      <c r="F8" s="60"/>
      <c r="G8" s="59"/>
      <c r="H8" s="60"/>
      <c r="I8" s="93"/>
      <c r="J8" s="60"/>
      <c r="K8" s="60"/>
      <c r="L8" s="59"/>
      <c r="M8" s="60"/>
      <c r="N8" s="93"/>
      <c r="O8" s="468"/>
      <c r="P8" s="468" t="s">
        <v>168</v>
      </c>
      <c r="Q8" s="468" t="s">
        <v>276</v>
      </c>
      <c r="R8" s="1523">
        <v>1</v>
      </c>
      <c r="T8" s="102"/>
      <c r="U8" s="102"/>
      <c r="V8" s="211"/>
      <c r="W8" s="130"/>
      <c r="X8" s="366"/>
      <c r="Y8" s="130"/>
      <c r="Z8" s="110"/>
      <c r="AA8" s="278"/>
      <c r="AB8" s="366"/>
      <c r="AC8" s="620"/>
      <c r="AD8" s="110"/>
      <c r="AE8" s="619"/>
      <c r="AF8" s="102"/>
      <c r="AG8" s="102"/>
      <c r="AH8" s="102"/>
      <c r="AI8" s="102"/>
      <c r="AJ8" s="523"/>
      <c r="AK8" s="102"/>
      <c r="AL8" s="110"/>
      <c r="AO8" s="110"/>
    </row>
    <row r="9" spans="2:41" ht="12.75" customHeight="1">
      <c r="B9" s="471">
        <v>1</v>
      </c>
      <c r="C9" s="472" t="s">
        <v>177</v>
      </c>
      <c r="D9" s="1579">
        <v>56</v>
      </c>
      <c r="E9" s="1585">
        <f>'7-11л. РАСКЛАДКА'!AA12</f>
        <v>70</v>
      </c>
      <c r="F9" s="1586">
        <f>'7-11л. РАСКЛАДКА'!AA70</f>
        <v>70</v>
      </c>
      <c r="G9" s="1586">
        <f>'7-11л. РАСКЛАДКА'!AA129</f>
        <v>30</v>
      </c>
      <c r="H9" s="1586">
        <f>'7-11л. РАСКЛАДКА'!AA185</f>
        <v>50</v>
      </c>
      <c r="I9" s="1586">
        <f>'7-11л. РАСКЛАДКА'!AA242</f>
        <v>50</v>
      </c>
      <c r="J9" s="1586">
        <f>'7-11л. РАСКЛАДКА'!AA298</f>
        <v>50</v>
      </c>
      <c r="K9" s="1586">
        <f>'7-11л. РАСКЛАДКА'!AA354</f>
        <v>40</v>
      </c>
      <c r="L9" s="1586">
        <f>'7-11л. РАСКЛАДКА'!AA407</f>
        <v>70</v>
      </c>
      <c r="M9" s="1586">
        <f>'7-11л. РАСКЛАДКА'!AA461</f>
        <v>80</v>
      </c>
      <c r="N9" s="1587">
        <f>'7-11л. РАСКЛАДКА'!AA514</f>
        <v>50</v>
      </c>
      <c r="O9" s="3872">
        <f>E9+F9+G9+H9+I9+J9+K9+L9+M9+N9</f>
        <v>560</v>
      </c>
      <c r="P9" s="2199">
        <v>0</v>
      </c>
      <c r="Q9" s="3853">
        <v>560</v>
      </c>
      <c r="R9" s="2259">
        <v>80</v>
      </c>
      <c r="T9" s="3747"/>
      <c r="U9" s="130"/>
      <c r="V9" s="366"/>
      <c r="W9" s="500"/>
      <c r="X9" s="3414"/>
      <c r="Y9" s="3414"/>
      <c r="Z9" s="3414"/>
      <c r="AA9" s="623"/>
      <c r="AB9" s="130"/>
      <c r="AC9" s="624"/>
      <c r="AD9" s="110"/>
      <c r="AE9" s="625"/>
      <c r="AF9" s="110"/>
      <c r="AG9" s="110"/>
      <c r="AH9" s="110"/>
      <c r="AI9" s="110"/>
      <c r="AJ9" s="110"/>
      <c r="AK9" s="110"/>
      <c r="AL9" s="110"/>
      <c r="AO9" s="110"/>
    </row>
    <row r="10" spans="2:41" ht="12" customHeight="1">
      <c r="B10" s="445">
        <v>2</v>
      </c>
      <c r="C10" s="241" t="s">
        <v>38</v>
      </c>
      <c r="D10" s="1580">
        <v>105</v>
      </c>
      <c r="E10" s="1588">
        <f>'7-11л. РАСКЛАДКА'!AA13</f>
        <v>94.6</v>
      </c>
      <c r="F10" s="1468">
        <f>'7-11л. РАСКЛАДКА'!AA71</f>
        <v>80</v>
      </c>
      <c r="G10" s="1468">
        <f>'7-11л. РАСКЛАДКА'!AA130</f>
        <v>100</v>
      </c>
      <c r="H10" s="1468">
        <f>'7-11л. РАСКЛАДКА'!AA186</f>
        <v>115.3</v>
      </c>
      <c r="I10" s="1468">
        <f>'7-11л. РАСКЛАДКА'!AA243</f>
        <v>108</v>
      </c>
      <c r="J10" s="1468">
        <f>'7-11л. РАСКЛАДКА'!AA299</f>
        <v>121.7</v>
      </c>
      <c r="K10" s="1468">
        <f>'7-11л. РАСКЛАДКА'!AA355</f>
        <v>80</v>
      </c>
      <c r="L10" s="1468">
        <f>'7-11л. РАСКЛАДКА'!AA408</f>
        <v>90</v>
      </c>
      <c r="M10" s="1468">
        <f>'7-11л. РАСКЛАДКА'!AA462</f>
        <v>103.4</v>
      </c>
      <c r="N10" s="1589">
        <f>'7-11л. РАСКЛАДКА'!AA515</f>
        <v>157</v>
      </c>
      <c r="O10" s="1582">
        <f t="shared" ref="O10:O45" si="0">E10+F10+G10+H10+I10+J10+K10+L10+M10+N10</f>
        <v>1050</v>
      </c>
      <c r="P10" s="1290">
        <v>0</v>
      </c>
      <c r="Q10" s="3854">
        <v>1050</v>
      </c>
      <c r="R10" s="2260">
        <v>150</v>
      </c>
      <c r="T10" s="3747"/>
      <c r="U10" s="130"/>
      <c r="V10" s="366"/>
      <c r="W10" s="3414"/>
      <c r="X10" s="3414"/>
      <c r="Y10" s="3414"/>
      <c r="Z10" s="3414"/>
      <c r="AA10" s="623"/>
      <c r="AB10" s="130"/>
      <c r="AC10" s="624"/>
      <c r="AD10" s="110"/>
      <c r="AE10" s="625"/>
      <c r="AF10" s="110"/>
      <c r="AG10" s="110"/>
      <c r="AH10" s="110"/>
      <c r="AI10" s="110"/>
      <c r="AJ10" s="110"/>
      <c r="AK10" s="110"/>
      <c r="AL10" s="110"/>
      <c r="AO10" s="110"/>
    </row>
    <row r="11" spans="2:41" ht="12" customHeight="1">
      <c r="B11" s="445">
        <v>3</v>
      </c>
      <c r="C11" s="241" t="s">
        <v>39</v>
      </c>
      <c r="D11" s="1580">
        <v>10.5</v>
      </c>
      <c r="E11" s="1588">
        <f>'7-11л. РАСКЛАДКА'!AA14</f>
        <v>2.1800000000000002</v>
      </c>
      <c r="F11" s="1468">
        <f>'7-11л. РАСКЛАДКА'!AA72</f>
        <v>33.18</v>
      </c>
      <c r="G11" s="1468">
        <f>'7-11л. РАСКЛАДКА'!AA131</f>
        <v>5.4</v>
      </c>
      <c r="H11" s="1468">
        <f>'7-11л. РАСКЛАДКА'!AA187</f>
        <v>0</v>
      </c>
      <c r="I11" s="1617">
        <f>'7-11л. РАСКЛАДКА'!AA244</f>
        <v>2.67</v>
      </c>
      <c r="J11" s="1468">
        <f>'7-11л. РАСКЛАДКА'!AA300</f>
        <v>7.5</v>
      </c>
      <c r="K11" s="1468">
        <f>'7-11л. РАСКЛАДКА'!AA356</f>
        <v>12.100000000000001</v>
      </c>
      <c r="L11" s="1468">
        <f>'7-11л. РАСКЛАДКА'!AA409</f>
        <v>0</v>
      </c>
      <c r="M11" s="1468">
        <f>'7-11л. РАСКЛАДКА'!AA463</f>
        <v>32.74</v>
      </c>
      <c r="N11" s="1589">
        <f>'7-11л. РАСКЛАДКА'!AA516</f>
        <v>9.23</v>
      </c>
      <c r="O11" s="1582">
        <f t="shared" si="0"/>
        <v>105.00000000000001</v>
      </c>
      <c r="P11" s="1290">
        <v>0</v>
      </c>
      <c r="Q11" s="3854">
        <v>105</v>
      </c>
      <c r="R11" s="2260">
        <v>15</v>
      </c>
      <c r="T11" s="3747"/>
      <c r="U11" s="130"/>
      <c r="V11" s="366"/>
      <c r="W11" s="3414"/>
      <c r="X11" s="3414"/>
      <c r="Y11" s="3414"/>
      <c r="Z11" s="3414"/>
      <c r="AA11" s="623"/>
      <c r="AB11" s="130"/>
      <c r="AC11" s="624"/>
      <c r="AD11" s="110"/>
      <c r="AE11" s="628"/>
      <c r="AF11" s="110"/>
      <c r="AG11" s="110"/>
      <c r="AH11" s="110"/>
      <c r="AI11" s="110"/>
      <c r="AJ11" s="110"/>
      <c r="AK11" s="110"/>
      <c r="AL11" s="110"/>
      <c r="AO11" s="110"/>
    </row>
    <row r="12" spans="2:41" ht="12" customHeight="1">
      <c r="B12" s="445">
        <v>4</v>
      </c>
      <c r="C12" s="241" t="s">
        <v>40</v>
      </c>
      <c r="D12" s="1580">
        <v>31.5</v>
      </c>
      <c r="E12" s="1588">
        <f>'7-11л. РАСКЛАДКА'!AA15</f>
        <v>40</v>
      </c>
      <c r="F12" s="1468">
        <f>'7-11л. РАСКЛАДКА'!AA73</f>
        <v>17.009999999999998</v>
      </c>
      <c r="G12" s="1468">
        <f>'7-11л. РАСКЛАДКА'!AA132</f>
        <v>30.12</v>
      </c>
      <c r="H12" s="1468">
        <f>'7-11л. РАСКЛАДКА'!AA188</f>
        <v>36.380000000000003</v>
      </c>
      <c r="I12" s="1468">
        <f>'7-11л. РАСКЛАДКА'!AA245</f>
        <v>12.31</v>
      </c>
      <c r="J12" s="1468">
        <f>'7-11л. РАСКЛАДКА'!AA301</f>
        <v>32.31</v>
      </c>
      <c r="K12" s="1468">
        <f>'7-11л. РАСКЛАДКА'!AA357</f>
        <v>0</v>
      </c>
      <c r="L12" s="1468">
        <f>'7-11л. РАСКЛАДКА'!AA410</f>
        <v>58.14</v>
      </c>
      <c r="M12" s="1468">
        <f>'7-11л. РАСКЛАДКА'!AA464</f>
        <v>45.5</v>
      </c>
      <c r="N12" s="1589">
        <f>'7-11л. РАСКЛАДКА'!AA517</f>
        <v>43.230000000000004</v>
      </c>
      <c r="O12" s="1582">
        <f t="shared" si="0"/>
        <v>315</v>
      </c>
      <c r="P12" s="1290">
        <v>0</v>
      </c>
      <c r="Q12" s="3854">
        <v>315</v>
      </c>
      <c r="R12" s="2260">
        <v>45</v>
      </c>
      <c r="T12" s="3747"/>
      <c r="U12" s="130"/>
      <c r="V12" s="366"/>
      <c r="W12" s="3414"/>
      <c r="X12" s="3414"/>
      <c r="Y12" s="3414"/>
      <c r="Z12" s="3414"/>
      <c r="AA12" s="623"/>
      <c r="AB12" s="130"/>
      <c r="AC12" s="624"/>
      <c r="AD12" s="110"/>
      <c r="AE12" s="625"/>
      <c r="AF12" s="110"/>
      <c r="AG12" s="110"/>
      <c r="AH12" s="110"/>
      <c r="AI12" s="110"/>
      <c r="AJ12" s="110"/>
      <c r="AK12" s="110"/>
      <c r="AL12" s="110"/>
      <c r="AO12" s="110"/>
    </row>
    <row r="13" spans="2:41" ht="13.5" customHeight="1">
      <c r="B13" s="445">
        <v>5</v>
      </c>
      <c r="C13" s="241" t="s">
        <v>41</v>
      </c>
      <c r="D13" s="1580">
        <v>10.5</v>
      </c>
      <c r="E13" s="1588">
        <f>'7-11л. РАСКЛАДКА'!AA16</f>
        <v>0</v>
      </c>
      <c r="F13" s="1468">
        <f>'7-11л. РАСКЛАДКА'!AA74</f>
        <v>37.5</v>
      </c>
      <c r="G13" s="1468">
        <f>'7-11л. РАСКЛАДКА'!AA133</f>
        <v>0</v>
      </c>
      <c r="H13" s="1468">
        <f>'7-11л. РАСКЛАДКА'!AA189</f>
        <v>0</v>
      </c>
      <c r="I13" s="1468">
        <f>'7-11л. РАСКЛАДКА'!AA246</f>
        <v>12</v>
      </c>
      <c r="J13" s="1468">
        <f>'7-11л. РАСКЛАДКА'!AA302</f>
        <v>0</v>
      </c>
      <c r="K13" s="1468">
        <f>'7-11л. РАСКЛАДКА'!AA358</f>
        <v>40.5</v>
      </c>
      <c r="L13" s="1468">
        <f>'7-11л. РАСКЛАДКА'!AA411</f>
        <v>0</v>
      </c>
      <c r="M13" s="1468">
        <f>'7-11л. РАСКЛАДКА'!AA465</f>
        <v>15</v>
      </c>
      <c r="N13" s="1589">
        <f>'7-11л. РАСКЛАДКА'!AA518</f>
        <v>0</v>
      </c>
      <c r="O13" s="1582">
        <f t="shared" si="0"/>
        <v>105</v>
      </c>
      <c r="P13" s="1290">
        <v>0</v>
      </c>
      <c r="Q13" s="3854">
        <v>105</v>
      </c>
      <c r="R13" s="2260">
        <v>15</v>
      </c>
      <c r="T13" s="3747"/>
      <c r="U13" s="130"/>
      <c r="V13" s="366"/>
      <c r="W13" s="3414"/>
      <c r="X13" s="3414"/>
      <c r="Y13" s="3414"/>
      <c r="Z13" s="3414"/>
      <c r="AA13" s="623"/>
      <c r="AB13" s="130"/>
      <c r="AC13" s="624"/>
      <c r="AD13" s="110"/>
      <c r="AE13" s="628"/>
      <c r="AF13" s="110"/>
      <c r="AG13" s="110"/>
      <c r="AH13" s="110"/>
      <c r="AI13" s="110"/>
      <c r="AJ13" s="110"/>
      <c r="AK13" s="110"/>
      <c r="AL13" s="110"/>
      <c r="AO13" s="110"/>
    </row>
    <row r="14" spans="2:41" ht="13.5" customHeight="1">
      <c r="B14" s="445">
        <v>6</v>
      </c>
      <c r="C14" s="241" t="s">
        <v>42</v>
      </c>
      <c r="D14" s="1577">
        <v>130.9</v>
      </c>
      <c r="E14" s="1590">
        <f>'7-11л. РАСКЛАДКА'!AA17</f>
        <v>0</v>
      </c>
      <c r="F14" s="1470">
        <f>'7-11л. РАСКЛАДКА'!AA75</f>
        <v>60</v>
      </c>
      <c r="G14" s="1470">
        <f>'7-11л. РАСКЛАДКА'!AA134</f>
        <v>203.9</v>
      </c>
      <c r="H14" s="1470">
        <f>'7-11л. РАСКЛАДКА'!AA190</f>
        <v>363.64</v>
      </c>
      <c r="I14" s="1470">
        <f>'7-11л. РАСКЛАДКА'!AA247</f>
        <v>111.56</v>
      </c>
      <c r="J14" s="1470">
        <f>'7-11л. РАСКЛАДКА'!AA303</f>
        <v>16</v>
      </c>
      <c r="K14" s="1470">
        <f>'7-11л. РАСКЛАДКА'!AA359</f>
        <v>253.5</v>
      </c>
      <c r="L14" s="1470">
        <f>'7-11л. РАСКЛАДКА'!AA412</f>
        <v>170</v>
      </c>
      <c r="M14" s="1470">
        <f>'7-11л. РАСКЛАДКА'!AA466</f>
        <v>34.4</v>
      </c>
      <c r="N14" s="1591">
        <f>'7-11л. РАСКЛАДКА'!AA519</f>
        <v>96</v>
      </c>
      <c r="O14" s="1474">
        <f t="shared" si="0"/>
        <v>1309</v>
      </c>
      <c r="P14" s="1290">
        <v>0</v>
      </c>
      <c r="Q14" s="3855">
        <v>1309</v>
      </c>
      <c r="R14" s="2261">
        <v>187</v>
      </c>
      <c r="T14" s="3747"/>
      <c r="U14" s="130"/>
      <c r="V14" s="366"/>
      <c r="W14" s="3414"/>
      <c r="X14" s="3414"/>
      <c r="Y14" s="3414"/>
      <c r="Z14" s="3414"/>
      <c r="AA14" s="623"/>
      <c r="AB14" s="130"/>
      <c r="AC14" s="624"/>
      <c r="AD14" s="110"/>
      <c r="AE14" s="625"/>
      <c r="AF14" s="110"/>
      <c r="AG14" s="110"/>
      <c r="AH14" s="110"/>
      <c r="AI14" s="110"/>
      <c r="AJ14" s="110"/>
      <c r="AK14" s="110"/>
      <c r="AL14" s="110"/>
      <c r="AO14" s="110"/>
    </row>
    <row r="15" spans="2:41" ht="14.25" customHeight="1">
      <c r="B15" s="1456">
        <v>7</v>
      </c>
      <c r="C15" s="1574" t="s">
        <v>404</v>
      </c>
      <c r="D15" s="1598">
        <v>176.4</v>
      </c>
      <c r="E15" s="1599">
        <f>'7-11л. РАСКЛАДКА'!AA18</f>
        <v>179.03200000000001</v>
      </c>
      <c r="F15" s="1600">
        <f>'7-11л. РАСКЛАДКА'!AA76</f>
        <v>333.02</v>
      </c>
      <c r="G15" s="1601">
        <f>'7-11л. РАСКЛАДКА'!AA135</f>
        <v>98.7</v>
      </c>
      <c r="H15" s="1600">
        <f>'7-11л. РАСКЛАДКА'!AA191</f>
        <v>205.57999999999998</v>
      </c>
      <c r="I15" s="1601">
        <f>'7-11л. РАСКЛАДКА'!AA248</f>
        <v>182.922</v>
      </c>
      <c r="J15" s="1600">
        <f>'7-11л. РАСКЛАДКА'!AA304</f>
        <v>205.98000000000002</v>
      </c>
      <c r="K15" s="1601">
        <f>'7-11л. РАСКЛАДКА'!AA360</f>
        <v>202.28000000000003</v>
      </c>
      <c r="L15" s="1600">
        <f>'7-11л. РАСКЛАДКА'!AA413</f>
        <v>111.64099999999999</v>
      </c>
      <c r="M15" s="1600">
        <f>'7-11л. РАСКЛАДКА'!AA467</f>
        <v>356.13400000000001</v>
      </c>
      <c r="N15" s="1602">
        <f>'7-11л. РАСКЛАДКА'!AA520</f>
        <v>216.48100000000002</v>
      </c>
      <c r="O15" s="1603">
        <f t="shared" si="0"/>
        <v>2091.7700000000004</v>
      </c>
      <c r="P15" s="3856">
        <v>18.581066</v>
      </c>
      <c r="Q15" s="3857">
        <v>1764</v>
      </c>
      <c r="R15" s="1606">
        <f>R17-R16</f>
        <v>252</v>
      </c>
      <c r="T15" s="3747"/>
      <c r="U15" s="477"/>
      <c r="V15" s="366"/>
      <c r="W15" s="1763"/>
      <c r="X15" s="3414"/>
      <c r="Y15" s="3414"/>
      <c r="Z15" s="3414"/>
      <c r="AA15" s="623"/>
      <c r="AB15" s="130"/>
      <c r="AC15" s="624"/>
      <c r="AD15" s="110"/>
      <c r="AE15" s="625"/>
      <c r="AF15" s="218"/>
      <c r="AG15" s="1565"/>
      <c r="AH15" s="1616"/>
      <c r="AI15" s="1565"/>
      <c r="AJ15" s="1565"/>
      <c r="AK15" s="187"/>
      <c r="AL15" s="110"/>
    </row>
    <row r="16" spans="2:41" ht="11.25" customHeight="1">
      <c r="B16" s="1573"/>
      <c r="C16" s="1575" t="s">
        <v>405</v>
      </c>
      <c r="D16" s="1607">
        <v>19.600000000000001</v>
      </c>
      <c r="E16" s="1608">
        <f>'7-11л. РАСКЛАДКА'!AA19</f>
        <v>0</v>
      </c>
      <c r="F16" s="1609">
        <f>'7-11л. РАСКЛАДКА'!AA77</f>
        <v>0</v>
      </c>
      <c r="G16" s="1610">
        <f>'7-11л. РАСКЛАДКА'!AA136</f>
        <v>48.6</v>
      </c>
      <c r="H16" s="1609">
        <f>'7-11л. РАСКЛАДКА'!AA192</f>
        <v>2.52</v>
      </c>
      <c r="I16" s="1610">
        <f>'7-11л. РАСКЛАДКА'!AA249</f>
        <v>51.46</v>
      </c>
      <c r="J16" s="1609">
        <f>'7-11л. РАСКЛАДКА'!AA305</f>
        <v>0</v>
      </c>
      <c r="K16" s="1610">
        <f>'7-11л. РАСКЛАДКА'!AA361</f>
        <v>29.624000000000002</v>
      </c>
      <c r="L16" s="1609">
        <f>'7-11л. РАСКЛАДКА'!AA414</f>
        <v>0</v>
      </c>
      <c r="M16" s="1609">
        <f>'7-11л. РАСКЛАДКА'!AA468</f>
        <v>19.885999999999999</v>
      </c>
      <c r="N16" s="1611">
        <f>'7-11л. РАСКЛАДКА'!AA521</f>
        <v>17.91</v>
      </c>
      <c r="O16" s="3863">
        <f>E16+F16+G16+H16+I16+J16+K16+L16+M16+N16</f>
        <v>170</v>
      </c>
      <c r="P16" s="3858">
        <v>-13.265306000000001</v>
      </c>
      <c r="Q16" s="3859">
        <v>196</v>
      </c>
      <c r="R16" s="1615">
        <f>(R17/100)*10</f>
        <v>28</v>
      </c>
      <c r="T16" s="3747"/>
      <c r="U16" s="484"/>
      <c r="V16" s="366"/>
      <c r="W16" s="1763"/>
      <c r="X16" s="3414"/>
      <c r="Y16" s="3414"/>
      <c r="Z16" s="3414"/>
      <c r="AA16" s="623"/>
      <c r="AB16" s="130"/>
      <c r="AC16" s="624"/>
      <c r="AD16" s="110"/>
      <c r="AE16" s="625"/>
      <c r="AF16" s="110"/>
      <c r="AG16" s="110"/>
      <c r="AH16" s="110"/>
      <c r="AI16" s="110"/>
      <c r="AJ16" s="110"/>
      <c r="AK16" s="110"/>
      <c r="AL16" s="110"/>
      <c r="AO16" s="613"/>
    </row>
    <row r="17" spans="2:41" ht="13.5" customHeight="1">
      <c r="B17" s="1457"/>
      <c r="C17" s="1576" t="s">
        <v>406</v>
      </c>
      <c r="D17" s="1578">
        <v>196</v>
      </c>
      <c r="E17" s="2990">
        <f>'7-11л. РАСКЛАДКА'!AA20</f>
        <v>179.03200000000001</v>
      </c>
      <c r="F17" s="2991">
        <f>'7-11л. РАСКЛАДКА'!AA78</f>
        <v>333.02</v>
      </c>
      <c r="G17" s="2992">
        <f>'7-11л. РАСКЛАДКА'!AA137</f>
        <v>147.30000000000001</v>
      </c>
      <c r="H17" s="2991">
        <f>'7-11л. РАСКЛАДКА'!AA193</f>
        <v>208.1</v>
      </c>
      <c r="I17" s="2992">
        <f>'7-11л. РАСКЛАДКА'!AA250</f>
        <v>234.38200000000001</v>
      </c>
      <c r="J17" s="2991">
        <f>'7-11л. РАСКЛАДКА'!AA306</f>
        <v>205.98000000000002</v>
      </c>
      <c r="K17" s="2992">
        <f>'7-11л. РАСКЛАДКА'!AA362</f>
        <v>231.90400000000002</v>
      </c>
      <c r="L17" s="2991">
        <f>'7-11л. РАСКЛАДКА'!AA415</f>
        <v>111.64099999999999</v>
      </c>
      <c r="M17" s="2991">
        <f>'7-11л. РАСКЛАДКА'!AA469</f>
        <v>376.02</v>
      </c>
      <c r="N17" s="2993">
        <f>'7-11л. РАСКЛАДКА'!AA522</f>
        <v>234.39100000000002</v>
      </c>
      <c r="O17" s="1583">
        <f>E17+F17+G17+H17+I17+J17+K17+L17+M17+N17</f>
        <v>2261.77</v>
      </c>
      <c r="P17" s="1476">
        <v>15.396428999999999</v>
      </c>
      <c r="Q17" s="3860">
        <v>1960</v>
      </c>
      <c r="R17" s="1512">
        <v>280</v>
      </c>
      <c r="T17" s="3747"/>
      <c r="U17" s="3823"/>
      <c r="V17" s="366"/>
      <c r="W17" s="3414"/>
      <c r="X17" s="3414"/>
      <c r="Y17" s="3414"/>
      <c r="Z17" s="3414"/>
      <c r="AA17" s="623"/>
      <c r="AB17" s="130"/>
      <c r="AC17" s="624"/>
      <c r="AD17" s="110"/>
      <c r="AE17" s="625"/>
      <c r="AF17" s="110"/>
      <c r="AG17" s="110"/>
      <c r="AH17" s="110"/>
      <c r="AI17" s="110"/>
      <c r="AJ17" s="110"/>
      <c r="AK17" s="110"/>
      <c r="AL17" s="110"/>
      <c r="AO17" s="613"/>
    </row>
    <row r="18" spans="2:41">
      <c r="B18" s="445">
        <v>8</v>
      </c>
      <c r="C18" s="241" t="s">
        <v>178</v>
      </c>
      <c r="D18" s="1578">
        <v>129.5</v>
      </c>
      <c r="E18" s="1588">
        <f>'7-11л. РАСКЛАДКА'!AA21</f>
        <v>100</v>
      </c>
      <c r="F18" s="1468">
        <f>'7-11л. РАСКЛАДКА'!AA79</f>
        <v>114.5</v>
      </c>
      <c r="G18" s="1468">
        <f>'7-11л. РАСКЛАДКА'!AA138</f>
        <v>100</v>
      </c>
      <c r="H18" s="1468">
        <f>'7-11л. РАСКЛАДКА'!AA194</f>
        <v>155</v>
      </c>
      <c r="I18" s="1468">
        <f>'7-11л. РАСКЛАДКА'!AA251</f>
        <v>202.5</v>
      </c>
      <c r="J18" s="1468">
        <f>'7-11л. РАСКЛАДКА'!AA307</f>
        <v>211.5</v>
      </c>
      <c r="K18" s="1468">
        <f>'7-11л. РАСКЛАДКА'!AA363</f>
        <v>100</v>
      </c>
      <c r="L18" s="1468">
        <f>'7-11л. РАСКЛАДКА'!AA416</f>
        <v>100</v>
      </c>
      <c r="M18" s="1468">
        <f>'7-11л. РАСКЛАДКА'!AA470</f>
        <v>100</v>
      </c>
      <c r="N18" s="1589">
        <f>'7-11л. РАСКЛАДКА'!AA523</f>
        <v>111.5</v>
      </c>
      <c r="O18" s="1475">
        <f t="shared" si="0"/>
        <v>1295</v>
      </c>
      <c r="P18" s="1477">
        <v>0</v>
      </c>
      <c r="Q18" s="3860">
        <v>1295</v>
      </c>
      <c r="R18" s="2262">
        <v>185</v>
      </c>
      <c r="T18" s="3747"/>
      <c r="U18" s="130"/>
      <c r="V18" s="366"/>
      <c r="W18" s="3414"/>
      <c r="X18" s="3414"/>
      <c r="Y18" s="3414"/>
      <c r="Z18" s="3414"/>
      <c r="AA18" s="623"/>
      <c r="AB18" s="130"/>
      <c r="AC18" s="624"/>
      <c r="AD18" s="110"/>
      <c r="AE18" s="625"/>
      <c r="AF18" s="352"/>
      <c r="AG18" s="110"/>
      <c r="AI18" s="110"/>
      <c r="AJ18" s="110"/>
    </row>
    <row r="19" spans="2:41">
      <c r="B19" s="445">
        <v>9</v>
      </c>
      <c r="C19" s="241" t="s">
        <v>90</v>
      </c>
      <c r="D19" s="1580">
        <v>10.5</v>
      </c>
      <c r="E19" s="1588">
        <f>'7-11л. РАСКЛАДКА'!AA22</f>
        <v>0</v>
      </c>
      <c r="F19" s="1468">
        <f>'7-11л. РАСКЛАДКА'!AA80</f>
        <v>0</v>
      </c>
      <c r="G19" s="1468">
        <f>'7-11л. РАСКЛАДКА'!AA139</f>
        <v>37.5</v>
      </c>
      <c r="H19" s="1468">
        <f>'7-11л. РАСКЛАДКА'!AA195</f>
        <v>0</v>
      </c>
      <c r="I19" s="1468">
        <f>'7-11л. РАСКЛАДКА'!AA252</f>
        <v>4.5</v>
      </c>
      <c r="J19" s="1468">
        <f>'7-11л. РАСКЛАДКА'!AA308</f>
        <v>0</v>
      </c>
      <c r="K19" s="1468">
        <f>'7-11л. РАСКЛАДКА'!AA364</f>
        <v>0</v>
      </c>
      <c r="L19" s="1468">
        <f>'7-11л. РАСКЛАДКА'!AA417</f>
        <v>0</v>
      </c>
      <c r="M19" s="1468">
        <f>'7-11л. РАСКЛАДКА'!AA471</f>
        <v>43</v>
      </c>
      <c r="N19" s="1589">
        <f>'7-11л. РАСКЛАДКА'!AA524</f>
        <v>20</v>
      </c>
      <c r="O19" s="1582">
        <f t="shared" si="0"/>
        <v>105</v>
      </c>
      <c r="P19" s="1477">
        <v>0</v>
      </c>
      <c r="Q19" s="3854">
        <v>105</v>
      </c>
      <c r="R19" s="2260">
        <v>15</v>
      </c>
      <c r="T19" s="3747"/>
      <c r="U19" s="130"/>
      <c r="V19" s="366"/>
      <c r="W19" s="3414"/>
      <c r="X19" s="3414"/>
      <c r="Y19" s="3414"/>
      <c r="Z19" s="3414"/>
      <c r="AA19" s="623"/>
      <c r="AB19" s="130"/>
      <c r="AC19" s="624"/>
      <c r="AD19" s="110"/>
      <c r="AE19" s="625"/>
      <c r="AG19" s="110"/>
      <c r="AI19" s="110"/>
      <c r="AJ19" s="110"/>
    </row>
    <row r="20" spans="2:41">
      <c r="B20" s="445">
        <v>10</v>
      </c>
      <c r="C20" s="1179" t="s">
        <v>338</v>
      </c>
      <c r="D20" s="1580">
        <v>140</v>
      </c>
      <c r="E20" s="1588">
        <f>'7-11л. РАСКЛАДКА'!AA23</f>
        <v>400</v>
      </c>
      <c r="F20" s="1468">
        <f>'7-11л. РАСКЛАДКА'!AA81</f>
        <v>200</v>
      </c>
      <c r="G20" s="1468">
        <f>'7-11л. РАСКЛАДКА'!AA140</f>
        <v>0</v>
      </c>
      <c r="H20" s="1468">
        <f>'7-11л. РАСКЛАДКА'!AA196</f>
        <v>0</v>
      </c>
      <c r="I20" s="1468">
        <f>'7-11л. РАСКЛАДКА'!AA253</f>
        <v>200</v>
      </c>
      <c r="J20" s="1468">
        <f>'7-11л. РАСКЛАДКА'!AA309</f>
        <v>200</v>
      </c>
      <c r="K20" s="1468">
        <f>'7-11л. РАСКЛАДКА'!AA365</f>
        <v>100</v>
      </c>
      <c r="L20" s="1468">
        <f>'7-11л. РАСКЛАДКА'!AA418</f>
        <v>200</v>
      </c>
      <c r="M20" s="1468">
        <f>'7-11л. РАСКЛАДКА'!AA472</f>
        <v>0</v>
      </c>
      <c r="N20" s="1589">
        <f>'7-11л. РАСКЛАДКА'!AA525</f>
        <v>100</v>
      </c>
      <c r="O20" s="3873">
        <f t="shared" si="0"/>
        <v>1400</v>
      </c>
      <c r="P20" s="1477">
        <v>0</v>
      </c>
      <c r="Q20" s="3854">
        <v>1400</v>
      </c>
      <c r="R20" s="2260">
        <v>200</v>
      </c>
      <c r="T20" s="3747"/>
      <c r="U20" s="3823"/>
      <c r="V20" s="366"/>
      <c r="W20" s="3414"/>
      <c r="X20" s="3414"/>
      <c r="Y20" s="3414"/>
      <c r="Z20" s="3414"/>
      <c r="AA20" s="623"/>
      <c r="AB20" s="130"/>
      <c r="AC20" s="624"/>
      <c r="AD20" s="110"/>
      <c r="AE20" s="625"/>
      <c r="AG20" s="110"/>
      <c r="AI20" s="110"/>
      <c r="AJ20" s="110"/>
    </row>
    <row r="21" spans="2:41" ht="12.75" customHeight="1">
      <c r="B21" s="445">
        <v>11</v>
      </c>
      <c r="C21" s="241" t="s">
        <v>96</v>
      </c>
      <c r="D21" s="1580">
        <v>49</v>
      </c>
      <c r="E21" s="1588">
        <f>'7-11л. РАСКЛАДКА'!AA24</f>
        <v>0</v>
      </c>
      <c r="F21" s="1468">
        <f>'7-11л. РАСКЛАДКА'!AA82</f>
        <v>87.149000000000001</v>
      </c>
      <c r="G21" s="1468">
        <f>'7-11л. РАСКЛАДКА'!AA141</f>
        <v>0</v>
      </c>
      <c r="H21" s="1468">
        <f>'7-11л. РАСКЛАДКА'!AA197</f>
        <v>87.03</v>
      </c>
      <c r="I21" s="1468">
        <f>'7-11л. РАСКЛАДКА'!AA254</f>
        <v>0</v>
      </c>
      <c r="J21" s="1468">
        <f>'7-11л. РАСКЛАДКА'!AA310</f>
        <v>35</v>
      </c>
      <c r="K21" s="1468">
        <f>'7-11л. РАСКЛАДКА'!AA366</f>
        <v>27.651</v>
      </c>
      <c r="L21" s="1468">
        <f>'7-11л. РАСКЛАДКА'!AA419</f>
        <v>59.2</v>
      </c>
      <c r="M21" s="1468">
        <f>'7-11л. РАСКЛАДКА'!AA473</f>
        <v>94.77</v>
      </c>
      <c r="N21" s="1589">
        <f>'7-11л. РАСКЛАДКА'!AA526</f>
        <v>99.2</v>
      </c>
      <c r="O21" s="1582">
        <f t="shared" si="0"/>
        <v>490</v>
      </c>
      <c r="P21" s="1477">
        <v>0</v>
      </c>
      <c r="Q21" s="3854">
        <v>490</v>
      </c>
      <c r="R21" s="2260">
        <v>70</v>
      </c>
      <c r="T21" s="3747"/>
      <c r="U21" s="130"/>
      <c r="V21" s="366"/>
      <c r="W21" s="3414"/>
      <c r="X21" s="3414"/>
      <c r="Y21" s="3414"/>
      <c r="Z21" s="3414"/>
      <c r="AA21" s="623"/>
      <c r="AB21" s="130"/>
      <c r="AC21" s="624"/>
      <c r="AD21" s="110"/>
      <c r="AE21" s="625"/>
      <c r="AG21" s="110"/>
      <c r="AI21" s="110"/>
      <c r="AJ21" s="110"/>
    </row>
    <row r="22" spans="2:41" ht="13.5" customHeight="1">
      <c r="B22" s="445">
        <v>12</v>
      </c>
      <c r="C22" s="241" t="s">
        <v>97</v>
      </c>
      <c r="D22" s="1580">
        <v>24.5</v>
      </c>
      <c r="E22" s="1588">
        <f>'7-11л. РАСКЛАДКА'!AA25</f>
        <v>112</v>
      </c>
      <c r="F22" s="1468">
        <f>'7-11л. РАСКЛАДКА'!AA83</f>
        <v>0</v>
      </c>
      <c r="G22" s="1468">
        <f>'7-11л. РАСКЛАДКА'!AA142</f>
        <v>0</v>
      </c>
      <c r="H22" s="1468">
        <f>'7-11л. РАСКЛАДКА'!AA198</f>
        <v>34.200000000000003</v>
      </c>
      <c r="I22" s="1468">
        <f>'7-11л. РАСКЛАДКА'!AA255</f>
        <v>12.6</v>
      </c>
      <c r="J22" s="1468">
        <f>'7-11л. РАСКЛАДКА'!AA311</f>
        <v>0</v>
      </c>
      <c r="K22" s="1468">
        <f>'7-11л. РАСКЛАДКА'!AA367</f>
        <v>3.7</v>
      </c>
      <c r="L22" s="1468">
        <f>'7-11л. РАСКЛАДКА'!AA420</f>
        <v>0</v>
      </c>
      <c r="M22" s="1468">
        <f>'7-11л. РАСКЛАДКА'!AA474</f>
        <v>82.5</v>
      </c>
      <c r="N22" s="1589">
        <f>'7-11л. РАСКЛАДКА'!AA527</f>
        <v>0</v>
      </c>
      <c r="O22" s="1582">
        <f t="shared" si="0"/>
        <v>244.99999999999997</v>
      </c>
      <c r="P22" s="1477">
        <v>0</v>
      </c>
      <c r="Q22" s="3854">
        <v>245</v>
      </c>
      <c r="R22" s="2260">
        <v>35</v>
      </c>
      <c r="T22" s="3747"/>
      <c r="U22" s="130"/>
      <c r="V22" s="366"/>
      <c r="W22" s="3414"/>
      <c r="X22" s="3414"/>
      <c r="Y22" s="3414"/>
      <c r="Z22" s="3414"/>
      <c r="AA22" s="623"/>
      <c r="AB22" s="130"/>
      <c r="AC22" s="624"/>
      <c r="AD22" s="110"/>
      <c r="AE22" s="625"/>
      <c r="AG22" s="110"/>
      <c r="AI22" s="110"/>
      <c r="AJ22" s="110"/>
    </row>
    <row r="23" spans="2:41" ht="12.75" customHeight="1">
      <c r="B23" s="445">
        <v>13</v>
      </c>
      <c r="C23" s="241" t="s">
        <v>43</v>
      </c>
      <c r="D23" s="1580">
        <v>40.6</v>
      </c>
      <c r="E23" s="1588">
        <f>'7-11л. РАСКЛАДКА'!AA26</f>
        <v>0</v>
      </c>
      <c r="F23" s="1468">
        <f>'7-11л. РАСКЛАДКА'!AA84</f>
        <v>0</v>
      </c>
      <c r="G23" s="1468">
        <f>'7-11л. РАСКЛАДКА'!AA143</f>
        <v>106.88</v>
      </c>
      <c r="H23" s="1468">
        <f>'7-11л. РАСКЛАДКА'!AA199</f>
        <v>0</v>
      </c>
      <c r="I23" s="1468">
        <f>'7-11л. РАСКЛАДКА'!AA256</f>
        <v>122.4</v>
      </c>
      <c r="J23" s="1468">
        <f>'7-11л. РАСКЛАДКА'!AA312</f>
        <v>0</v>
      </c>
      <c r="K23" s="1468">
        <f>'7-11л. РАСКЛАДКА'!AA368</f>
        <v>80.599999999999994</v>
      </c>
      <c r="L23" s="1468">
        <f>'7-11л. РАСКЛАДКА'!AA421</f>
        <v>24.12</v>
      </c>
      <c r="M23" s="1468">
        <f>'7-11л. РАСКЛАДКА'!AA475</f>
        <v>0</v>
      </c>
      <c r="N23" s="1589">
        <f>'7-11л. РАСКЛАДКА'!AA528</f>
        <v>72</v>
      </c>
      <c r="O23" s="1582">
        <f t="shared" si="0"/>
        <v>406</v>
      </c>
      <c r="P23" s="1477">
        <v>0</v>
      </c>
      <c r="Q23" s="3854">
        <v>406</v>
      </c>
      <c r="R23" s="2260">
        <v>58</v>
      </c>
      <c r="T23" s="3747"/>
      <c r="U23" s="130"/>
      <c r="V23" s="366"/>
      <c r="W23" s="3414"/>
      <c r="X23" s="3414"/>
      <c r="Y23" s="3414"/>
      <c r="Z23" s="3414"/>
      <c r="AA23" s="623"/>
      <c r="AB23" s="130"/>
      <c r="AC23" s="624"/>
      <c r="AD23" s="110"/>
      <c r="AE23" s="625"/>
      <c r="AG23" s="110"/>
      <c r="AI23" s="110"/>
      <c r="AJ23" s="110"/>
    </row>
    <row r="24" spans="2:41" ht="13.5" customHeight="1">
      <c r="B24" s="445">
        <v>14</v>
      </c>
      <c r="C24" s="241" t="s">
        <v>98</v>
      </c>
      <c r="D24" s="1580">
        <v>21</v>
      </c>
      <c r="E24" s="1588">
        <f>'7-11л. РАСКЛАДКА'!AA27</f>
        <v>0</v>
      </c>
      <c r="F24" s="1468">
        <f>'7-11л. РАСКЛАДКА'!AA85</f>
        <v>105</v>
      </c>
      <c r="G24" s="1468">
        <f>'7-11л. РАСКЛАДКА'!AA144</f>
        <v>0</v>
      </c>
      <c r="H24" s="1468">
        <f>'7-11л. РАСКЛАДКА'!AA200</f>
        <v>0</v>
      </c>
      <c r="I24" s="1468">
        <f>'7-11л. РАСКЛАДКА'!AA257</f>
        <v>0</v>
      </c>
      <c r="J24" s="1468">
        <f>'7-11л. РАСКЛАДКА'!AA313</f>
        <v>0</v>
      </c>
      <c r="K24" s="1468">
        <f>'7-11л. РАСКЛАДКА'!AA369</f>
        <v>105</v>
      </c>
      <c r="L24" s="1468">
        <f>'7-11л. РАСКЛАДКА'!AA422</f>
        <v>0</v>
      </c>
      <c r="M24" s="1468">
        <f>'7-11л. РАСКЛАДКА'!AA476</f>
        <v>0</v>
      </c>
      <c r="N24" s="1589">
        <f>'7-11л. РАСКЛАДКА'!AA529</f>
        <v>0</v>
      </c>
      <c r="O24" s="1582">
        <f t="shared" si="0"/>
        <v>210</v>
      </c>
      <c r="P24" s="1477">
        <v>0</v>
      </c>
      <c r="Q24" s="3854">
        <v>210</v>
      </c>
      <c r="R24" s="2260">
        <v>30</v>
      </c>
      <c r="T24" s="3747"/>
      <c r="U24" s="130"/>
      <c r="V24" s="366"/>
      <c r="W24" s="3414"/>
      <c r="X24" s="3414"/>
      <c r="Y24" s="3414"/>
      <c r="Z24" s="3414"/>
      <c r="AA24" s="623"/>
      <c r="AB24" s="130"/>
      <c r="AC24" s="624"/>
      <c r="AD24" s="110"/>
      <c r="AE24" s="625"/>
      <c r="AG24" s="110"/>
      <c r="AI24" s="110"/>
      <c r="AJ24" s="110"/>
      <c r="AL24" s="1280"/>
      <c r="AM24" s="1280"/>
    </row>
    <row r="25" spans="2:41" ht="12" customHeight="1">
      <c r="B25" s="445">
        <v>15</v>
      </c>
      <c r="C25" s="241" t="s">
        <v>179</v>
      </c>
      <c r="D25" s="1580">
        <v>210</v>
      </c>
      <c r="E25" s="1588">
        <f>'7-11л. РАСКЛАДКА'!AA28</f>
        <v>323.57</v>
      </c>
      <c r="F25" s="1468">
        <f>'7-11л. РАСКЛАДКА'!AA86</f>
        <v>45.28</v>
      </c>
      <c r="G25" s="1468">
        <f>'7-11л. РАСКЛАДКА'!AA145</f>
        <v>236</v>
      </c>
      <c r="H25" s="1468">
        <f>'7-11л. РАСКЛАДКА'!AA201</f>
        <v>148</v>
      </c>
      <c r="I25" s="1468">
        <f>'7-11л. РАСКЛАДКА'!AA258</f>
        <v>216.72</v>
      </c>
      <c r="J25" s="1468">
        <f>'7-11л. РАСКЛАДКА'!AA314</f>
        <v>144</v>
      </c>
      <c r="K25" s="1468">
        <f>'7-11л. РАСКЛАДКА'!AA370</f>
        <v>241.7</v>
      </c>
      <c r="L25" s="1468">
        <f>'7-11л. РАСКЛАДКА'!AA423</f>
        <v>318.2</v>
      </c>
      <c r="M25" s="1468">
        <f>'7-11л. РАСКЛАДКА'!AA477</f>
        <v>190.53</v>
      </c>
      <c r="N25" s="1589">
        <f>'7-11л. РАСКЛАДКА'!AA530</f>
        <v>236</v>
      </c>
      <c r="O25" s="1582">
        <f t="shared" si="0"/>
        <v>2100</v>
      </c>
      <c r="P25" s="1477">
        <v>0</v>
      </c>
      <c r="Q25" s="3854">
        <v>2100</v>
      </c>
      <c r="R25" s="2260">
        <v>300</v>
      </c>
      <c r="T25" s="3747"/>
      <c r="U25" s="130"/>
      <c r="V25" s="366"/>
      <c r="W25" s="3414"/>
      <c r="X25" s="3414"/>
      <c r="Y25" s="3414"/>
      <c r="Z25" s="3414"/>
      <c r="AA25" s="623"/>
      <c r="AB25" s="130"/>
      <c r="AC25" s="624"/>
      <c r="AD25" s="110"/>
      <c r="AE25" s="628"/>
      <c r="AG25" s="110"/>
      <c r="AI25" s="110"/>
      <c r="AJ25" s="110"/>
    </row>
    <row r="26" spans="2:41" ht="14.25" customHeight="1">
      <c r="B26" s="445">
        <v>16</v>
      </c>
      <c r="C26" s="241" t="s">
        <v>180</v>
      </c>
      <c r="D26" s="1580">
        <v>105</v>
      </c>
      <c r="E26" s="1588">
        <f>'7-11л. РАСКЛАДКА'!AA29</f>
        <v>0</v>
      </c>
      <c r="F26" s="1468">
        <f>'7-11л. РАСКЛАДКА'!AA87</f>
        <v>0</v>
      </c>
      <c r="G26" s="1468">
        <f>'7-11л. РАСКЛАДКА'!AA146</f>
        <v>200</v>
      </c>
      <c r="H26" s="1468">
        <f>'7-11л. РАСКЛАДКА'!AA202</f>
        <v>200</v>
      </c>
      <c r="I26" s="1468">
        <f>'7-11л. РАСКЛАДКА'!AA259</f>
        <v>0</v>
      </c>
      <c r="J26" s="1468">
        <f>'7-11л. РАСКЛАДКА'!AA315</f>
        <v>0</v>
      </c>
      <c r="K26" s="1468">
        <f>'7-11л. РАСКЛАДКА'!AA371</f>
        <v>200</v>
      </c>
      <c r="L26" s="1468">
        <f>'7-11л. РАСКЛАДКА'!AA424</f>
        <v>0</v>
      </c>
      <c r="M26" s="1468">
        <f>'7-11л. РАСКЛАДКА'!AA478</f>
        <v>0</v>
      </c>
      <c r="N26" s="1589">
        <f>'7-11л. РАСКЛАДКА'!AA531</f>
        <v>0</v>
      </c>
      <c r="O26" s="1582">
        <f t="shared" si="0"/>
        <v>600</v>
      </c>
      <c r="P26" s="1290">
        <v>-42.857142899999999</v>
      </c>
      <c r="Q26" s="3854">
        <v>1050</v>
      </c>
      <c r="R26" s="2260">
        <v>150</v>
      </c>
      <c r="T26" s="3747"/>
      <c r="U26" s="130"/>
      <c r="V26" s="366"/>
      <c r="W26" s="3414"/>
      <c r="X26" s="3414"/>
      <c r="Y26" s="3414"/>
      <c r="Z26" s="3414"/>
      <c r="AA26" s="623"/>
      <c r="AB26" s="130"/>
      <c r="AC26" s="624"/>
      <c r="AD26" s="110"/>
      <c r="AE26" s="1756"/>
      <c r="AG26" s="110"/>
      <c r="AI26" s="110"/>
      <c r="AJ26" s="110"/>
    </row>
    <row r="27" spans="2:41" ht="12" customHeight="1">
      <c r="B27" s="445">
        <v>17</v>
      </c>
      <c r="C27" s="241" t="s">
        <v>181</v>
      </c>
      <c r="D27" s="1580">
        <v>35</v>
      </c>
      <c r="E27" s="1588">
        <f>'7-11л. РАСКЛАДКА'!AA30</f>
        <v>0</v>
      </c>
      <c r="F27" s="1468">
        <f>'7-11л. РАСКЛАДКА'!AA88</f>
        <v>0</v>
      </c>
      <c r="G27" s="1468">
        <f>'7-11л. РАСКЛАДКА'!AA147</f>
        <v>143</v>
      </c>
      <c r="H27" s="1468">
        <f>'7-11л. РАСКЛАДКА'!AA203</f>
        <v>0</v>
      </c>
      <c r="I27" s="1468">
        <f>'7-11л. РАСКЛАДКА'!AA260</f>
        <v>175</v>
      </c>
      <c r="J27" s="1468">
        <f>'7-11л. РАСКЛАДКА'!AA316</f>
        <v>0</v>
      </c>
      <c r="K27" s="1468">
        <f>'7-11л. РАСКЛАДКА'!AA372</f>
        <v>32</v>
      </c>
      <c r="L27" s="1468">
        <f>'7-11л. РАСКЛАДКА'!AA425</f>
        <v>0</v>
      </c>
      <c r="M27" s="1468">
        <f>'7-11л. РАСКЛАДКА'!AA479</f>
        <v>0</v>
      </c>
      <c r="N27" s="1589">
        <f>'7-11л. РАСКЛАДКА'!AA532</f>
        <v>0</v>
      </c>
      <c r="O27" s="1582">
        <f t="shared" si="0"/>
        <v>350</v>
      </c>
      <c r="P27" s="1290">
        <v>0</v>
      </c>
      <c r="Q27" s="3854">
        <v>350</v>
      </c>
      <c r="R27" s="2260">
        <v>50</v>
      </c>
      <c r="T27" s="3747"/>
      <c r="U27" s="130"/>
      <c r="V27" s="366"/>
      <c r="W27" s="3414"/>
      <c r="X27" s="3414"/>
      <c r="Y27" s="3414"/>
      <c r="Z27" s="3414"/>
      <c r="AA27" s="623"/>
      <c r="AB27" s="130"/>
      <c r="AC27" s="624"/>
      <c r="AD27" s="110"/>
      <c r="AE27" s="625"/>
      <c r="AG27" s="110"/>
      <c r="AI27" s="110"/>
      <c r="AJ27" s="110"/>
    </row>
    <row r="28" spans="2:41" ht="12.75" customHeight="1">
      <c r="B28" s="445">
        <v>18</v>
      </c>
      <c r="C28" s="241" t="s">
        <v>44</v>
      </c>
      <c r="D28" s="1580">
        <v>7</v>
      </c>
      <c r="E28" s="1588">
        <f>'7-11л. РАСКЛАДКА'!AA31</f>
        <v>35</v>
      </c>
      <c r="F28" s="1468">
        <f>'7-11л. РАСКЛАДКА'!AA89</f>
        <v>0</v>
      </c>
      <c r="G28" s="1468">
        <f>'7-11л. РАСКЛАДКА'!AA148</f>
        <v>0</v>
      </c>
      <c r="H28" s="1468">
        <f>'7-11л. РАСКЛАДКА'!AA204</f>
        <v>5</v>
      </c>
      <c r="I28" s="1468">
        <f>'7-11л. РАСКЛАДКА'!AA261</f>
        <v>0</v>
      </c>
      <c r="J28" s="1468">
        <f>'7-11л. РАСКЛАДКА'!AA317</f>
        <v>30</v>
      </c>
      <c r="K28" s="1468">
        <f>'7-11л. РАСКЛАДКА'!AA373</f>
        <v>0</v>
      </c>
      <c r="L28" s="1468">
        <f>'7-11л. РАСКЛАДКА'!AA426</f>
        <v>0</v>
      </c>
      <c r="M28" s="1468">
        <f>'7-11л. РАСКЛАДКА'!AA480</f>
        <v>0</v>
      </c>
      <c r="N28" s="1589">
        <f>'7-11л. РАСКЛАДКА'!AA533</f>
        <v>0</v>
      </c>
      <c r="O28" s="1582">
        <f t="shared" si="0"/>
        <v>70</v>
      </c>
      <c r="P28" s="1290">
        <v>0</v>
      </c>
      <c r="Q28" s="3854">
        <v>70</v>
      </c>
      <c r="R28" s="2260">
        <v>10</v>
      </c>
      <c r="T28" s="3747"/>
      <c r="U28" s="130"/>
      <c r="V28" s="366"/>
      <c r="W28" s="3414"/>
      <c r="X28" s="3414"/>
      <c r="Y28" s="3414"/>
      <c r="Z28" s="3414"/>
      <c r="AA28" s="623"/>
      <c r="AB28" s="130"/>
      <c r="AC28" s="624"/>
      <c r="AD28" s="110"/>
      <c r="AE28" s="625"/>
      <c r="AG28" s="110"/>
      <c r="AI28" s="110"/>
      <c r="AJ28" s="110"/>
    </row>
    <row r="29" spans="2:41" ht="13.5" customHeight="1">
      <c r="B29" s="445">
        <v>19</v>
      </c>
      <c r="C29" s="241" t="s">
        <v>182</v>
      </c>
      <c r="D29" s="1580">
        <v>7</v>
      </c>
      <c r="E29" s="1588">
        <f>'7-11л. РАСКЛАДКА'!AA32</f>
        <v>6</v>
      </c>
      <c r="F29" s="1468">
        <f>'7-11л. РАСКЛАДКА'!AA90</f>
        <v>22.3</v>
      </c>
      <c r="G29" s="1468">
        <f>'7-11л. РАСКЛАДКА'!AA149</f>
        <v>2.7</v>
      </c>
      <c r="H29" s="1468">
        <f>'7-11л. РАСКЛАДКА'!AA205</f>
        <v>5</v>
      </c>
      <c r="I29" s="1468">
        <f>'7-11л. РАСКЛАДКА'!AA262</f>
        <v>3.9</v>
      </c>
      <c r="J29" s="1468">
        <f>'7-11л. РАСКЛАДКА'!AA318</f>
        <v>6</v>
      </c>
      <c r="K29" s="1468">
        <f>'7-11л. РАСКЛАДКА'!AA374</f>
        <v>7.5</v>
      </c>
      <c r="L29" s="1468">
        <f>'7-11л. РАСКЛАДКА'!AA427</f>
        <v>0</v>
      </c>
      <c r="M29" s="1468">
        <f>'7-11л. РАСКЛАДКА'!AA481</f>
        <v>11.6</v>
      </c>
      <c r="N29" s="1589">
        <f>'7-11л. РАСКЛАДКА'!AA534</f>
        <v>5</v>
      </c>
      <c r="O29" s="1582">
        <f t="shared" si="0"/>
        <v>70</v>
      </c>
      <c r="P29" s="1290">
        <v>0</v>
      </c>
      <c r="Q29" s="3854">
        <v>70</v>
      </c>
      <c r="R29" s="2260">
        <v>10</v>
      </c>
      <c r="T29" s="3747"/>
      <c r="U29" s="130"/>
      <c r="V29" s="366"/>
      <c r="W29" s="3414"/>
      <c r="X29" s="3414"/>
      <c r="Y29" s="3414"/>
      <c r="Z29" s="3414"/>
      <c r="AA29" s="623"/>
      <c r="AB29" s="130"/>
      <c r="AC29" s="624"/>
      <c r="AD29" s="110"/>
      <c r="AE29" s="630"/>
      <c r="AG29" s="110"/>
      <c r="AI29" s="110"/>
      <c r="AJ29" s="110"/>
    </row>
    <row r="30" spans="2:41" ht="12.75" customHeight="1">
      <c r="B30" s="445">
        <v>20</v>
      </c>
      <c r="C30" s="241" t="s">
        <v>45</v>
      </c>
      <c r="D30" s="1580">
        <v>21</v>
      </c>
      <c r="E30" s="1588">
        <f>'7-11л. РАСКЛАДКА'!AA33</f>
        <v>27.060000000000002</v>
      </c>
      <c r="F30" s="1468">
        <f>'7-11л. РАСКЛАДКА'!AA91</f>
        <v>16.57</v>
      </c>
      <c r="G30" s="1468">
        <f>'7-11л. РАСКЛАДКА'!AA150</f>
        <v>30.14</v>
      </c>
      <c r="H30" s="1468">
        <f>'7-11л. РАСКЛАДКА'!AA206</f>
        <v>12.61</v>
      </c>
      <c r="I30" s="1468">
        <f>'7-11л. РАСКЛАДКА'!AA263</f>
        <v>16.22</v>
      </c>
      <c r="J30" s="1468">
        <f>'7-11л. РАСКЛАДКА'!AA319</f>
        <v>19.55</v>
      </c>
      <c r="K30" s="1468">
        <f>'7-11л. РАСКЛАДКА'!AA375</f>
        <v>28.509999999999998</v>
      </c>
      <c r="L30" s="1468">
        <f>'7-11л. РАСКЛАДКА'!AA428</f>
        <v>25.77</v>
      </c>
      <c r="M30" s="1468">
        <f>'7-11л. РАСКЛАДКА'!AA482</f>
        <v>17.830000000000002</v>
      </c>
      <c r="N30" s="1589">
        <f>'7-11л. РАСКЛАДКА'!AA535</f>
        <v>15.74</v>
      </c>
      <c r="O30" s="1582">
        <f t="shared" si="0"/>
        <v>210.00000000000003</v>
      </c>
      <c r="P30" s="1290">
        <v>0</v>
      </c>
      <c r="Q30" s="3854">
        <v>210</v>
      </c>
      <c r="R30" s="2260">
        <v>30</v>
      </c>
      <c r="T30" s="3747"/>
      <c r="U30" s="130"/>
      <c r="V30" s="366"/>
      <c r="W30" s="3414"/>
      <c r="X30" s="3414"/>
      <c r="Y30" s="3414"/>
      <c r="Z30" s="3414"/>
      <c r="AA30" s="623"/>
      <c r="AB30" s="130"/>
      <c r="AC30" s="624"/>
      <c r="AD30" s="110"/>
      <c r="AE30" s="625"/>
      <c r="AG30" s="110"/>
      <c r="AI30" s="110"/>
      <c r="AJ30" s="110"/>
    </row>
    <row r="31" spans="2:41">
      <c r="B31" s="445">
        <v>21</v>
      </c>
      <c r="C31" s="241" t="s">
        <v>46</v>
      </c>
      <c r="D31" s="1580">
        <v>10.5</v>
      </c>
      <c r="E31" s="1588">
        <f>'7-11л. РАСКЛАДКА'!AA34</f>
        <v>9.08</v>
      </c>
      <c r="F31" s="1468">
        <f>'7-11л. РАСКЛАДКА'!AA92</f>
        <v>9.879999999999999</v>
      </c>
      <c r="G31" s="1468">
        <f>'7-11л. РАСКЛАДКА'!AA151</f>
        <v>4.3499999999999996</v>
      </c>
      <c r="H31" s="1468">
        <f>'7-11л. РАСКЛАДКА'!AA207</f>
        <v>27.5</v>
      </c>
      <c r="I31" s="1468">
        <f>'7-11л. РАСКЛАДКА'!AA264</f>
        <v>12.45</v>
      </c>
      <c r="J31" s="1468">
        <f>'7-11л. РАСКЛАДКА'!AA320</f>
        <v>10.199999999999999</v>
      </c>
      <c r="K31" s="1468">
        <f>'7-11л. РАСКЛАДКА'!AA376</f>
        <v>7.92</v>
      </c>
      <c r="L31" s="1468">
        <f>'7-11л. РАСКЛАДКА'!AA429</f>
        <v>3</v>
      </c>
      <c r="M31" s="1468">
        <f>'7-11л. РАСКЛАДКА'!AA483</f>
        <v>5.92</v>
      </c>
      <c r="N31" s="1589">
        <f>'7-11л. РАСКЛАДКА'!AA536</f>
        <v>14.7</v>
      </c>
      <c r="O31" s="1582">
        <f t="shared" si="0"/>
        <v>105.00000000000001</v>
      </c>
      <c r="P31" s="1290">
        <v>0</v>
      </c>
      <c r="Q31" s="3854">
        <v>105</v>
      </c>
      <c r="R31" s="2260">
        <v>15</v>
      </c>
      <c r="T31" s="3747"/>
      <c r="U31" s="130"/>
      <c r="V31" s="366"/>
      <c r="W31" s="3414"/>
      <c r="X31" s="3414"/>
      <c r="Y31" s="3414"/>
      <c r="Z31" s="3414"/>
      <c r="AA31" s="623"/>
      <c r="AB31" s="130"/>
      <c r="AC31" s="624"/>
      <c r="AD31" s="110"/>
      <c r="AE31" s="625"/>
      <c r="AG31" s="110"/>
      <c r="AI31" s="110"/>
      <c r="AJ31" s="110"/>
    </row>
    <row r="32" spans="2:41" ht="12" customHeight="1">
      <c r="B32" s="445">
        <v>22</v>
      </c>
      <c r="C32" s="241" t="s">
        <v>183</v>
      </c>
      <c r="D32" s="1580">
        <v>28</v>
      </c>
      <c r="E32" s="1588">
        <f>'7-11л. РАСКЛАДКА'!AA35</f>
        <v>125.93</v>
      </c>
      <c r="F32" s="1468">
        <f>'7-11л. РАСКЛАДКА'!AA93</f>
        <v>4.88</v>
      </c>
      <c r="G32" s="1468">
        <f>'7-11л. РАСКЛАДКА'!AA152</f>
        <v>7.1099999999999994</v>
      </c>
      <c r="H32" s="1468">
        <f>'7-11л. РАСКЛАДКА'!AA208</f>
        <v>2</v>
      </c>
      <c r="I32" s="1468">
        <f>'7-11л. РАСКЛАДКА'!AA265</f>
        <v>25.060000000000002</v>
      </c>
      <c r="J32" s="1468">
        <f>'7-11л. РАСКЛАДКА'!AA321</f>
        <v>90</v>
      </c>
      <c r="K32" s="1468">
        <f>'7-11л. РАСКЛАДКА'!AA377</f>
        <v>13.2</v>
      </c>
      <c r="L32" s="1468">
        <f>'7-11л. РАСКЛАДКА'!AA430</f>
        <v>1.8</v>
      </c>
      <c r="M32" s="1468">
        <f>'7-11л. РАСКЛАДКА'!AA484</f>
        <v>5.52</v>
      </c>
      <c r="N32" s="1589">
        <f>'7-11л. РАСКЛАДКА'!AA537</f>
        <v>4.5</v>
      </c>
      <c r="O32" s="1582">
        <f t="shared" si="0"/>
        <v>280</v>
      </c>
      <c r="P32" s="1290">
        <v>0</v>
      </c>
      <c r="Q32" s="3854">
        <v>280</v>
      </c>
      <c r="R32" s="2260">
        <v>40</v>
      </c>
      <c r="T32" s="3747"/>
      <c r="U32" s="130"/>
      <c r="V32" s="366"/>
      <c r="W32" s="3414"/>
      <c r="X32" s="3414"/>
      <c r="Y32" s="3414"/>
      <c r="Z32" s="3414"/>
      <c r="AA32" s="623"/>
      <c r="AB32" s="130"/>
      <c r="AC32" s="624"/>
      <c r="AD32" s="110"/>
      <c r="AE32" s="630"/>
      <c r="AG32" s="110"/>
      <c r="AI32" s="110"/>
      <c r="AJ32" s="110"/>
    </row>
    <row r="33" spans="2:36" ht="13.5" customHeight="1">
      <c r="B33" s="445">
        <v>23</v>
      </c>
      <c r="C33" s="241" t="s">
        <v>47</v>
      </c>
      <c r="D33" s="1580">
        <v>21</v>
      </c>
      <c r="E33" s="1588">
        <f>'7-11л. РАСКЛАДКА'!AA36</f>
        <v>17</v>
      </c>
      <c r="F33" s="1468">
        <f>'7-11л. РАСКЛАДКА'!AA94</f>
        <v>11.280000000000001</v>
      </c>
      <c r="G33" s="1468">
        <f>'7-11л. РАСКЛАДКА'!AA153</f>
        <v>30.86</v>
      </c>
      <c r="H33" s="1468">
        <f>'7-11л. РАСКЛАДКА'!AA209</f>
        <v>12.6</v>
      </c>
      <c r="I33" s="1468">
        <f>'7-11л. РАСКЛАДКА'!AA266</f>
        <v>28.96</v>
      </c>
      <c r="J33" s="1468">
        <f>'7-11л. РАСКЛАДКА'!AA322</f>
        <v>14.899999999999999</v>
      </c>
      <c r="K33" s="1468">
        <f>'7-11л. РАСКЛАДКА'!AA378</f>
        <v>22.57</v>
      </c>
      <c r="L33" s="1468">
        <f>'7-11л. РАСКЛАДКА'!AA431</f>
        <v>18.62</v>
      </c>
      <c r="M33" s="1468">
        <f>'7-11л. РАСКЛАДКА'!AA485</f>
        <v>29.57</v>
      </c>
      <c r="N33" s="1589">
        <f>'7-11л. РАСКЛАДКА'!AA538</f>
        <v>23.64</v>
      </c>
      <c r="O33" s="1796">
        <f t="shared" si="0"/>
        <v>210</v>
      </c>
      <c r="P33" s="1290">
        <v>0</v>
      </c>
      <c r="Q33" s="3854">
        <v>210</v>
      </c>
      <c r="R33" s="2260">
        <v>30</v>
      </c>
      <c r="T33" s="3747"/>
      <c r="U33" s="130"/>
      <c r="V33" s="366"/>
      <c r="W33" s="3414"/>
      <c r="X33" s="3414"/>
      <c r="Y33" s="3414"/>
      <c r="Z33" s="3414"/>
      <c r="AA33" s="623"/>
      <c r="AB33" s="130"/>
      <c r="AC33" s="624"/>
      <c r="AD33" s="110"/>
      <c r="AE33" s="630"/>
      <c r="AG33" s="110"/>
      <c r="AI33" s="110"/>
      <c r="AJ33" s="110"/>
    </row>
    <row r="34" spans="2:36" ht="12.75" customHeight="1">
      <c r="B34" s="445">
        <v>24</v>
      </c>
      <c r="C34" s="241" t="s">
        <v>48</v>
      </c>
      <c r="D34" s="1580">
        <v>7</v>
      </c>
      <c r="E34" s="1588">
        <f>'7-11л. РАСКЛАДКА'!AA37</f>
        <v>0</v>
      </c>
      <c r="F34" s="1468">
        <f>'7-11л. РАСКЛАДКА'!AA95</f>
        <v>20</v>
      </c>
      <c r="G34" s="1468">
        <f>'7-11л. РАСКЛАДКА'!AA154</f>
        <v>0</v>
      </c>
      <c r="H34" s="1468">
        <f>'7-11л. РАСКЛАДКА'!AA210</f>
        <v>15</v>
      </c>
      <c r="I34" s="1468">
        <f>'7-11л. РАСКЛАДКА'!AA267</f>
        <v>0</v>
      </c>
      <c r="J34" s="1468">
        <f>'7-11л. РАСКЛАДКА'!AA323</f>
        <v>10</v>
      </c>
      <c r="K34" s="1468">
        <f>'7-11л. РАСКЛАДКА'!AA379</f>
        <v>0</v>
      </c>
      <c r="L34" s="1468">
        <f>'7-11л. РАСКЛАДКА'!AA432</f>
        <v>25</v>
      </c>
      <c r="M34" s="1468">
        <f>'7-11л. РАСКЛАДКА'!AA486</f>
        <v>0</v>
      </c>
      <c r="N34" s="1589">
        <f>'7-11л. РАСКЛАДКА'!AA539</f>
        <v>0</v>
      </c>
      <c r="O34" s="1582">
        <f t="shared" si="0"/>
        <v>70</v>
      </c>
      <c r="P34" s="1290">
        <v>0</v>
      </c>
      <c r="Q34" s="3854">
        <v>70</v>
      </c>
      <c r="R34" s="2260">
        <v>10</v>
      </c>
      <c r="T34" s="3747"/>
      <c r="U34" s="130"/>
      <c r="V34" s="366"/>
      <c r="W34" s="3414"/>
      <c r="X34" s="3414"/>
      <c r="Y34" s="3414"/>
      <c r="Z34" s="3414"/>
      <c r="AA34" s="623"/>
      <c r="AB34" s="130"/>
      <c r="AC34" s="624"/>
      <c r="AD34" s="110"/>
      <c r="AE34" s="625"/>
      <c r="AG34" s="110"/>
      <c r="AI34" s="110"/>
      <c r="AJ34" s="110"/>
    </row>
    <row r="35" spans="2:36" ht="12" customHeight="1">
      <c r="B35" s="445">
        <v>25</v>
      </c>
      <c r="C35" s="241" t="s">
        <v>49</v>
      </c>
      <c r="D35" s="1580">
        <v>0.7</v>
      </c>
      <c r="E35" s="1588">
        <f>'7-11л. РАСКЛАДКА'!AA38</f>
        <v>0</v>
      </c>
      <c r="F35" s="1468">
        <f>'7-11л. РАСКЛАДКА'!AA96</f>
        <v>0.8</v>
      </c>
      <c r="G35" s="1468">
        <f>'7-11л. РАСКЛАДКА'!AA155</f>
        <v>0</v>
      </c>
      <c r="H35" s="1468">
        <f>'7-11л. РАСКЛАДКА'!AA211</f>
        <v>1.75</v>
      </c>
      <c r="I35" s="1468">
        <f>'7-11л. РАСКЛАДКА'!AA268</f>
        <v>0</v>
      </c>
      <c r="J35" s="1468">
        <f>'7-11л. РАСКЛАДКА'!AA324</f>
        <v>1.35</v>
      </c>
      <c r="K35" s="1468">
        <f>'7-11л. РАСКЛАДКА'!AA380</f>
        <v>0</v>
      </c>
      <c r="L35" s="1468">
        <f>'7-11л. РАСКЛАДКА'!AA433</f>
        <v>0.85</v>
      </c>
      <c r="M35" s="1468">
        <f>'7-11л. РАСКЛАДКА'!AA487</f>
        <v>1.75</v>
      </c>
      <c r="N35" s="1589">
        <f>'7-11л. РАСКЛАДКА'!AA540</f>
        <v>0.5</v>
      </c>
      <c r="O35" s="1582">
        <f t="shared" si="0"/>
        <v>7</v>
      </c>
      <c r="P35" s="1290">
        <v>0</v>
      </c>
      <c r="Q35" s="3854">
        <v>7</v>
      </c>
      <c r="R35" s="2260">
        <v>1</v>
      </c>
      <c r="T35" s="3747"/>
      <c r="U35" s="130"/>
      <c r="V35" s="366"/>
      <c r="W35" s="3414"/>
      <c r="X35" s="3414"/>
      <c r="Y35" s="3414"/>
      <c r="Z35" s="3414"/>
      <c r="AA35" s="623"/>
      <c r="AB35" s="130"/>
      <c r="AC35" s="624"/>
      <c r="AD35" s="110"/>
      <c r="AE35" s="638"/>
      <c r="AG35" s="110"/>
      <c r="AI35" s="110"/>
      <c r="AJ35" s="110"/>
    </row>
    <row r="36" spans="2:36" ht="13.5" customHeight="1">
      <c r="B36" s="445">
        <v>26</v>
      </c>
      <c r="C36" s="241" t="s">
        <v>184</v>
      </c>
      <c r="D36" s="1580">
        <v>0.7</v>
      </c>
      <c r="E36" s="1588">
        <f>'7-11л. РАСКЛАДКА'!AA39</f>
        <v>0</v>
      </c>
      <c r="F36" s="1468">
        <f>'7-11л. РАСКЛАДКА'!AA97</f>
        <v>0</v>
      </c>
      <c r="G36" s="1468">
        <f>'7-11л. РАСКЛАДКА'!AA156</f>
        <v>2.5</v>
      </c>
      <c r="H36" s="1468">
        <f>'7-11л. РАСКЛАДКА'!AA212</f>
        <v>0</v>
      </c>
      <c r="I36" s="1468">
        <f>'7-11л. РАСКЛАДКА'!AA269</f>
        <v>3.5</v>
      </c>
      <c r="J36" s="1468">
        <f>'7-11л. РАСКЛАДКА'!AA325</f>
        <v>0</v>
      </c>
      <c r="K36" s="1468">
        <f>'7-11л. РАСКЛАДКА'!AA381</f>
        <v>0</v>
      </c>
      <c r="L36" s="1468">
        <f>'7-11л. РАСКЛАДКА'!AA434</f>
        <v>1</v>
      </c>
      <c r="M36" s="1468">
        <f>'7-11л. РАСКЛАДКА'!AA488</f>
        <v>0</v>
      </c>
      <c r="N36" s="1589">
        <f>'7-11л. РАСКЛАДКА'!AA541</f>
        <v>0</v>
      </c>
      <c r="O36" s="1582">
        <f t="shared" si="0"/>
        <v>7</v>
      </c>
      <c r="P36" s="1290">
        <v>0</v>
      </c>
      <c r="Q36" s="3854">
        <v>7</v>
      </c>
      <c r="R36" s="2260">
        <v>1</v>
      </c>
      <c r="T36" s="3747"/>
      <c r="U36" s="130"/>
      <c r="V36" s="366"/>
      <c r="W36" s="3414"/>
      <c r="X36" s="3414"/>
      <c r="Y36" s="3414"/>
      <c r="Z36" s="3414"/>
      <c r="AA36" s="623"/>
      <c r="AB36" s="130"/>
      <c r="AC36" s="624"/>
      <c r="AD36" s="110"/>
      <c r="AE36" s="1756"/>
      <c r="AG36" s="110"/>
      <c r="AI36" s="110"/>
      <c r="AJ36" s="110"/>
    </row>
    <row r="37" spans="2:36" ht="12" customHeight="1">
      <c r="B37" s="445">
        <v>27</v>
      </c>
      <c r="C37" s="241" t="s">
        <v>99</v>
      </c>
      <c r="D37" s="1580">
        <v>1.4</v>
      </c>
      <c r="E37" s="1588">
        <f>'7-11л. РАСКЛАДКА'!AA40</f>
        <v>3.5</v>
      </c>
      <c r="F37" s="1468">
        <f>'7-11л. РАСКЛАДКА'!AA98</f>
        <v>0</v>
      </c>
      <c r="G37" s="1468">
        <f>'7-11л. РАСКЛАДКА'!AA157</f>
        <v>5</v>
      </c>
      <c r="H37" s="1468">
        <f>'7-11л. РАСКЛАДКА'!AA213</f>
        <v>0</v>
      </c>
      <c r="I37" s="1468">
        <f>'7-11л. РАСКЛАДКА'!AA270</f>
        <v>0</v>
      </c>
      <c r="J37" s="1468">
        <f>'7-11л. РАСКЛАДКА'!AA326</f>
        <v>0</v>
      </c>
      <c r="K37" s="1468">
        <f>'7-11л. РАСКЛАДКА'!AA382</f>
        <v>3.5</v>
      </c>
      <c r="L37" s="1468">
        <f>'7-11л. РАСКЛАДКА'!AA435</f>
        <v>2</v>
      </c>
      <c r="M37" s="1468">
        <f>'7-11л. РАСКЛАДКА'!AA489</f>
        <v>0</v>
      </c>
      <c r="N37" s="1589">
        <f>'7-11л. РАСКЛАДКА'!AA542</f>
        <v>0</v>
      </c>
      <c r="O37" s="1582">
        <f t="shared" si="0"/>
        <v>14</v>
      </c>
      <c r="P37" s="1290">
        <v>0</v>
      </c>
      <c r="Q37" s="3854">
        <v>14</v>
      </c>
      <c r="R37" s="2260">
        <v>2</v>
      </c>
      <c r="T37" s="3747"/>
      <c r="U37" s="130"/>
      <c r="V37" s="366"/>
      <c r="W37" s="3414"/>
      <c r="X37" s="3414"/>
      <c r="Y37" s="3414"/>
      <c r="Z37" s="3414"/>
      <c r="AA37" s="623"/>
      <c r="AB37" s="130"/>
      <c r="AC37" s="624"/>
      <c r="AD37" s="110"/>
      <c r="AE37" s="638"/>
      <c r="AG37" s="110"/>
      <c r="AI37" s="110"/>
      <c r="AJ37" s="110"/>
    </row>
    <row r="38" spans="2:36" ht="13.5" customHeight="1">
      <c r="B38" s="445">
        <v>28</v>
      </c>
      <c r="C38" s="241" t="s">
        <v>50</v>
      </c>
      <c r="D38" s="1580">
        <v>0.14000000000000001</v>
      </c>
      <c r="E38" s="1588">
        <f>'7-11л. РАСКЛАДКА'!AA41</f>
        <v>0</v>
      </c>
      <c r="F38" s="1468">
        <f>'7-11л. РАСКЛАДКА'!AA99</f>
        <v>0.5</v>
      </c>
      <c r="G38" s="1468">
        <f>'7-11л. РАСКЛАДКА'!AA158</f>
        <v>0</v>
      </c>
      <c r="H38" s="1468">
        <f>'7-11л. РАСКЛАДКА'!AA214</f>
        <v>0</v>
      </c>
      <c r="I38" s="1468">
        <f>'7-11л. РАСКЛАДКА'!AA271</f>
        <v>0</v>
      </c>
      <c r="J38" s="1468">
        <f>'7-11л. РАСКЛАДКА'!AA327</f>
        <v>0</v>
      </c>
      <c r="K38" s="1468">
        <f>'7-11л. РАСКЛАДКА'!AA383</f>
        <v>0</v>
      </c>
      <c r="L38" s="1468">
        <f>'7-11л. РАСКЛАДКА'!AA436</f>
        <v>0</v>
      </c>
      <c r="M38" s="1468">
        <f>'7-11л. РАСКЛАДКА'!AA490</f>
        <v>0.9</v>
      </c>
      <c r="N38" s="1589">
        <f>'7-11л. РАСКЛАДКА'!AA543</f>
        <v>0</v>
      </c>
      <c r="O38" s="1582">
        <f t="shared" si="0"/>
        <v>1.4</v>
      </c>
      <c r="P38" s="1290">
        <v>0</v>
      </c>
      <c r="Q38" s="3861">
        <v>1.4</v>
      </c>
      <c r="R38" s="2260">
        <v>0.2</v>
      </c>
      <c r="T38" s="3747"/>
      <c r="U38" s="130"/>
      <c r="V38" s="366"/>
      <c r="W38" s="3414"/>
      <c r="X38" s="3414"/>
      <c r="Y38" s="3414"/>
      <c r="Z38" s="3414"/>
      <c r="AA38" s="623"/>
      <c r="AB38" s="130"/>
      <c r="AC38" s="624"/>
      <c r="AD38" s="110"/>
      <c r="AE38" s="630"/>
      <c r="AG38" s="110"/>
      <c r="AI38" s="110"/>
      <c r="AJ38" s="110"/>
    </row>
    <row r="39" spans="2:36" ht="12.75" customHeight="1">
      <c r="B39" s="445">
        <v>29</v>
      </c>
      <c r="C39" s="473" t="s">
        <v>185</v>
      </c>
      <c r="D39" s="1580">
        <v>2.1</v>
      </c>
      <c r="E39" s="1588">
        <f>'7-11л. РАСКЛАДКА'!AA42</f>
        <v>2</v>
      </c>
      <c r="F39" s="1468">
        <f>'7-11л. РАСКЛАДКА'!AA100</f>
        <v>2.4299999999999997</v>
      </c>
      <c r="G39" s="1468">
        <f>'7-11л. РАСКЛАДКА'!AA159</f>
        <v>1.8249999999999997</v>
      </c>
      <c r="H39" s="1468">
        <f>'7-11л. РАСКЛАДКА'!AA215</f>
        <v>2.08</v>
      </c>
      <c r="I39" s="1468">
        <f>'7-11л. РАСКЛАДКА'!AA272</f>
        <v>2.5949999999999998</v>
      </c>
      <c r="J39" s="1468">
        <f>'7-11л. РАСКЛАДКА'!AA328</f>
        <v>1.7200000000000002</v>
      </c>
      <c r="K39" s="1468">
        <f>'7-11л. РАСКЛАДКА'!AA384</f>
        <v>2.0249999999999999</v>
      </c>
      <c r="L39" s="1468">
        <f>'7-11л. РАСКЛАДКА'!AA437</f>
        <v>1.4949999999999999</v>
      </c>
      <c r="M39" s="1468">
        <f>'7-11л. РАСКЛАДКА'!AA491</f>
        <v>2.4299999999999997</v>
      </c>
      <c r="N39" s="1589">
        <f>'7-11л. РАСКЛАДКА'!AA544</f>
        <v>2.4000000000000004</v>
      </c>
      <c r="O39" s="1582">
        <f t="shared" si="0"/>
        <v>21</v>
      </c>
      <c r="P39" s="1290">
        <v>0</v>
      </c>
      <c r="Q39" s="3854">
        <v>21</v>
      </c>
      <c r="R39" s="2260">
        <v>3</v>
      </c>
      <c r="T39" s="3747"/>
      <c r="U39" s="3411"/>
      <c r="V39" s="366"/>
      <c r="W39" s="3414"/>
      <c r="X39" s="3414"/>
      <c r="Y39" s="3414"/>
      <c r="Z39" s="3414"/>
      <c r="AA39" s="623"/>
      <c r="AB39" s="130"/>
      <c r="AC39" s="624"/>
      <c r="AD39" s="110"/>
      <c r="AE39" s="630"/>
      <c r="AG39" s="110"/>
      <c r="AI39" s="110"/>
      <c r="AJ39" s="110"/>
    </row>
    <row r="40" spans="2:36" ht="13.5" customHeight="1">
      <c r="B40" s="445">
        <v>30</v>
      </c>
      <c r="C40" s="241" t="s">
        <v>100</v>
      </c>
      <c r="D40" s="1580">
        <v>2.1</v>
      </c>
      <c r="E40" s="1588">
        <f>'7-11л. РАСКЛАДКА'!AA43</f>
        <v>0</v>
      </c>
      <c r="F40" s="1468">
        <f>'7-11л. РАСКЛАДКА'!AA101</f>
        <v>3</v>
      </c>
      <c r="G40" s="1468">
        <f>'7-11л. РАСКЛАДКА'!AA160</f>
        <v>0</v>
      </c>
      <c r="H40" s="1468">
        <f>'7-11л. РАСКЛАДКА'!AA216</f>
        <v>0</v>
      </c>
      <c r="I40" s="1468">
        <f>'7-11л. РАСКЛАДКА'!AA273</f>
        <v>0</v>
      </c>
      <c r="J40" s="1468">
        <f>'7-11л. РАСКЛАДКА'!AA329</f>
        <v>0</v>
      </c>
      <c r="K40" s="1468">
        <f>'7-11л. РАСКЛАДКА'!AA385</f>
        <v>7.5</v>
      </c>
      <c r="L40" s="1468">
        <f>'7-11л. РАСКЛАДКА'!AA438</f>
        <v>0</v>
      </c>
      <c r="M40" s="1468">
        <f>'7-11л. РАСКЛАДКА'!AA492</f>
        <v>0.5</v>
      </c>
      <c r="N40" s="1589">
        <f>'7-11л. РАСКЛАДКА'!AA545</f>
        <v>10</v>
      </c>
      <c r="O40" s="1582">
        <f t="shared" si="0"/>
        <v>21</v>
      </c>
      <c r="P40" s="1290">
        <v>0</v>
      </c>
      <c r="Q40" s="3854">
        <v>21</v>
      </c>
      <c r="R40" s="2260">
        <v>3</v>
      </c>
      <c r="T40" s="3747"/>
      <c r="U40" s="130"/>
      <c r="V40" s="366"/>
      <c r="W40" s="3414"/>
      <c r="X40" s="3414"/>
      <c r="Y40" s="3414"/>
      <c r="Z40" s="3414"/>
      <c r="AA40" s="623"/>
      <c r="AB40" s="130"/>
      <c r="AC40" s="624"/>
      <c r="AD40" s="110"/>
      <c r="AE40" s="638"/>
      <c r="AG40" s="110"/>
      <c r="AI40" s="110"/>
      <c r="AJ40" s="110"/>
    </row>
    <row r="41" spans="2:36" ht="12.75" customHeight="1">
      <c r="B41" s="445">
        <v>31</v>
      </c>
      <c r="C41" s="241" t="s">
        <v>101</v>
      </c>
      <c r="D41" s="1580">
        <v>1.4</v>
      </c>
      <c r="E41" s="1588">
        <f>'7-11л. РАСКЛАДКА'!AA44</f>
        <v>1.5680000000000001</v>
      </c>
      <c r="F41" s="1468">
        <f>'7-11л. РАСКЛАДКА'!AA102</f>
        <v>0.20126999999999998</v>
      </c>
      <c r="G41" s="1468">
        <f>'7-11л. РАСКЛАДКА'!AA161</f>
        <v>0.68800000000000006</v>
      </c>
      <c r="H41" s="1468">
        <f>'7-11л. РАСКЛАДКА'!AA217</f>
        <v>1.1099999999999999</v>
      </c>
      <c r="I41" s="1468">
        <f>'7-11л. РАСКЛАДКА'!AA274</f>
        <v>2.6394000000000002</v>
      </c>
      <c r="J41" s="1468">
        <f>'7-11л. РАСКЛАДКА'!AA330</f>
        <v>1.16943</v>
      </c>
      <c r="K41" s="1468">
        <f>'7-11л. РАСКЛАДКА'!AA386</f>
        <v>1.8319000000000001</v>
      </c>
      <c r="L41" s="1468">
        <f>'7-11л. РАСКЛАДКА'!AA439</f>
        <v>0.76339999999999997</v>
      </c>
      <c r="M41" s="1468">
        <f>'7-11л. РАСКЛАДКА'!AA493</f>
        <v>0.63601000000000008</v>
      </c>
      <c r="N41" s="1589">
        <f>'7-11л. РАСКЛАДКА'!AA546</f>
        <v>3.3925999999999998</v>
      </c>
      <c r="O41" s="3873">
        <f t="shared" si="0"/>
        <v>14.000010000000003</v>
      </c>
      <c r="P41" s="1290">
        <v>7.1429999999999996E-4</v>
      </c>
      <c r="Q41" s="3854">
        <v>14</v>
      </c>
      <c r="R41" s="2260">
        <v>2</v>
      </c>
      <c r="T41" s="3821"/>
      <c r="U41" s="130"/>
      <c r="V41" s="366"/>
      <c r="W41" s="3414"/>
      <c r="X41" s="3414"/>
      <c r="Y41" s="3414"/>
      <c r="Z41" s="3414"/>
      <c r="AA41" s="623"/>
      <c r="AB41" s="130"/>
      <c r="AC41" s="624"/>
      <c r="AD41" s="110"/>
      <c r="AE41" s="639"/>
      <c r="AG41" s="110"/>
      <c r="AI41" s="110"/>
      <c r="AJ41" s="110"/>
    </row>
    <row r="42" spans="2:36" ht="15" customHeight="1">
      <c r="B42" s="445">
        <v>32</v>
      </c>
      <c r="C42" s="241" t="s">
        <v>52</v>
      </c>
      <c r="D42" s="1580">
        <v>53.9</v>
      </c>
      <c r="E42" s="1592">
        <f>'7-11л. МЕНЮ '!E104</f>
        <v>53.556899999999999</v>
      </c>
      <c r="F42" s="649">
        <f>'7-11л. МЕНЮ '!E160</f>
        <v>51.999599999999987</v>
      </c>
      <c r="G42" s="649">
        <f>'7-11л. МЕНЮ '!E217</f>
        <v>63.529799999999994</v>
      </c>
      <c r="H42" s="649">
        <f>'7-11л. МЕНЮ '!E273</f>
        <v>49.576799999999999</v>
      </c>
      <c r="I42" s="649">
        <f>'7-11л. МЕНЮ '!E327</f>
        <v>73.403599999999997</v>
      </c>
      <c r="J42" s="649">
        <f>'7-11л. МЕНЮ '!E385</f>
        <v>45.609340000000003</v>
      </c>
      <c r="K42" s="649">
        <f>'7-11л. МЕНЮ '!E442</f>
        <v>67.219300000000004</v>
      </c>
      <c r="L42" s="649">
        <f>'7-11л. МЕНЮ '!E496</f>
        <v>39.864199999999997</v>
      </c>
      <c r="M42" s="649">
        <f>'7-11л. МЕНЮ '!E552</f>
        <v>47.988999999999997</v>
      </c>
      <c r="N42" s="1593">
        <f>'7-11л. МЕНЮ '!E605</f>
        <v>46.251300000000001</v>
      </c>
      <c r="O42" s="1582">
        <f t="shared" si="0"/>
        <v>538.99983999999984</v>
      </c>
      <c r="P42" s="1290">
        <v>-2.968E-5</v>
      </c>
      <c r="Q42" s="3854">
        <v>539</v>
      </c>
      <c r="R42" s="2260">
        <v>77</v>
      </c>
      <c r="T42" s="3747"/>
      <c r="U42" s="130"/>
      <c r="V42" s="366"/>
      <c r="W42" s="3414"/>
      <c r="X42" s="3414"/>
      <c r="Y42" s="3414"/>
      <c r="Z42" s="3414"/>
      <c r="AA42" s="642"/>
      <c r="AB42" s="130"/>
      <c r="AC42" s="624"/>
      <c r="AD42" s="110"/>
      <c r="AE42" s="630"/>
      <c r="AG42" s="110"/>
      <c r="AI42" s="110"/>
      <c r="AJ42" s="110"/>
    </row>
    <row r="43" spans="2:36" ht="12.75" customHeight="1">
      <c r="B43" s="445">
        <v>33</v>
      </c>
      <c r="C43" s="241" t="s">
        <v>53</v>
      </c>
      <c r="D43" s="1580">
        <v>55.3</v>
      </c>
      <c r="E43" s="1592">
        <f>'7-11л. МЕНЮ '!F104</f>
        <v>59.268100000000004</v>
      </c>
      <c r="F43" s="649">
        <f>'7-11л. МЕНЮ '!F160</f>
        <v>51.094099999999997</v>
      </c>
      <c r="G43" s="649">
        <f>'7-11л. МЕНЮ '!F217</f>
        <v>50.100999999999999</v>
      </c>
      <c r="H43" s="649">
        <f>'7-11л. МЕНЮ '!F273</f>
        <v>60.260499999999993</v>
      </c>
      <c r="I43" s="649">
        <f>'7-11л. МЕНЮ '!F327</f>
        <v>44.497540000000001</v>
      </c>
      <c r="J43" s="649">
        <f>'7-11л. МЕНЮ '!F385</f>
        <v>59.242660000000001</v>
      </c>
      <c r="K43" s="649">
        <f>'7-11л. МЕНЮ '!F442</f>
        <v>68.000499999999988</v>
      </c>
      <c r="L43" s="649">
        <f>'7-11л. МЕНЮ '!F496</f>
        <v>60.043900000000001</v>
      </c>
      <c r="M43" s="649">
        <f>'7-11л. МЕНЮ '!F552</f>
        <v>51.773949999999999</v>
      </c>
      <c r="N43" s="1593">
        <f>'7-11л. МЕНЮ '!F605</f>
        <v>48.717399999999998</v>
      </c>
      <c r="O43" s="1582">
        <f t="shared" si="0"/>
        <v>552.99964999999997</v>
      </c>
      <c r="P43" s="1290">
        <v>-6.3289999999999999E-5</v>
      </c>
      <c r="Q43" s="3854">
        <v>553</v>
      </c>
      <c r="R43" s="2260">
        <v>79</v>
      </c>
      <c r="T43" s="3747"/>
      <c r="U43" s="130"/>
      <c r="V43" s="366"/>
      <c r="W43" s="3414"/>
      <c r="X43" s="3414"/>
      <c r="Y43" s="3414"/>
      <c r="Z43" s="3414"/>
      <c r="AA43" s="642"/>
      <c r="AB43" s="130"/>
      <c r="AC43" s="624"/>
      <c r="AD43" s="110"/>
      <c r="AE43" s="630"/>
      <c r="AG43" s="110"/>
      <c r="AI43" s="110"/>
      <c r="AJ43" s="110"/>
    </row>
    <row r="44" spans="2:36" ht="11.25" customHeight="1">
      <c r="B44" s="445">
        <v>34</v>
      </c>
      <c r="C44" s="241" t="s">
        <v>54</v>
      </c>
      <c r="D44" s="1580">
        <v>234.5</v>
      </c>
      <c r="E44" s="1594">
        <f>'7-11л. МЕНЮ '!G104</f>
        <v>226.5737</v>
      </c>
      <c r="F44" s="649">
        <f>'7-11л. МЕНЮ '!G160</f>
        <v>256.64431000000002</v>
      </c>
      <c r="G44" s="649">
        <f>'7-11л. МЕНЮ '!G217</f>
        <v>230.02300000000002</v>
      </c>
      <c r="H44" s="649">
        <f>'7-11л. МЕНЮ '!G273</f>
        <v>223.27449999999999</v>
      </c>
      <c r="I44" s="649">
        <f>'7-11л. МЕНЮ '!G327</f>
        <v>232.21180000000001</v>
      </c>
      <c r="J44" s="649">
        <f>'7-11л. МЕНЮ '!G385</f>
        <v>207.28491000000002</v>
      </c>
      <c r="K44" s="649">
        <f>'7-11л. МЕНЮ '!G442</f>
        <v>221.42970000000003</v>
      </c>
      <c r="L44" s="649">
        <f>'7-11л. МЕНЮ '!G496</f>
        <v>252.24940000000001</v>
      </c>
      <c r="M44" s="649">
        <f>'7-11л. МЕНЮ '!G552</f>
        <v>247.95060000000001</v>
      </c>
      <c r="N44" s="1593">
        <f>'7-11л. МЕНЮ '!G605</f>
        <v>247.35791000000003</v>
      </c>
      <c r="O44" s="1582">
        <f t="shared" si="0"/>
        <v>2344.9998300000002</v>
      </c>
      <c r="P44" s="1290">
        <v>-7.25E-6</v>
      </c>
      <c r="Q44" s="3854">
        <v>2345</v>
      </c>
      <c r="R44" s="2260">
        <v>335</v>
      </c>
      <c r="T44" s="3747"/>
      <c r="U44" s="130"/>
      <c r="V44" s="366"/>
      <c r="W44" s="3414"/>
      <c r="X44" s="3414"/>
      <c r="Y44" s="3414"/>
      <c r="Z44" s="3414"/>
      <c r="AA44" s="642"/>
      <c r="AB44" s="130"/>
      <c r="AC44" s="624"/>
      <c r="AD44" s="110"/>
      <c r="AE44" s="630"/>
      <c r="AG44" s="110"/>
      <c r="AI44" s="110"/>
      <c r="AJ44" s="110"/>
    </row>
    <row r="45" spans="2:36" ht="12" customHeight="1" thickBot="1">
      <c r="B45" s="474">
        <v>35</v>
      </c>
      <c r="C45" s="475" t="s">
        <v>55</v>
      </c>
      <c r="D45" s="1581">
        <v>1645</v>
      </c>
      <c r="E45" s="1595">
        <f>'7-11л. МЕНЮ '!H104</f>
        <v>1656.3453</v>
      </c>
      <c r="F45" s="652">
        <f>'7-11л. МЕНЮ '!H160</f>
        <v>1652.2975000000001</v>
      </c>
      <c r="G45" s="652">
        <f>'7-11л. МЕНЮ '!H217</f>
        <v>1620.2572999999998</v>
      </c>
      <c r="H45" s="652">
        <f>'7-11л. МЕНЮ '!H273</f>
        <v>1627.7109999999998</v>
      </c>
      <c r="I45" s="652">
        <f>'7-11л. МЕНЮ '!H327</f>
        <v>1614.9570000000003</v>
      </c>
      <c r="J45" s="652">
        <f>'7-11л. МЕНЮ '!H385</f>
        <v>1557.0417999999997</v>
      </c>
      <c r="K45" s="653">
        <f>'7-11л. МЕНЮ '!H442</f>
        <v>1759.1902</v>
      </c>
      <c r="L45" s="652">
        <f>'7-11л. МЕНЮ '!H496</f>
        <v>1708.6902</v>
      </c>
      <c r="M45" s="652">
        <f>'7-11л. МЕНЮ '!H552</f>
        <v>1657.9721999999997</v>
      </c>
      <c r="N45" s="1596">
        <f>'7-11л. МЕНЮ '!H605</f>
        <v>1595.5373999999999</v>
      </c>
      <c r="O45" s="1584">
        <f t="shared" si="0"/>
        <v>16449.999900000003</v>
      </c>
      <c r="P45" s="2196">
        <v>-6.0999999999999998E-7</v>
      </c>
      <c r="Q45" s="3862">
        <v>16450</v>
      </c>
      <c r="R45" s="1513">
        <v>2350</v>
      </c>
      <c r="T45" s="3747"/>
      <c r="U45" s="130"/>
      <c r="V45" s="366"/>
      <c r="W45" s="3414"/>
      <c r="X45" s="3414"/>
      <c r="Y45" s="3414"/>
      <c r="Z45" s="3414"/>
      <c r="AA45" s="642"/>
      <c r="AB45" s="130"/>
      <c r="AC45" s="624"/>
      <c r="AD45" s="110"/>
      <c r="AE45" s="630"/>
      <c r="AG45" s="110"/>
      <c r="AI45" s="110"/>
      <c r="AJ45" s="110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4" spans="2:18">
      <c r="B54" t="s">
        <v>188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18">
      <c r="B55" t="s">
        <v>189</v>
      </c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/>
      <c r="O55" s="271"/>
      <c r="P55" s="271"/>
      <c r="Q55" s="271"/>
      <c r="R55" s="271"/>
    </row>
    <row r="56" spans="2:18">
      <c r="B56" t="s">
        <v>190</v>
      </c>
      <c r="O56" s="271"/>
      <c r="P56" s="271"/>
    </row>
    <row r="57" spans="2:1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71"/>
      <c r="R57" s="271"/>
    </row>
    <row r="58" spans="2:18">
      <c r="B58" s="1" t="s">
        <v>191</v>
      </c>
    </row>
    <row r="59" spans="2:18">
      <c r="B59" t="s">
        <v>192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1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71"/>
      <c r="R60" s="27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</row>
    <row r="88" spans="2:54">
      <c r="B88" s="207"/>
      <c r="C88" s="110"/>
      <c r="D88" s="207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205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</row>
    <row r="89" spans="2:54">
      <c r="B89" s="110"/>
      <c r="C89" s="130"/>
      <c r="D89" s="366"/>
      <c r="E89" s="211"/>
      <c r="F89" s="211"/>
      <c r="G89" s="211"/>
      <c r="H89" s="211"/>
      <c r="I89" s="211"/>
      <c r="J89" s="211"/>
      <c r="K89" s="211"/>
      <c r="L89" s="211"/>
      <c r="M89" s="130"/>
      <c r="N89" s="130"/>
      <c r="O89" s="102"/>
      <c r="P89" s="102"/>
      <c r="Q89" s="130"/>
      <c r="R89" s="366"/>
      <c r="S89" s="110"/>
      <c r="T89" s="366"/>
      <c r="U89" s="13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</row>
    <row r="90" spans="2:54">
      <c r="B90" s="110"/>
      <c r="C90" s="130"/>
      <c r="D90" s="102"/>
      <c r="E90" s="211"/>
      <c r="F90" s="211"/>
      <c r="G90" s="211"/>
      <c r="H90" s="211"/>
      <c r="I90" s="211"/>
      <c r="J90" s="211"/>
      <c r="K90" s="211"/>
      <c r="L90" s="211"/>
      <c r="M90" s="130"/>
      <c r="N90" s="130"/>
      <c r="O90" s="102"/>
      <c r="P90" s="102"/>
      <c r="Q90" s="130"/>
      <c r="R90" s="366"/>
      <c r="S90" s="110"/>
      <c r="T90" s="366"/>
      <c r="U90" s="13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</row>
    <row r="91" spans="2:54">
      <c r="B91" s="110"/>
      <c r="C91" s="366"/>
      <c r="D91" s="366"/>
      <c r="E91" s="211"/>
      <c r="F91" s="211"/>
      <c r="G91" s="211"/>
      <c r="H91" s="211"/>
      <c r="I91" s="110"/>
      <c r="J91" s="110"/>
      <c r="K91" s="211"/>
      <c r="L91" s="108"/>
      <c r="M91" s="130"/>
      <c r="N91" s="130"/>
      <c r="O91" s="102"/>
      <c r="P91" s="102"/>
      <c r="Q91" s="366"/>
      <c r="R91" s="366"/>
      <c r="S91" s="110"/>
      <c r="T91" s="366"/>
      <c r="U91" s="130"/>
      <c r="V91" s="110"/>
      <c r="W91" s="110"/>
      <c r="X91" s="110"/>
      <c r="Y91" s="110"/>
      <c r="Z91" s="110"/>
      <c r="AA91" s="110"/>
      <c r="AB91" s="618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</row>
    <row r="92" spans="2:54">
      <c r="B92" s="110"/>
      <c r="C92" s="130"/>
      <c r="D92" s="130"/>
      <c r="E92" s="366"/>
      <c r="F92" s="366"/>
      <c r="G92" s="366"/>
      <c r="H92" s="366"/>
      <c r="I92" s="366"/>
      <c r="J92" s="366"/>
      <c r="K92" s="366"/>
      <c r="L92" s="366"/>
      <c r="M92" s="366"/>
      <c r="N92" s="366"/>
      <c r="O92" s="102"/>
      <c r="P92" s="102"/>
      <c r="Q92" s="366"/>
      <c r="R92" s="366"/>
      <c r="S92" s="110"/>
      <c r="T92" s="366"/>
      <c r="U92" s="130"/>
      <c r="V92" s="110"/>
      <c r="W92" s="110"/>
      <c r="X92" s="110"/>
      <c r="Y92" s="110"/>
      <c r="Z92" s="338"/>
      <c r="AA92" s="110"/>
      <c r="AB92" s="618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</row>
    <row r="93" spans="2:54">
      <c r="B93" s="110"/>
      <c r="C93" s="366"/>
      <c r="D93" s="110"/>
      <c r="E93" s="366"/>
      <c r="F93" s="366"/>
      <c r="G93" s="366"/>
      <c r="H93" s="366"/>
      <c r="I93" s="366"/>
      <c r="J93" s="366"/>
      <c r="K93" s="366"/>
      <c r="L93" s="366"/>
      <c r="M93" s="366"/>
      <c r="N93" s="366"/>
      <c r="O93" s="102"/>
      <c r="P93" s="102"/>
      <c r="Q93" s="130"/>
      <c r="R93" s="366"/>
      <c r="S93" s="110"/>
      <c r="T93" s="366"/>
      <c r="U93" s="130"/>
      <c r="V93" s="110"/>
      <c r="W93" s="110"/>
      <c r="X93" s="110"/>
      <c r="Y93" s="110"/>
      <c r="Z93" s="338"/>
      <c r="AA93" s="110"/>
      <c r="AB93" s="619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</row>
    <row r="94" spans="2:54">
      <c r="B94" s="110"/>
      <c r="C94" s="130"/>
      <c r="D94" s="211"/>
      <c r="E94" s="130"/>
      <c r="F94" s="130"/>
      <c r="G94" s="130"/>
      <c r="H94" s="130"/>
      <c r="I94" s="105"/>
      <c r="J94" s="130"/>
      <c r="K94" s="130"/>
      <c r="L94" s="130"/>
      <c r="M94" s="130"/>
      <c r="N94" s="105"/>
      <c r="O94" s="102"/>
      <c r="P94" s="102"/>
      <c r="Q94" s="211"/>
      <c r="R94" s="366"/>
      <c r="S94" s="130"/>
      <c r="T94" s="366"/>
      <c r="U94" s="130"/>
      <c r="V94" s="110"/>
      <c r="W94" s="278"/>
      <c r="X94" s="366"/>
      <c r="Y94" s="164"/>
      <c r="Z94" s="620"/>
      <c r="AA94" s="110"/>
      <c r="AB94" s="619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</row>
    <row r="95" spans="2:54">
      <c r="B95" s="164"/>
      <c r="C95" s="130"/>
      <c r="D95" s="621"/>
      <c r="E95" s="637"/>
      <c r="F95" s="622"/>
      <c r="G95" s="622"/>
      <c r="H95" s="622"/>
      <c r="I95" s="622"/>
      <c r="J95" s="622"/>
      <c r="K95" s="622"/>
      <c r="L95" s="622"/>
      <c r="M95" s="622"/>
      <c r="N95" s="622"/>
      <c r="O95" s="621"/>
      <c r="P95" s="366"/>
      <c r="Q95" s="366"/>
      <c r="R95" s="110"/>
      <c r="S95" s="500"/>
      <c r="T95" s="110"/>
      <c r="U95" s="110"/>
      <c r="V95" s="110"/>
      <c r="W95" s="623"/>
      <c r="X95" s="130"/>
      <c r="Y95" s="125"/>
      <c r="Z95" s="624"/>
      <c r="AA95" s="110"/>
      <c r="AB95" s="625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</row>
    <row r="96" spans="2:54">
      <c r="B96" s="164"/>
      <c r="C96" s="130"/>
      <c r="D96" s="621"/>
      <c r="E96" s="637"/>
      <c r="F96" s="622"/>
      <c r="G96" s="622"/>
      <c r="H96" s="622"/>
      <c r="I96" s="622"/>
      <c r="J96" s="622"/>
      <c r="K96" s="622"/>
      <c r="L96" s="622"/>
      <c r="M96" s="622"/>
      <c r="N96" s="622"/>
      <c r="O96" s="626"/>
      <c r="P96" s="627"/>
      <c r="Q96" s="366"/>
      <c r="R96" s="110"/>
      <c r="S96" s="110"/>
      <c r="T96" s="110"/>
      <c r="U96" s="110"/>
      <c r="V96" s="110"/>
      <c r="W96" s="623"/>
      <c r="X96" s="130"/>
      <c r="Y96" s="125"/>
      <c r="Z96" s="624"/>
      <c r="AA96" s="110"/>
      <c r="AB96" s="625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</row>
    <row r="97" spans="2:54">
      <c r="B97" s="164"/>
      <c r="C97" s="130"/>
      <c r="D97" s="621"/>
      <c r="E97" s="637"/>
      <c r="F97" s="622"/>
      <c r="G97" s="622"/>
      <c r="H97" s="637"/>
      <c r="I97" s="622"/>
      <c r="J97" s="622"/>
      <c r="K97" s="637"/>
      <c r="L97" s="622"/>
      <c r="M97" s="622"/>
      <c r="N97" s="622"/>
      <c r="O97" s="621"/>
      <c r="P97" s="627"/>
      <c r="Q97" s="366"/>
      <c r="R97" s="110"/>
      <c r="S97" s="110"/>
      <c r="T97" s="110"/>
      <c r="U97" s="110"/>
      <c r="V97" s="110"/>
      <c r="W97" s="623"/>
      <c r="X97" s="130"/>
      <c r="Y97" s="125"/>
      <c r="Z97" s="624"/>
      <c r="AA97" s="110"/>
      <c r="AB97" s="628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</row>
    <row r="98" spans="2:54">
      <c r="B98" s="164"/>
      <c r="C98" s="130"/>
      <c r="D98" s="621"/>
      <c r="E98" s="637"/>
      <c r="F98" s="622"/>
      <c r="G98" s="622"/>
      <c r="H98" s="622"/>
      <c r="I98" s="622"/>
      <c r="J98" s="622"/>
      <c r="K98" s="622"/>
      <c r="L98" s="622"/>
      <c r="M98" s="622"/>
      <c r="N98" s="637"/>
      <c r="O98" s="629"/>
      <c r="P98" s="627"/>
      <c r="Q98" s="366"/>
      <c r="R98" s="110"/>
      <c r="S98" s="110"/>
      <c r="T98" s="110"/>
      <c r="U98" s="110"/>
      <c r="V98" s="110"/>
      <c r="W98" s="623"/>
      <c r="X98" s="130"/>
      <c r="Y98" s="125"/>
      <c r="Z98" s="624"/>
      <c r="AA98" s="110"/>
      <c r="AB98" s="625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</row>
    <row r="99" spans="2:54">
      <c r="B99" s="164"/>
      <c r="C99" s="130"/>
      <c r="D99" s="621"/>
      <c r="E99" s="637"/>
      <c r="F99" s="622"/>
      <c r="G99" s="622"/>
      <c r="H99" s="622"/>
      <c r="I99" s="622"/>
      <c r="J99" s="622"/>
      <c r="K99" s="622"/>
      <c r="L99" s="622"/>
      <c r="M99" s="622"/>
      <c r="N99" s="622"/>
      <c r="O99" s="621"/>
      <c r="P99" s="627"/>
      <c r="Q99" s="366"/>
      <c r="R99" s="110"/>
      <c r="S99" s="110"/>
      <c r="T99" s="110"/>
      <c r="U99" s="110"/>
      <c r="V99" s="110"/>
      <c r="W99" s="623"/>
      <c r="X99" s="130"/>
      <c r="Y99" s="125"/>
      <c r="Z99" s="624"/>
      <c r="AA99" s="110"/>
      <c r="AB99" s="63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</row>
    <row r="100" spans="2:54">
      <c r="B100" s="164"/>
      <c r="C100" s="130"/>
      <c r="D100" s="621"/>
      <c r="E100" s="637"/>
      <c r="F100" s="622"/>
      <c r="G100" s="622"/>
      <c r="H100" s="622"/>
      <c r="I100" s="622"/>
      <c r="J100" s="622"/>
      <c r="K100" s="622"/>
      <c r="L100" s="622"/>
      <c r="M100" s="622"/>
      <c r="N100" s="622"/>
      <c r="O100" s="621"/>
      <c r="P100" s="627"/>
      <c r="Q100" s="366"/>
      <c r="R100" s="110"/>
      <c r="S100" s="110"/>
      <c r="T100" s="110"/>
      <c r="U100" s="110"/>
      <c r="V100" s="110"/>
      <c r="W100" s="623"/>
      <c r="X100" s="130"/>
      <c r="Y100" s="125"/>
      <c r="Z100" s="624"/>
      <c r="AA100" s="110"/>
      <c r="AB100" s="628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</row>
    <row r="101" spans="2:54">
      <c r="B101" s="164"/>
      <c r="C101" s="130"/>
      <c r="D101" s="621"/>
      <c r="E101" s="637"/>
      <c r="F101" s="622"/>
      <c r="G101" s="102"/>
      <c r="H101" s="632"/>
      <c r="I101" s="637"/>
      <c r="J101" s="622"/>
      <c r="K101" s="622"/>
      <c r="L101" s="622"/>
      <c r="M101" s="622"/>
      <c r="N101" s="622"/>
      <c r="O101" s="631"/>
      <c r="P101" s="627"/>
      <c r="Q101" s="366"/>
      <c r="R101" s="110"/>
      <c r="S101" s="110"/>
      <c r="T101" s="110"/>
      <c r="U101" s="110"/>
      <c r="V101" s="110"/>
      <c r="W101" s="623"/>
      <c r="X101" s="130"/>
      <c r="Y101" s="125"/>
      <c r="Z101" s="624"/>
      <c r="AA101" s="110"/>
      <c r="AB101" s="63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</row>
    <row r="102" spans="2:54">
      <c r="B102" s="164"/>
      <c r="C102" s="130"/>
      <c r="D102" s="621"/>
      <c r="E102" s="637"/>
      <c r="F102" s="622"/>
      <c r="G102" s="622"/>
      <c r="H102" s="622"/>
      <c r="I102" s="622"/>
      <c r="J102" s="622"/>
      <c r="K102" s="622"/>
      <c r="L102" s="622"/>
      <c r="M102" s="622"/>
      <c r="N102" s="622"/>
      <c r="O102" s="621"/>
      <c r="P102" s="627"/>
      <c r="Q102" s="366"/>
      <c r="R102" s="110"/>
      <c r="S102" s="110"/>
      <c r="T102" s="110"/>
      <c r="U102" s="110"/>
      <c r="V102" s="110"/>
      <c r="W102" s="623"/>
      <c r="X102" s="130"/>
      <c r="Y102" s="125"/>
      <c r="Z102" s="624"/>
      <c r="AA102" s="110"/>
      <c r="AB102" s="625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</row>
    <row r="103" spans="2:54">
      <c r="B103" s="164"/>
      <c r="C103" s="130"/>
      <c r="D103" s="621"/>
      <c r="E103" s="637"/>
      <c r="F103" s="622"/>
      <c r="G103" s="622"/>
      <c r="H103" s="622"/>
      <c r="I103" s="622"/>
      <c r="J103" s="622"/>
      <c r="K103" s="622"/>
      <c r="L103" s="622"/>
      <c r="M103" s="622"/>
      <c r="N103" s="622"/>
      <c r="O103" s="621"/>
      <c r="P103" s="627"/>
      <c r="Q103" s="366"/>
      <c r="R103" s="110"/>
      <c r="S103" s="110"/>
      <c r="T103" s="110"/>
      <c r="U103" s="110"/>
      <c r="V103" s="110"/>
      <c r="W103" s="623"/>
      <c r="X103" s="130"/>
      <c r="Y103" s="125"/>
      <c r="Z103" s="624"/>
      <c r="AA103" s="110"/>
      <c r="AB103" s="625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</row>
    <row r="104" spans="2:54" ht="12.75" customHeight="1">
      <c r="B104" s="164"/>
      <c r="C104" s="130"/>
      <c r="D104" s="621"/>
      <c r="E104" s="637"/>
      <c r="F104" s="622"/>
      <c r="G104" s="622"/>
      <c r="H104" s="622"/>
      <c r="I104" s="622"/>
      <c r="J104" s="622"/>
      <c r="K104" s="622"/>
      <c r="L104" s="622"/>
      <c r="M104" s="622"/>
      <c r="N104" s="622"/>
      <c r="O104" s="621"/>
      <c r="P104" s="627"/>
      <c r="Q104" s="366"/>
      <c r="R104" s="110"/>
      <c r="S104" s="110"/>
      <c r="T104" s="110"/>
      <c r="U104" s="110"/>
      <c r="V104" s="110"/>
      <c r="W104" s="623"/>
      <c r="X104" s="130"/>
      <c r="Y104" s="125"/>
      <c r="Z104" s="624"/>
      <c r="AA104" s="110"/>
      <c r="AB104" s="625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</row>
    <row r="105" spans="2:54" ht="13.5" customHeight="1">
      <c r="B105" s="164"/>
      <c r="C105" s="130"/>
      <c r="D105" s="621"/>
      <c r="E105" s="637"/>
      <c r="F105" s="622"/>
      <c r="G105" s="622"/>
      <c r="H105" s="622"/>
      <c r="I105" s="622"/>
      <c r="J105" s="622"/>
      <c r="K105" s="622"/>
      <c r="L105" s="622"/>
      <c r="M105" s="622"/>
      <c r="N105" s="622"/>
      <c r="O105" s="621"/>
      <c r="P105" s="627"/>
      <c r="Q105" s="366"/>
      <c r="R105" s="110"/>
      <c r="S105" s="110"/>
      <c r="T105" s="110"/>
      <c r="U105" s="110"/>
      <c r="V105" s="110"/>
      <c r="W105" s="623"/>
      <c r="X105" s="130"/>
      <c r="Y105" s="125"/>
      <c r="Z105" s="624"/>
      <c r="AA105" s="110"/>
      <c r="AB105" s="625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</row>
    <row r="106" spans="2:54" ht="12.75" customHeight="1">
      <c r="B106" s="164"/>
      <c r="C106" s="130"/>
      <c r="D106" s="621"/>
      <c r="E106" s="637"/>
      <c r="F106" s="622"/>
      <c r="G106" s="622"/>
      <c r="H106" s="622"/>
      <c r="I106" s="622"/>
      <c r="J106" s="622"/>
      <c r="K106" s="622"/>
      <c r="L106" s="622"/>
      <c r="M106" s="622"/>
      <c r="N106" s="622"/>
      <c r="O106" s="621"/>
      <c r="P106" s="627"/>
      <c r="Q106" s="366"/>
      <c r="R106" s="110"/>
      <c r="S106" s="110"/>
      <c r="T106" s="110"/>
      <c r="U106" s="110"/>
      <c r="V106" s="110"/>
      <c r="W106" s="623"/>
      <c r="X106" s="130"/>
      <c r="Y106" s="125"/>
      <c r="Z106" s="624"/>
      <c r="AA106" s="110"/>
      <c r="AB106" s="625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</row>
    <row r="107" spans="2:54">
      <c r="B107" s="164"/>
      <c r="C107" s="130"/>
      <c r="D107" s="621"/>
      <c r="E107" s="637"/>
      <c r="F107" s="622"/>
      <c r="G107" s="622"/>
      <c r="H107" s="622"/>
      <c r="I107" s="622"/>
      <c r="J107" s="622"/>
      <c r="K107" s="622"/>
      <c r="L107" s="622"/>
      <c r="M107" s="622"/>
      <c r="N107" s="622"/>
      <c r="O107" s="621"/>
      <c r="P107" s="627"/>
      <c r="Q107" s="366"/>
      <c r="R107" s="110"/>
      <c r="S107" s="110"/>
      <c r="T107" s="110"/>
      <c r="U107" s="110"/>
      <c r="V107" s="110"/>
      <c r="W107" s="623"/>
      <c r="X107" s="130"/>
      <c r="Y107" s="125"/>
      <c r="Z107" s="624"/>
      <c r="AA107" s="110"/>
      <c r="AB107" s="625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</row>
    <row r="108" spans="2:54">
      <c r="B108" s="164"/>
      <c r="C108" s="130"/>
      <c r="D108" s="621"/>
      <c r="E108" s="637"/>
      <c r="F108" s="622"/>
      <c r="G108" s="622"/>
      <c r="H108" s="622"/>
      <c r="I108" s="622"/>
      <c r="J108" s="622"/>
      <c r="K108" s="622"/>
      <c r="L108" s="622"/>
      <c r="M108" s="622"/>
      <c r="N108" s="622"/>
      <c r="O108" s="621"/>
      <c r="P108" s="627"/>
      <c r="Q108" s="366"/>
      <c r="R108" s="110"/>
      <c r="S108" s="110"/>
      <c r="T108" s="110"/>
      <c r="U108" s="110"/>
      <c r="V108" s="110"/>
      <c r="W108" s="623"/>
      <c r="X108" s="130"/>
      <c r="Y108" s="125"/>
      <c r="Z108" s="624"/>
      <c r="AA108" s="110"/>
      <c r="AB108" s="625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</row>
    <row r="109" spans="2:54">
      <c r="B109" s="164"/>
      <c r="C109" s="130"/>
      <c r="D109" s="621"/>
      <c r="E109" s="637"/>
      <c r="F109" s="622"/>
      <c r="G109" s="622"/>
      <c r="H109" s="622"/>
      <c r="I109" s="622"/>
      <c r="J109" s="622"/>
      <c r="K109" s="622"/>
      <c r="L109" s="622"/>
      <c r="M109" s="622"/>
      <c r="N109" s="622"/>
      <c r="O109" s="621"/>
      <c r="P109" s="627"/>
      <c r="Q109" s="366"/>
      <c r="R109" s="110"/>
      <c r="S109" s="110"/>
      <c r="T109" s="110"/>
      <c r="U109" s="110"/>
      <c r="V109" s="110"/>
      <c r="W109" s="623"/>
      <c r="X109" s="130"/>
      <c r="Y109" s="125"/>
      <c r="Z109" s="624"/>
      <c r="AA109" s="110"/>
      <c r="AB109" s="628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</row>
    <row r="110" spans="2:54" ht="12.75" customHeight="1">
      <c r="B110" s="164"/>
      <c r="C110" s="130"/>
      <c r="D110" s="621"/>
      <c r="E110" s="640"/>
      <c r="F110" s="632"/>
      <c r="G110" s="633"/>
      <c r="H110" s="622"/>
      <c r="I110" s="622"/>
      <c r="J110" s="622"/>
      <c r="K110" s="622"/>
      <c r="L110" s="632"/>
      <c r="M110" s="632"/>
      <c r="N110" s="622"/>
      <c r="O110" s="626"/>
      <c r="P110" s="627"/>
      <c r="Q110" s="366"/>
      <c r="R110" s="110"/>
      <c r="S110" s="110"/>
      <c r="T110" s="110"/>
      <c r="U110" s="110"/>
      <c r="V110" s="110"/>
      <c r="W110" s="623"/>
      <c r="X110" s="130"/>
      <c r="Y110" s="125"/>
      <c r="Z110" s="624"/>
      <c r="AA110" s="110"/>
      <c r="AB110" s="634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</row>
    <row r="111" spans="2:54" ht="12.75" customHeight="1">
      <c r="B111" s="164"/>
      <c r="C111" s="130"/>
      <c r="D111" s="621"/>
      <c r="E111" s="640"/>
      <c r="F111" s="632"/>
      <c r="G111" s="633"/>
      <c r="H111" s="622"/>
      <c r="I111" s="622"/>
      <c r="J111" s="622"/>
      <c r="K111" s="622"/>
      <c r="L111" s="632"/>
      <c r="M111" s="632"/>
      <c r="N111" s="622"/>
      <c r="O111" s="621"/>
      <c r="P111" s="627"/>
      <c r="Q111" s="366"/>
      <c r="R111" s="110"/>
      <c r="S111" s="110"/>
      <c r="T111" s="110"/>
      <c r="U111" s="110"/>
      <c r="V111" s="110"/>
      <c r="W111" s="623"/>
      <c r="X111" s="130"/>
      <c r="Y111" s="125"/>
      <c r="Z111" s="624"/>
      <c r="AA111" s="110"/>
      <c r="AB111" s="625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</row>
    <row r="112" spans="2:54" ht="11.25" customHeight="1">
      <c r="B112" s="164"/>
      <c r="C112" s="130"/>
      <c r="D112" s="621"/>
      <c r="E112" s="640"/>
      <c r="F112" s="632"/>
      <c r="G112" s="633"/>
      <c r="H112" s="622"/>
      <c r="I112" s="622"/>
      <c r="J112" s="622"/>
      <c r="K112" s="622"/>
      <c r="L112" s="632"/>
      <c r="M112" s="632"/>
      <c r="N112" s="622"/>
      <c r="O112" s="621"/>
      <c r="P112" s="627"/>
      <c r="Q112" s="366"/>
      <c r="R112" s="110"/>
      <c r="S112" s="110"/>
      <c r="T112" s="110"/>
      <c r="U112" s="110"/>
      <c r="V112" s="110"/>
      <c r="W112" s="623"/>
      <c r="X112" s="130"/>
      <c r="Y112" s="125"/>
      <c r="Z112" s="624"/>
      <c r="AA112" s="110"/>
      <c r="AB112" s="625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</row>
    <row r="113" spans="2:54" ht="12.75" customHeight="1">
      <c r="B113" s="164"/>
      <c r="C113" s="130"/>
      <c r="D113" s="621"/>
      <c r="E113" s="640"/>
      <c r="F113" s="632"/>
      <c r="G113" s="633"/>
      <c r="H113" s="622"/>
      <c r="I113" s="644"/>
      <c r="J113" s="622"/>
      <c r="K113" s="644"/>
      <c r="L113" s="637"/>
      <c r="M113" s="637"/>
      <c r="N113" s="622"/>
      <c r="O113" s="621"/>
      <c r="P113" s="627"/>
      <c r="Q113" s="366"/>
      <c r="R113" s="110"/>
      <c r="S113" s="110"/>
      <c r="T113" s="110"/>
      <c r="U113" s="110"/>
      <c r="V113" s="110"/>
      <c r="W113" s="623"/>
      <c r="X113" s="130"/>
      <c r="Y113" s="125"/>
      <c r="Z113" s="624"/>
      <c r="AA113" s="110"/>
      <c r="AB113" s="63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</row>
    <row r="114" spans="2:54" ht="13.5" customHeight="1">
      <c r="B114" s="164"/>
      <c r="C114" s="130"/>
      <c r="D114" s="621"/>
      <c r="E114" s="640"/>
      <c r="F114" s="637"/>
      <c r="G114" s="633"/>
      <c r="H114" s="622"/>
      <c r="I114" s="622"/>
      <c r="J114" s="622"/>
      <c r="K114" s="622"/>
      <c r="L114" s="637"/>
      <c r="M114" s="637"/>
      <c r="N114" s="622"/>
      <c r="O114" s="621"/>
      <c r="P114" s="627"/>
      <c r="Q114" s="366"/>
      <c r="R114" s="110"/>
      <c r="S114" s="110"/>
      <c r="T114" s="110"/>
      <c r="U114" s="110"/>
      <c r="V114" s="110"/>
      <c r="W114" s="623"/>
      <c r="X114" s="130"/>
      <c r="Y114" s="125"/>
      <c r="Z114" s="624"/>
      <c r="AA114" s="110"/>
      <c r="AB114" s="625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</row>
    <row r="115" spans="2:54" ht="14.25" customHeight="1">
      <c r="B115" s="164"/>
      <c r="C115" s="130"/>
      <c r="D115" s="621"/>
      <c r="E115" s="640"/>
      <c r="F115" s="632"/>
      <c r="G115" s="633"/>
      <c r="H115" s="622"/>
      <c r="I115" s="622"/>
      <c r="J115" s="622"/>
      <c r="K115" s="622"/>
      <c r="L115" s="637"/>
      <c r="M115" s="632"/>
      <c r="N115" s="622"/>
      <c r="O115" s="621"/>
      <c r="P115" s="627"/>
      <c r="Q115" s="366"/>
      <c r="R115" s="110"/>
      <c r="S115" s="110"/>
      <c r="T115" s="110"/>
      <c r="U115" s="110"/>
      <c r="V115" s="110"/>
      <c r="W115" s="623"/>
      <c r="X115" s="130"/>
      <c r="Y115" s="125"/>
      <c r="Z115" s="624"/>
      <c r="AA115" s="110"/>
      <c r="AB115" s="625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</row>
    <row r="116" spans="2:54">
      <c r="B116" s="164"/>
      <c r="C116" s="130"/>
      <c r="D116" s="621"/>
      <c r="E116" s="640"/>
      <c r="F116" s="637"/>
      <c r="G116" s="633"/>
      <c r="H116" s="622"/>
      <c r="I116" s="622"/>
      <c r="J116" s="622"/>
      <c r="K116" s="622"/>
      <c r="L116" s="633"/>
      <c r="M116" s="633"/>
      <c r="N116" s="102"/>
      <c r="O116" s="621"/>
      <c r="P116" s="627"/>
      <c r="Q116" s="366"/>
      <c r="R116" s="110"/>
      <c r="S116" s="110"/>
      <c r="T116" s="110"/>
      <c r="U116" s="110"/>
      <c r="V116" s="110"/>
      <c r="W116" s="623"/>
      <c r="X116" s="130"/>
      <c r="Y116" s="125"/>
      <c r="Z116" s="624"/>
      <c r="AA116" s="110"/>
      <c r="AB116" s="625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</row>
    <row r="117" spans="2:54" ht="14.25" customHeight="1">
      <c r="B117" s="164"/>
      <c r="C117" s="130"/>
      <c r="D117" s="621"/>
      <c r="E117" s="640"/>
      <c r="F117" s="637"/>
      <c r="G117" s="637"/>
      <c r="H117" s="622"/>
      <c r="I117" s="622"/>
      <c r="J117" s="622"/>
      <c r="K117" s="632"/>
      <c r="L117" s="644"/>
      <c r="M117" s="637"/>
      <c r="N117" s="633"/>
      <c r="O117" s="621"/>
      <c r="P117" s="627"/>
      <c r="Q117" s="366"/>
      <c r="R117" s="110"/>
      <c r="S117" s="110"/>
      <c r="T117" s="110"/>
      <c r="U117" s="110"/>
      <c r="V117" s="110"/>
      <c r="W117" s="623"/>
      <c r="X117" s="130"/>
      <c r="Y117" s="125"/>
      <c r="Z117" s="624"/>
      <c r="AA117" s="110"/>
      <c r="AB117" s="625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</row>
    <row r="118" spans="2:54">
      <c r="B118" s="164"/>
      <c r="C118" s="130"/>
      <c r="D118" s="621"/>
      <c r="E118" s="640"/>
      <c r="F118" s="632"/>
      <c r="G118" s="633"/>
      <c r="H118" s="622"/>
      <c r="I118" s="622"/>
      <c r="J118" s="622"/>
      <c r="K118" s="622"/>
      <c r="L118" s="632"/>
      <c r="M118" s="632"/>
      <c r="N118" s="622"/>
      <c r="O118" s="621"/>
      <c r="P118" s="627"/>
      <c r="Q118" s="366"/>
      <c r="R118" s="110"/>
      <c r="S118" s="110"/>
      <c r="T118" s="110"/>
      <c r="U118" s="110"/>
      <c r="V118" s="110"/>
      <c r="W118" s="623"/>
      <c r="X118" s="130"/>
      <c r="Y118" s="125"/>
      <c r="Z118" s="624"/>
      <c r="AA118" s="110"/>
      <c r="AB118" s="625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</row>
    <row r="119" spans="2:54" ht="11.25" customHeight="1">
      <c r="B119" s="164"/>
      <c r="C119" s="130"/>
      <c r="D119" s="621"/>
      <c r="E119" s="640"/>
      <c r="F119" s="637"/>
      <c r="G119" s="633"/>
      <c r="H119" s="622"/>
      <c r="I119" s="622"/>
      <c r="J119" s="622"/>
      <c r="K119" s="622"/>
      <c r="L119" s="633"/>
      <c r="M119" s="633"/>
      <c r="N119" s="622"/>
      <c r="O119" s="621"/>
      <c r="P119" s="635"/>
      <c r="Q119" s="366"/>
      <c r="R119" s="110"/>
      <c r="S119" s="110"/>
      <c r="T119" s="110"/>
      <c r="U119" s="110"/>
      <c r="V119" s="110"/>
      <c r="W119" s="623"/>
      <c r="X119" s="130"/>
      <c r="Y119" s="125"/>
      <c r="Z119" s="624"/>
      <c r="AA119" s="110"/>
      <c r="AB119" s="636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</row>
    <row r="120" spans="2:54">
      <c r="B120" s="164"/>
      <c r="C120" s="130"/>
      <c r="D120" s="621"/>
      <c r="E120" s="640"/>
      <c r="F120" s="632"/>
      <c r="G120" s="633"/>
      <c r="H120" s="622"/>
      <c r="I120" s="622"/>
      <c r="J120" s="622"/>
      <c r="K120" s="622"/>
      <c r="L120" s="633"/>
      <c r="M120" s="633"/>
      <c r="N120" s="622"/>
      <c r="O120" s="621"/>
      <c r="P120" s="627"/>
      <c r="Q120" s="366"/>
      <c r="R120" s="110"/>
      <c r="S120" s="110"/>
      <c r="T120" s="110"/>
      <c r="U120" s="110"/>
      <c r="V120" s="110"/>
      <c r="W120" s="623"/>
      <c r="X120" s="130"/>
      <c r="Y120" s="125"/>
      <c r="Z120" s="624"/>
      <c r="AA120" s="110"/>
      <c r="AB120" s="625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</row>
    <row r="121" spans="2:54">
      <c r="B121" s="164"/>
      <c r="C121" s="130"/>
      <c r="D121" s="621"/>
      <c r="E121" s="640"/>
      <c r="F121" s="633"/>
      <c r="G121" s="637"/>
      <c r="H121" s="622"/>
      <c r="I121" s="622"/>
      <c r="J121" s="622"/>
      <c r="K121" s="622"/>
      <c r="L121" s="644"/>
      <c r="M121" s="637"/>
      <c r="N121" s="622"/>
      <c r="O121" s="621"/>
      <c r="P121" s="635"/>
      <c r="Q121" s="366"/>
      <c r="R121" s="110"/>
      <c r="S121" s="110"/>
      <c r="T121" s="110"/>
      <c r="U121" s="110"/>
      <c r="V121" s="110"/>
      <c r="W121" s="623"/>
      <c r="X121" s="130"/>
      <c r="Y121" s="125"/>
      <c r="Z121" s="624"/>
      <c r="AA121" s="110"/>
      <c r="AB121" s="636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</row>
    <row r="122" spans="2:54" hidden="1">
      <c r="B122" s="164"/>
      <c r="C122" s="130"/>
      <c r="D122" s="621"/>
      <c r="E122" s="640"/>
      <c r="F122" s="637"/>
      <c r="G122" s="633"/>
      <c r="H122" s="622"/>
      <c r="I122" s="622"/>
      <c r="J122" s="622"/>
      <c r="K122" s="622"/>
      <c r="L122" s="632"/>
      <c r="M122" s="632"/>
      <c r="N122" s="622"/>
      <c r="O122" s="621"/>
      <c r="P122" s="627"/>
      <c r="Q122" s="366"/>
      <c r="R122" s="110"/>
      <c r="S122" s="110"/>
      <c r="T122" s="110"/>
      <c r="U122" s="110"/>
      <c r="V122" s="110"/>
      <c r="W122" s="623"/>
      <c r="X122" s="130"/>
      <c r="Y122" s="125"/>
      <c r="Z122" s="624"/>
      <c r="AA122" s="110"/>
      <c r="AB122" s="63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</row>
    <row r="123" spans="2:54">
      <c r="B123" s="164"/>
      <c r="C123" s="105"/>
      <c r="D123" s="621"/>
      <c r="E123" s="640"/>
      <c r="F123" s="633"/>
      <c r="G123" s="633"/>
      <c r="H123" s="622"/>
      <c r="I123" s="622"/>
      <c r="J123" s="622"/>
      <c r="K123" s="622"/>
      <c r="L123" s="637"/>
      <c r="M123" s="637"/>
      <c r="N123" s="622"/>
      <c r="O123" s="621"/>
      <c r="P123" s="627"/>
      <c r="Q123" s="366"/>
      <c r="R123" s="110"/>
      <c r="S123" s="110"/>
      <c r="T123" s="110"/>
      <c r="U123" s="110"/>
      <c r="V123" s="110"/>
      <c r="W123" s="623"/>
      <c r="X123" s="130"/>
      <c r="Y123" s="125"/>
      <c r="Z123" s="624"/>
      <c r="AA123" s="110"/>
      <c r="AB123" s="625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</row>
    <row r="124" spans="2:54">
      <c r="B124" s="164"/>
      <c r="C124" s="130"/>
      <c r="D124" s="621"/>
      <c r="E124" s="640"/>
      <c r="F124" s="632"/>
      <c r="G124" s="633"/>
      <c r="H124" s="644"/>
      <c r="I124" s="622"/>
      <c r="J124" s="622"/>
      <c r="K124" s="622"/>
      <c r="L124" s="632"/>
      <c r="M124" s="633"/>
      <c r="N124" s="622"/>
      <c r="O124" s="626"/>
      <c r="P124" s="635"/>
      <c r="Q124" s="366"/>
      <c r="R124" s="110"/>
      <c r="S124" s="110"/>
      <c r="T124" s="110"/>
      <c r="U124" s="110"/>
      <c r="V124" s="110"/>
      <c r="W124" s="623"/>
      <c r="X124" s="130"/>
      <c r="Y124" s="125"/>
      <c r="Z124" s="624"/>
      <c r="AA124" s="110"/>
      <c r="AB124" s="636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</row>
    <row r="125" spans="2:54">
      <c r="B125" s="164"/>
      <c r="C125" s="130"/>
      <c r="D125" s="621"/>
      <c r="E125" s="640"/>
      <c r="F125" s="644"/>
      <c r="G125" s="644"/>
      <c r="H125" s="622"/>
      <c r="I125" s="622"/>
      <c r="J125" s="622"/>
      <c r="K125" s="622"/>
      <c r="L125" s="645"/>
      <c r="M125" s="644"/>
      <c r="N125" s="622"/>
      <c r="O125" s="626"/>
      <c r="P125" s="627"/>
      <c r="Q125" s="366"/>
      <c r="R125" s="110"/>
      <c r="S125" s="110"/>
      <c r="T125" s="110"/>
      <c r="U125" s="110"/>
      <c r="V125" s="110"/>
      <c r="W125" s="623"/>
      <c r="X125" s="130"/>
      <c r="Y125" s="125"/>
      <c r="Z125" s="624"/>
      <c r="AA125" s="110"/>
      <c r="AB125" s="639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</row>
    <row r="126" spans="2:54">
      <c r="B126" s="164"/>
      <c r="C126" s="130"/>
      <c r="D126" s="621"/>
      <c r="E126" s="640"/>
      <c r="F126" s="160"/>
      <c r="G126" s="160"/>
      <c r="H126" s="160"/>
      <c r="I126" s="160"/>
      <c r="J126" s="160"/>
      <c r="K126" s="160"/>
      <c r="L126" s="160"/>
      <c r="M126" s="160"/>
      <c r="N126" s="160"/>
      <c r="O126" s="626"/>
      <c r="P126" s="627"/>
      <c r="Q126" s="366"/>
      <c r="R126" s="110"/>
      <c r="S126" s="110"/>
      <c r="T126" s="110"/>
      <c r="U126" s="110"/>
      <c r="V126" s="110"/>
      <c r="W126" s="623"/>
      <c r="X126" s="130"/>
      <c r="Y126" s="125"/>
      <c r="Z126" s="624"/>
      <c r="AA126" s="110"/>
      <c r="AB126" s="625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</row>
    <row r="127" spans="2:54" ht="11.25" customHeight="1">
      <c r="B127" s="164"/>
      <c r="C127" s="130"/>
      <c r="D127" s="621"/>
      <c r="E127" s="640"/>
      <c r="F127" s="160"/>
      <c r="G127" s="160"/>
      <c r="H127" s="160"/>
      <c r="I127" s="160"/>
      <c r="J127" s="160"/>
      <c r="K127" s="160"/>
      <c r="L127" s="160"/>
      <c r="M127" s="160"/>
      <c r="N127" s="160"/>
      <c r="O127" s="626"/>
      <c r="P127" s="627"/>
      <c r="Q127" s="366"/>
      <c r="R127" s="110"/>
      <c r="S127" s="110"/>
      <c r="T127" s="110"/>
      <c r="U127" s="110"/>
      <c r="V127" s="110"/>
      <c r="W127" s="623"/>
      <c r="X127" s="130"/>
      <c r="Y127" s="125"/>
      <c r="Z127" s="624"/>
      <c r="AA127" s="110"/>
      <c r="AB127" s="625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</row>
    <row r="128" spans="2:54" ht="12.75" customHeight="1">
      <c r="B128" s="164"/>
      <c r="C128" s="130"/>
      <c r="D128" s="621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626"/>
      <c r="P128" s="627"/>
      <c r="Q128" s="366"/>
      <c r="R128" s="110"/>
      <c r="S128" s="110"/>
      <c r="T128" s="110"/>
      <c r="U128" s="110"/>
      <c r="V128" s="110"/>
      <c r="W128" s="623"/>
      <c r="X128" s="130"/>
      <c r="Y128" s="125"/>
      <c r="Z128" s="624"/>
      <c r="AA128" s="110"/>
      <c r="AB128" s="625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</row>
    <row r="129" spans="2:54" ht="11.25" customHeight="1">
      <c r="B129" s="164"/>
      <c r="C129" s="130"/>
      <c r="D129" s="621"/>
      <c r="E129" s="160"/>
      <c r="F129" s="160"/>
      <c r="G129" s="160"/>
      <c r="H129" s="160"/>
      <c r="I129" s="160"/>
      <c r="J129" s="160"/>
      <c r="K129" s="641"/>
      <c r="L129" s="160"/>
      <c r="M129" s="160"/>
      <c r="N129" s="160"/>
      <c r="O129" s="629"/>
      <c r="P129" s="627"/>
      <c r="Q129" s="366"/>
      <c r="R129" s="110"/>
      <c r="S129" s="110"/>
      <c r="T129" s="110"/>
      <c r="U129" s="110"/>
      <c r="V129" s="110"/>
      <c r="W129" s="642"/>
      <c r="X129" s="130"/>
      <c r="Y129" s="643"/>
      <c r="Z129" s="624"/>
      <c r="AA129" s="110"/>
      <c r="AB129" s="625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</row>
    <row r="130" spans="2:54">
      <c r="B130" s="207"/>
      <c r="C130" s="110"/>
      <c r="D130" s="207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205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</row>
    <row r="131" spans="2:54">
      <c r="B131" s="110"/>
      <c r="C131" s="130"/>
      <c r="D131" s="366"/>
      <c r="E131" s="211"/>
      <c r="F131" s="211"/>
      <c r="G131" s="211"/>
      <c r="H131" s="211"/>
      <c r="I131" s="211"/>
      <c r="J131" s="211"/>
      <c r="K131" s="211"/>
      <c r="L131" s="211"/>
      <c r="M131" s="130"/>
      <c r="N131" s="130"/>
      <c r="O131" s="102"/>
      <c r="P131" s="102"/>
      <c r="Q131" s="130"/>
      <c r="R131" s="366"/>
      <c r="S131" s="110"/>
      <c r="T131" s="366"/>
      <c r="U131" s="13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</row>
    <row r="132" spans="2:54">
      <c r="B132" s="110"/>
      <c r="C132" s="130"/>
      <c r="D132" s="102"/>
      <c r="E132" s="616"/>
      <c r="F132" s="211"/>
      <c r="G132" s="211"/>
      <c r="H132" s="211"/>
      <c r="I132" s="211"/>
      <c r="J132" s="211"/>
      <c r="K132" s="211"/>
      <c r="L132" s="211"/>
      <c r="M132" s="130"/>
      <c r="N132" s="130"/>
      <c r="O132" s="102"/>
      <c r="P132" s="102"/>
      <c r="Q132" s="130"/>
      <c r="R132" s="366"/>
      <c r="S132" s="110"/>
      <c r="T132" s="366"/>
      <c r="U132" s="13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</row>
    <row r="133" spans="2:54">
      <c r="B133" s="110"/>
      <c r="C133" s="366"/>
      <c r="D133" s="366"/>
      <c r="E133" s="211"/>
      <c r="F133" s="211"/>
      <c r="G133" s="211"/>
      <c r="H133" s="211"/>
      <c r="I133" s="110"/>
      <c r="J133" s="110"/>
      <c r="K133" s="211"/>
      <c r="L133" s="108"/>
      <c r="M133" s="130"/>
      <c r="N133" s="130"/>
      <c r="O133" s="102"/>
      <c r="P133" s="102"/>
      <c r="Q133" s="366"/>
      <c r="R133" s="366"/>
      <c r="S133" s="110"/>
      <c r="T133" s="366"/>
      <c r="U133" s="130"/>
      <c r="V133" s="110"/>
      <c r="W133" s="110"/>
      <c r="X133" s="110"/>
      <c r="Y133" s="110"/>
      <c r="Z133" s="110"/>
      <c r="AA133" s="110"/>
      <c r="AB133" s="618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</row>
    <row r="134" spans="2:54">
      <c r="B134" s="110"/>
      <c r="C134" s="130"/>
      <c r="D134" s="130"/>
      <c r="E134" s="366"/>
      <c r="F134" s="366"/>
      <c r="G134" s="366"/>
      <c r="H134" s="366"/>
      <c r="I134" s="366"/>
      <c r="J134" s="366"/>
      <c r="K134" s="366"/>
      <c r="L134" s="366"/>
      <c r="M134" s="366"/>
      <c r="N134" s="366"/>
      <c r="O134" s="102"/>
      <c r="P134" s="102"/>
      <c r="Q134" s="366"/>
      <c r="R134" s="366"/>
      <c r="S134" s="110"/>
      <c r="T134" s="366"/>
      <c r="U134" s="130"/>
      <c r="V134" s="110"/>
      <c r="W134" s="110"/>
      <c r="X134" s="110"/>
      <c r="Y134" s="110"/>
      <c r="Z134" s="338"/>
      <c r="AA134" s="110"/>
      <c r="AB134" s="618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</row>
    <row r="135" spans="2:54">
      <c r="B135" s="110"/>
      <c r="C135" s="366"/>
      <c r="D135" s="110"/>
      <c r="E135" s="366"/>
      <c r="F135" s="366"/>
      <c r="G135" s="366"/>
      <c r="H135" s="366"/>
      <c r="I135" s="366"/>
      <c r="J135" s="366"/>
      <c r="K135" s="366"/>
      <c r="L135" s="366"/>
      <c r="M135" s="366"/>
      <c r="N135" s="366"/>
      <c r="O135" s="102"/>
      <c r="P135" s="102"/>
      <c r="Q135" s="130"/>
      <c r="R135" s="366"/>
      <c r="S135" s="110"/>
      <c r="T135" s="366"/>
      <c r="U135" s="130"/>
      <c r="V135" s="110"/>
      <c r="W135" s="110"/>
      <c r="X135" s="110"/>
      <c r="Y135" s="110"/>
      <c r="Z135" s="338"/>
      <c r="AA135" s="110"/>
      <c r="AB135" s="619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</row>
    <row r="136" spans="2:54">
      <c r="B136" s="110"/>
      <c r="C136" s="130"/>
      <c r="D136" s="211"/>
      <c r="E136" s="130"/>
      <c r="F136" s="130"/>
      <c r="G136" s="130"/>
      <c r="H136" s="130"/>
      <c r="I136" s="105"/>
      <c r="J136" s="130"/>
      <c r="K136" s="130"/>
      <c r="L136" s="130"/>
      <c r="M136" s="130"/>
      <c r="N136" s="105"/>
      <c r="O136" s="102"/>
      <c r="P136" s="102"/>
      <c r="Q136" s="211"/>
      <c r="R136" s="366"/>
      <c r="S136" s="130"/>
      <c r="T136" s="366"/>
      <c r="U136" s="130"/>
      <c r="V136" s="110"/>
      <c r="W136" s="278"/>
      <c r="X136" s="366"/>
      <c r="Y136" s="164"/>
      <c r="Z136" s="620"/>
      <c r="AA136" s="110"/>
      <c r="AB136" s="619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</row>
    <row r="137" spans="2:54">
      <c r="B137" s="164"/>
      <c r="C137" s="130"/>
      <c r="D137" s="621"/>
      <c r="E137" s="622"/>
      <c r="F137" s="622"/>
      <c r="G137" s="622"/>
      <c r="H137" s="622"/>
      <c r="I137" s="622"/>
      <c r="J137" s="622"/>
      <c r="K137" s="622"/>
      <c r="L137" s="622"/>
      <c r="M137" s="622"/>
      <c r="N137" s="622"/>
      <c r="O137" s="621"/>
      <c r="P137" s="366"/>
      <c r="Q137" s="366"/>
      <c r="R137" s="110"/>
      <c r="S137" s="500"/>
      <c r="T137" s="110"/>
      <c r="U137" s="110"/>
      <c r="V137" s="110"/>
      <c r="W137" s="623"/>
      <c r="X137" s="130"/>
      <c r="Y137" s="125"/>
      <c r="Z137" s="624"/>
      <c r="AA137" s="110"/>
      <c r="AB137" s="625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</row>
    <row r="138" spans="2:54">
      <c r="B138" s="164"/>
      <c r="C138" s="130"/>
      <c r="D138" s="621"/>
      <c r="E138" s="622"/>
      <c r="F138" s="622"/>
      <c r="G138" s="622"/>
      <c r="H138" s="622"/>
      <c r="I138" s="622"/>
      <c r="J138" s="622"/>
      <c r="K138" s="622"/>
      <c r="L138" s="622"/>
      <c r="M138" s="622"/>
      <c r="N138" s="622"/>
      <c r="O138" s="626"/>
      <c r="P138" s="627"/>
      <c r="Q138" s="366"/>
      <c r="R138" s="110"/>
      <c r="S138" s="110"/>
      <c r="T138" s="110"/>
      <c r="U138" s="110"/>
      <c r="V138" s="110"/>
      <c r="W138" s="623"/>
      <c r="X138" s="130"/>
      <c r="Y138" s="125"/>
      <c r="Z138" s="624"/>
      <c r="AA138" s="110"/>
      <c r="AB138" s="625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</row>
    <row r="139" spans="2:54">
      <c r="B139" s="164"/>
      <c r="C139" s="130"/>
      <c r="D139" s="621"/>
      <c r="E139" s="622"/>
      <c r="F139" s="622"/>
      <c r="G139" s="622"/>
      <c r="H139" s="637"/>
      <c r="I139" s="622"/>
      <c r="J139" s="622"/>
      <c r="K139" s="637"/>
      <c r="L139" s="622"/>
      <c r="M139" s="622"/>
      <c r="N139" s="622"/>
      <c r="O139" s="621"/>
      <c r="P139" s="627"/>
      <c r="Q139" s="366"/>
      <c r="R139" s="110"/>
      <c r="S139" s="110"/>
      <c r="T139" s="110"/>
      <c r="U139" s="110"/>
      <c r="V139" s="110"/>
      <c r="W139" s="623"/>
      <c r="X139" s="130"/>
      <c r="Y139" s="125"/>
      <c r="Z139" s="624"/>
      <c r="AA139" s="110"/>
      <c r="AB139" s="628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</row>
    <row r="140" spans="2:54">
      <c r="B140" s="164"/>
      <c r="C140" s="130"/>
      <c r="D140" s="621"/>
      <c r="E140" s="622"/>
      <c r="F140" s="622"/>
      <c r="G140" s="622"/>
      <c r="H140" s="622"/>
      <c r="I140" s="622"/>
      <c r="J140" s="622"/>
      <c r="K140" s="622"/>
      <c r="L140" s="622"/>
      <c r="M140" s="622"/>
      <c r="N140" s="637"/>
      <c r="O140" s="629"/>
      <c r="P140" s="627"/>
      <c r="Q140" s="366"/>
      <c r="R140" s="110"/>
      <c r="S140" s="110"/>
      <c r="T140" s="110"/>
      <c r="U140" s="110"/>
      <c r="V140" s="110"/>
      <c r="W140" s="623"/>
      <c r="X140" s="130"/>
      <c r="Y140" s="125"/>
      <c r="Z140" s="624"/>
      <c r="AA140" s="110"/>
      <c r="AB140" s="625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</row>
    <row r="141" spans="2:54">
      <c r="B141" s="164"/>
      <c r="C141" s="130"/>
      <c r="D141" s="621"/>
      <c r="E141" s="622"/>
      <c r="F141" s="622"/>
      <c r="G141" s="622"/>
      <c r="H141" s="622"/>
      <c r="I141" s="622"/>
      <c r="J141" s="622"/>
      <c r="K141" s="622"/>
      <c r="L141" s="622"/>
      <c r="M141" s="622"/>
      <c r="N141" s="622"/>
      <c r="O141" s="621"/>
      <c r="P141" s="627"/>
      <c r="Q141" s="366"/>
      <c r="R141" s="110"/>
      <c r="S141" s="110"/>
      <c r="T141" s="110"/>
      <c r="U141" s="110"/>
      <c r="V141" s="110"/>
      <c r="W141" s="623"/>
      <c r="X141" s="130"/>
      <c r="Y141" s="125"/>
      <c r="Z141" s="624"/>
      <c r="AA141" s="110"/>
      <c r="AB141" s="63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</row>
    <row r="142" spans="2:54">
      <c r="B142" s="164"/>
      <c r="C142" s="130"/>
      <c r="D142" s="621"/>
      <c r="E142" s="622"/>
      <c r="F142" s="622"/>
      <c r="G142" s="622"/>
      <c r="H142" s="622"/>
      <c r="I142" s="622"/>
      <c r="J142" s="622"/>
      <c r="K142" s="622"/>
      <c r="L142" s="622"/>
      <c r="M142" s="622"/>
      <c r="N142" s="622"/>
      <c r="O142" s="621"/>
      <c r="P142" s="627"/>
      <c r="Q142" s="366"/>
      <c r="R142" s="110"/>
      <c r="S142" s="110"/>
      <c r="T142" s="110"/>
      <c r="U142" s="110"/>
      <c r="V142" s="110"/>
      <c r="W142" s="623"/>
      <c r="X142" s="130"/>
      <c r="Y142" s="125"/>
      <c r="Z142" s="624"/>
      <c r="AA142" s="110"/>
      <c r="AB142" s="628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</row>
    <row r="143" spans="2:54">
      <c r="B143" s="164"/>
      <c r="C143" s="130"/>
      <c r="D143" s="621"/>
      <c r="E143" s="622"/>
      <c r="F143" s="622"/>
      <c r="G143" s="102"/>
      <c r="H143" s="632"/>
      <c r="I143" s="637"/>
      <c r="J143" s="622"/>
      <c r="K143" s="622"/>
      <c r="L143" s="622"/>
      <c r="M143" s="622"/>
      <c r="N143" s="622"/>
      <c r="O143" s="631"/>
      <c r="P143" s="627"/>
      <c r="Q143" s="366"/>
      <c r="R143" s="110"/>
      <c r="S143" s="110"/>
      <c r="T143" s="110"/>
      <c r="U143" s="110"/>
      <c r="V143" s="110"/>
      <c r="W143" s="623"/>
      <c r="X143" s="130"/>
      <c r="Y143" s="125"/>
      <c r="Z143" s="624"/>
      <c r="AA143" s="110"/>
      <c r="AB143" s="63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</row>
    <row r="144" spans="2:54">
      <c r="B144" s="164"/>
      <c r="C144" s="130"/>
      <c r="D144" s="621"/>
      <c r="E144" s="487"/>
      <c r="F144" s="622"/>
      <c r="G144" s="622"/>
      <c r="H144" s="622"/>
      <c r="I144" s="622"/>
      <c r="J144" s="622"/>
      <c r="K144" s="622"/>
      <c r="L144" s="622"/>
      <c r="M144" s="622"/>
      <c r="N144" s="622"/>
      <c r="O144" s="621"/>
      <c r="P144" s="627"/>
      <c r="Q144" s="366"/>
      <c r="R144" s="110"/>
      <c r="S144" s="110"/>
      <c r="T144" s="110"/>
      <c r="U144" s="110"/>
      <c r="V144" s="110"/>
      <c r="W144" s="623"/>
      <c r="X144" s="130"/>
      <c r="Y144" s="125"/>
      <c r="Z144" s="624"/>
      <c r="AA144" s="110"/>
      <c r="AB144" s="625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</row>
    <row r="145" spans="2:54">
      <c r="B145" s="164"/>
      <c r="C145" s="130"/>
      <c r="D145" s="621"/>
      <c r="E145" s="487"/>
      <c r="F145" s="622"/>
      <c r="G145" s="622"/>
      <c r="H145" s="622"/>
      <c r="I145" s="622"/>
      <c r="J145" s="622"/>
      <c r="K145" s="622"/>
      <c r="L145" s="622"/>
      <c r="M145" s="622"/>
      <c r="N145" s="622"/>
      <c r="O145" s="621"/>
      <c r="P145" s="627"/>
      <c r="Q145" s="366"/>
      <c r="R145" s="110"/>
      <c r="S145" s="110"/>
      <c r="T145" s="110"/>
      <c r="U145" s="110"/>
      <c r="V145" s="110"/>
      <c r="W145" s="623"/>
      <c r="X145" s="130"/>
      <c r="Y145" s="125"/>
      <c r="Z145" s="624"/>
      <c r="AA145" s="110"/>
      <c r="AB145" s="625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</row>
    <row r="146" spans="2:54">
      <c r="B146" s="164"/>
      <c r="C146" s="130"/>
      <c r="D146" s="621"/>
      <c r="E146" s="487"/>
      <c r="F146" s="622"/>
      <c r="G146" s="622"/>
      <c r="H146" s="622"/>
      <c r="I146" s="622"/>
      <c r="J146" s="622"/>
      <c r="K146" s="622"/>
      <c r="L146" s="622"/>
      <c r="M146" s="622"/>
      <c r="N146" s="622"/>
      <c r="O146" s="621"/>
      <c r="P146" s="627"/>
      <c r="Q146" s="366"/>
      <c r="R146" s="110"/>
      <c r="S146" s="110"/>
      <c r="T146" s="110"/>
      <c r="U146" s="110"/>
      <c r="V146" s="110"/>
      <c r="W146" s="623"/>
      <c r="X146" s="130"/>
      <c r="Y146" s="125"/>
      <c r="Z146" s="624"/>
      <c r="AA146" s="110"/>
      <c r="AB146" s="625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</row>
    <row r="147" spans="2:54">
      <c r="B147" s="164"/>
      <c r="C147" s="130"/>
      <c r="D147" s="621"/>
      <c r="E147" s="487"/>
      <c r="F147" s="622"/>
      <c r="G147" s="622"/>
      <c r="H147" s="622"/>
      <c r="I147" s="622"/>
      <c r="J147" s="622"/>
      <c r="K147" s="622"/>
      <c r="L147" s="622"/>
      <c r="M147" s="622"/>
      <c r="N147" s="622"/>
      <c r="O147" s="621"/>
      <c r="P147" s="627"/>
      <c r="Q147" s="366"/>
      <c r="R147" s="110"/>
      <c r="S147" s="110"/>
      <c r="T147" s="110"/>
      <c r="U147" s="110"/>
      <c r="V147" s="110"/>
      <c r="W147" s="623"/>
      <c r="X147" s="130"/>
      <c r="Y147" s="125"/>
      <c r="Z147" s="624"/>
      <c r="AA147" s="110"/>
      <c r="AB147" s="625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</row>
    <row r="148" spans="2:54">
      <c r="B148" s="164"/>
      <c r="C148" s="130"/>
      <c r="D148" s="621"/>
      <c r="E148" s="487"/>
      <c r="F148" s="622"/>
      <c r="G148" s="622"/>
      <c r="H148" s="622"/>
      <c r="I148" s="622"/>
      <c r="J148" s="622"/>
      <c r="K148" s="622"/>
      <c r="L148" s="622"/>
      <c r="M148" s="622"/>
      <c r="N148" s="622"/>
      <c r="O148" s="621"/>
      <c r="P148" s="627"/>
      <c r="Q148" s="366"/>
      <c r="R148" s="110"/>
      <c r="S148" s="110"/>
      <c r="T148" s="110"/>
      <c r="U148" s="110"/>
      <c r="V148" s="110"/>
      <c r="W148" s="623"/>
      <c r="X148" s="130"/>
      <c r="Y148" s="125"/>
      <c r="Z148" s="624"/>
      <c r="AA148" s="110"/>
      <c r="AB148" s="625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</row>
    <row r="149" spans="2:54">
      <c r="B149" s="164"/>
      <c r="C149" s="130"/>
      <c r="D149" s="621"/>
      <c r="E149" s="487"/>
      <c r="F149" s="622"/>
      <c r="G149" s="622"/>
      <c r="H149" s="622"/>
      <c r="I149" s="622"/>
      <c r="J149" s="622"/>
      <c r="K149" s="622"/>
      <c r="L149" s="622"/>
      <c r="M149" s="622"/>
      <c r="N149" s="622"/>
      <c r="O149" s="621"/>
      <c r="P149" s="627"/>
      <c r="Q149" s="366"/>
      <c r="R149" s="110"/>
      <c r="S149" s="110"/>
      <c r="T149" s="110"/>
      <c r="U149" s="110"/>
      <c r="V149" s="110"/>
      <c r="W149" s="623"/>
      <c r="X149" s="130"/>
      <c r="Y149" s="125"/>
      <c r="Z149" s="624"/>
      <c r="AA149" s="110"/>
      <c r="AB149" s="625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</row>
    <row r="150" spans="2:54" ht="13.5" customHeight="1">
      <c r="B150" s="164"/>
      <c r="C150" s="130"/>
      <c r="D150" s="621"/>
      <c r="E150" s="487"/>
      <c r="F150" s="622"/>
      <c r="G150" s="622"/>
      <c r="H150" s="622"/>
      <c r="I150" s="622"/>
      <c r="J150" s="622"/>
      <c r="K150" s="622"/>
      <c r="L150" s="622"/>
      <c r="M150" s="622"/>
      <c r="N150" s="622"/>
      <c r="O150" s="621"/>
      <c r="P150" s="627"/>
      <c r="Q150" s="366"/>
      <c r="R150" s="110"/>
      <c r="S150" s="110"/>
      <c r="T150" s="110"/>
      <c r="U150" s="110"/>
      <c r="V150" s="110"/>
      <c r="W150" s="623"/>
      <c r="X150" s="130"/>
      <c r="Y150" s="125"/>
      <c r="Z150" s="624"/>
      <c r="AA150" s="110"/>
      <c r="AB150" s="625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</row>
    <row r="151" spans="2:54">
      <c r="B151" s="164"/>
      <c r="C151" s="130"/>
      <c r="D151" s="621"/>
      <c r="E151" s="487"/>
      <c r="F151" s="622"/>
      <c r="G151" s="622"/>
      <c r="H151" s="622"/>
      <c r="I151" s="622"/>
      <c r="J151" s="622"/>
      <c r="K151" s="622"/>
      <c r="L151" s="622"/>
      <c r="M151" s="622"/>
      <c r="N151" s="622"/>
      <c r="O151" s="621"/>
      <c r="P151" s="627"/>
      <c r="Q151" s="366"/>
      <c r="R151" s="110"/>
      <c r="S151" s="110"/>
      <c r="T151" s="110"/>
      <c r="U151" s="110"/>
      <c r="V151" s="110"/>
      <c r="W151" s="623"/>
      <c r="X151" s="130"/>
      <c r="Y151" s="125"/>
      <c r="Z151" s="624"/>
      <c r="AA151" s="110"/>
      <c r="AB151" s="628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</row>
    <row r="152" spans="2:54" ht="12.75" customHeight="1">
      <c r="B152" s="164"/>
      <c r="C152" s="130"/>
      <c r="D152" s="621"/>
      <c r="E152" s="487"/>
      <c r="F152" s="632"/>
      <c r="G152" s="633"/>
      <c r="H152" s="622"/>
      <c r="I152" s="622"/>
      <c r="J152" s="622"/>
      <c r="K152" s="622"/>
      <c r="L152" s="632"/>
      <c r="M152" s="632"/>
      <c r="N152" s="622"/>
      <c r="O152" s="626"/>
      <c r="P152" s="627"/>
      <c r="Q152" s="366"/>
      <c r="R152" s="110"/>
      <c r="S152" s="110"/>
      <c r="T152" s="110"/>
      <c r="U152" s="110"/>
      <c r="V152" s="110"/>
      <c r="W152" s="623"/>
      <c r="X152" s="130"/>
      <c r="Y152" s="125"/>
      <c r="Z152" s="624"/>
      <c r="AA152" s="110"/>
      <c r="AB152" s="634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</row>
    <row r="153" spans="2:54">
      <c r="B153" s="164"/>
      <c r="C153" s="130"/>
      <c r="D153" s="621"/>
      <c r="E153" s="487"/>
      <c r="F153" s="632"/>
      <c r="G153" s="633"/>
      <c r="H153" s="622"/>
      <c r="I153" s="622"/>
      <c r="J153" s="622"/>
      <c r="K153" s="622"/>
      <c r="L153" s="632"/>
      <c r="M153" s="632"/>
      <c r="N153" s="622"/>
      <c r="O153" s="621"/>
      <c r="P153" s="627"/>
      <c r="Q153" s="366"/>
      <c r="R153" s="110"/>
      <c r="S153" s="110"/>
      <c r="T153" s="110"/>
      <c r="U153" s="110"/>
      <c r="V153" s="110"/>
      <c r="W153" s="623"/>
      <c r="X153" s="130"/>
      <c r="Y153" s="125"/>
      <c r="Z153" s="624"/>
      <c r="AA153" s="110"/>
      <c r="AB153" s="625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</row>
    <row r="154" spans="2:54" ht="12.75" customHeight="1">
      <c r="B154" s="164"/>
      <c r="C154" s="130"/>
      <c r="D154" s="621"/>
      <c r="E154" s="487"/>
      <c r="F154" s="632"/>
      <c r="G154" s="633"/>
      <c r="H154" s="622"/>
      <c r="I154" s="622"/>
      <c r="J154" s="622"/>
      <c r="K154" s="622"/>
      <c r="L154" s="632"/>
      <c r="M154" s="632"/>
      <c r="N154" s="622"/>
      <c r="O154" s="621"/>
      <c r="P154" s="627"/>
      <c r="Q154" s="366"/>
      <c r="R154" s="110"/>
      <c r="S154" s="110"/>
      <c r="T154" s="110"/>
      <c r="U154" s="110"/>
      <c r="V154" s="110"/>
      <c r="W154" s="623"/>
      <c r="X154" s="130"/>
      <c r="Y154" s="125"/>
      <c r="Z154" s="624"/>
      <c r="AA154" s="110"/>
      <c r="AB154" s="625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</row>
    <row r="155" spans="2:54">
      <c r="B155" s="164"/>
      <c r="C155" s="130"/>
      <c r="D155" s="621"/>
      <c r="E155" s="646"/>
      <c r="F155" s="632"/>
      <c r="G155" s="633"/>
      <c r="H155" s="622"/>
      <c r="I155" s="644"/>
      <c r="J155" s="622"/>
      <c r="K155" s="644"/>
      <c r="L155" s="637"/>
      <c r="M155" s="637"/>
      <c r="N155" s="622"/>
      <c r="O155" s="621"/>
      <c r="P155" s="627"/>
      <c r="Q155" s="366"/>
      <c r="R155" s="110"/>
      <c r="S155" s="110"/>
      <c r="T155" s="110"/>
      <c r="U155" s="110"/>
      <c r="V155" s="110"/>
      <c r="W155" s="623"/>
      <c r="X155" s="130"/>
      <c r="Y155" s="125"/>
      <c r="Z155" s="624"/>
      <c r="AA155" s="110"/>
      <c r="AB155" s="63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</row>
    <row r="156" spans="2:54">
      <c r="B156" s="164"/>
      <c r="C156" s="130"/>
      <c r="D156" s="621"/>
      <c r="E156" s="487"/>
      <c r="F156" s="637"/>
      <c r="G156" s="633"/>
      <c r="H156" s="622"/>
      <c r="I156" s="622"/>
      <c r="J156" s="622"/>
      <c r="K156" s="622"/>
      <c r="L156" s="637"/>
      <c r="M156" s="637"/>
      <c r="N156" s="622"/>
      <c r="O156" s="621"/>
      <c r="P156" s="627"/>
      <c r="Q156" s="366"/>
      <c r="R156" s="110"/>
      <c r="S156" s="110"/>
      <c r="T156" s="110"/>
      <c r="U156" s="110"/>
      <c r="V156" s="110"/>
      <c r="W156" s="623"/>
      <c r="X156" s="130"/>
      <c r="Y156" s="125"/>
      <c r="Z156" s="624"/>
      <c r="AA156" s="110"/>
      <c r="AB156" s="625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</row>
    <row r="157" spans="2:54">
      <c r="B157" s="164"/>
      <c r="C157" s="130"/>
      <c r="D157" s="621"/>
      <c r="E157" s="487"/>
      <c r="F157" s="632"/>
      <c r="G157" s="633"/>
      <c r="H157" s="622"/>
      <c r="I157" s="622"/>
      <c r="J157" s="622"/>
      <c r="K157" s="622"/>
      <c r="L157" s="637"/>
      <c r="M157" s="632"/>
      <c r="N157" s="622"/>
      <c r="O157" s="621"/>
      <c r="P157" s="627"/>
      <c r="Q157" s="366"/>
      <c r="R157" s="110"/>
      <c r="S157" s="110"/>
      <c r="T157" s="110"/>
      <c r="U157" s="110"/>
      <c r="V157" s="110"/>
      <c r="W157" s="623"/>
      <c r="X157" s="130"/>
      <c r="Y157" s="125"/>
      <c r="Z157" s="624"/>
      <c r="AA157" s="110"/>
      <c r="AB157" s="625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</row>
    <row r="158" spans="2:54">
      <c r="B158" s="164"/>
      <c r="C158" s="130"/>
      <c r="D158" s="621"/>
      <c r="E158" s="487"/>
      <c r="F158" s="637"/>
      <c r="G158" s="633"/>
      <c r="H158" s="622"/>
      <c r="I158" s="622"/>
      <c r="J158" s="622"/>
      <c r="K158" s="622"/>
      <c r="L158" s="633"/>
      <c r="M158" s="633"/>
      <c r="N158" s="102"/>
      <c r="O158" s="621"/>
      <c r="P158" s="627"/>
      <c r="Q158" s="366"/>
      <c r="R158" s="110"/>
      <c r="S158" s="110"/>
      <c r="T158" s="110"/>
      <c r="U158" s="110"/>
      <c r="V158" s="110"/>
      <c r="W158" s="623"/>
      <c r="X158" s="130"/>
      <c r="Y158" s="125"/>
      <c r="Z158" s="624"/>
      <c r="AA158" s="110"/>
      <c r="AB158" s="625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</row>
    <row r="159" spans="2:54">
      <c r="B159" s="164"/>
      <c r="C159" s="130"/>
      <c r="D159" s="621"/>
      <c r="E159" s="487"/>
      <c r="F159" s="637"/>
      <c r="G159" s="637"/>
      <c r="H159" s="622"/>
      <c r="I159" s="622"/>
      <c r="J159" s="622"/>
      <c r="K159" s="632"/>
      <c r="L159" s="644"/>
      <c r="M159" s="637"/>
      <c r="N159" s="633"/>
      <c r="O159" s="621"/>
      <c r="P159" s="627"/>
      <c r="Q159" s="366"/>
      <c r="R159" s="110"/>
      <c r="S159" s="110"/>
      <c r="T159" s="110"/>
      <c r="U159" s="110"/>
      <c r="V159" s="110"/>
      <c r="W159" s="623"/>
      <c r="X159" s="130"/>
      <c r="Y159" s="125"/>
      <c r="Z159" s="624"/>
      <c r="AA159" s="110"/>
      <c r="AB159" s="625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</row>
    <row r="160" spans="2:54" ht="10.5" customHeight="1">
      <c r="B160" s="164"/>
      <c r="C160" s="130"/>
      <c r="D160" s="621"/>
      <c r="E160" s="487"/>
      <c r="F160" s="632"/>
      <c r="G160" s="633"/>
      <c r="H160" s="622"/>
      <c r="I160" s="622"/>
      <c r="J160" s="622"/>
      <c r="K160" s="622"/>
      <c r="L160" s="632"/>
      <c r="M160" s="632"/>
      <c r="N160" s="622"/>
      <c r="O160" s="621"/>
      <c r="P160" s="627"/>
      <c r="Q160" s="366"/>
      <c r="R160" s="110"/>
      <c r="S160" s="110"/>
      <c r="T160" s="110"/>
      <c r="U160" s="110"/>
      <c r="V160" s="110"/>
      <c r="W160" s="623"/>
      <c r="X160" s="130"/>
      <c r="Y160" s="125"/>
      <c r="Z160" s="624"/>
      <c r="AA160" s="110"/>
      <c r="AB160" s="625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</row>
    <row r="161" spans="2:54" ht="12.75" customHeight="1">
      <c r="B161" s="164"/>
      <c r="C161" s="130"/>
      <c r="D161" s="621"/>
      <c r="E161" s="487"/>
      <c r="F161" s="637"/>
      <c r="G161" s="633"/>
      <c r="H161" s="622"/>
      <c r="I161" s="622"/>
      <c r="J161" s="622"/>
      <c r="K161" s="622"/>
      <c r="L161" s="633"/>
      <c r="M161" s="633"/>
      <c r="N161" s="622"/>
      <c r="O161" s="621"/>
      <c r="P161" s="635"/>
      <c r="Q161" s="366"/>
      <c r="R161" s="110"/>
      <c r="S161" s="110"/>
      <c r="T161" s="110"/>
      <c r="U161" s="110"/>
      <c r="V161" s="110"/>
      <c r="W161" s="623"/>
      <c r="X161" s="130"/>
      <c r="Y161" s="125"/>
      <c r="Z161" s="624"/>
      <c r="AA161" s="110"/>
      <c r="AB161" s="636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</row>
    <row r="162" spans="2:54">
      <c r="B162" s="164"/>
      <c r="C162" s="130"/>
      <c r="D162" s="621"/>
      <c r="E162" s="487"/>
      <c r="F162" s="632"/>
      <c r="G162" s="633"/>
      <c r="H162" s="622"/>
      <c r="I162" s="622"/>
      <c r="J162" s="622"/>
      <c r="K162" s="622"/>
      <c r="L162" s="633"/>
      <c r="M162" s="633"/>
      <c r="N162" s="622"/>
      <c r="O162" s="621"/>
      <c r="P162" s="627"/>
      <c r="Q162" s="366"/>
      <c r="R162" s="110"/>
      <c r="S162" s="110"/>
      <c r="T162" s="110"/>
      <c r="U162" s="110"/>
      <c r="V162" s="110"/>
      <c r="W162" s="623"/>
      <c r="X162" s="130"/>
      <c r="Y162" s="125"/>
      <c r="Z162" s="624"/>
      <c r="AA162" s="110"/>
      <c r="AB162" s="625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</row>
    <row r="163" spans="2:54" ht="12.75" customHeight="1">
      <c r="B163" s="164"/>
      <c r="C163" s="130"/>
      <c r="D163" s="621"/>
      <c r="E163" s="487"/>
      <c r="F163" s="633"/>
      <c r="G163" s="637"/>
      <c r="H163" s="622"/>
      <c r="I163" s="622"/>
      <c r="J163" s="622"/>
      <c r="K163" s="622"/>
      <c r="L163" s="644"/>
      <c r="M163" s="637"/>
      <c r="N163" s="622"/>
      <c r="O163" s="621"/>
      <c r="P163" s="635"/>
      <c r="Q163" s="366"/>
      <c r="R163" s="110"/>
      <c r="S163" s="110"/>
      <c r="T163" s="110"/>
      <c r="U163" s="110"/>
      <c r="V163" s="110"/>
      <c r="W163" s="623"/>
      <c r="X163" s="130"/>
      <c r="Y163" s="125"/>
      <c r="Z163" s="624"/>
      <c r="AA163" s="110"/>
      <c r="AB163" s="636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</row>
    <row r="164" spans="2:54" hidden="1">
      <c r="B164" s="164"/>
      <c r="C164" s="130"/>
      <c r="D164" s="621"/>
      <c r="E164" s="487"/>
      <c r="F164" s="637"/>
      <c r="G164" s="633"/>
      <c r="H164" s="622"/>
      <c r="I164" s="622"/>
      <c r="J164" s="622"/>
      <c r="K164" s="622"/>
      <c r="L164" s="632"/>
      <c r="M164" s="632"/>
      <c r="N164" s="622"/>
      <c r="O164" s="621"/>
      <c r="P164" s="627"/>
      <c r="Q164" s="366"/>
      <c r="R164" s="110"/>
      <c r="S164" s="110"/>
      <c r="T164" s="110"/>
      <c r="U164" s="110"/>
      <c r="V164" s="110"/>
      <c r="W164" s="623"/>
      <c r="X164" s="130"/>
      <c r="Y164" s="125"/>
      <c r="Z164" s="624"/>
      <c r="AA164" s="110"/>
      <c r="AB164" s="63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</row>
    <row r="165" spans="2:54" ht="13.5" customHeight="1">
      <c r="B165" s="164"/>
      <c r="C165" s="105"/>
      <c r="D165" s="621"/>
      <c r="E165" s="487"/>
      <c r="F165" s="633"/>
      <c r="G165" s="633"/>
      <c r="H165" s="622"/>
      <c r="I165" s="622"/>
      <c r="J165" s="622"/>
      <c r="K165" s="622"/>
      <c r="L165" s="637"/>
      <c r="M165" s="637"/>
      <c r="N165" s="622"/>
      <c r="O165" s="621"/>
      <c r="P165" s="627"/>
      <c r="Q165" s="366"/>
      <c r="R165" s="110"/>
      <c r="S165" s="110"/>
      <c r="T165" s="110"/>
      <c r="U165" s="110"/>
      <c r="V165" s="110"/>
      <c r="W165" s="623"/>
      <c r="X165" s="130"/>
      <c r="Y165" s="125"/>
      <c r="Z165" s="624"/>
      <c r="AA165" s="110"/>
      <c r="AB165" s="625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</row>
    <row r="166" spans="2:54" ht="12.75" customHeight="1">
      <c r="B166" s="164"/>
      <c r="C166" s="130"/>
      <c r="D166" s="621"/>
      <c r="E166" s="487"/>
      <c r="F166" s="632"/>
      <c r="G166" s="633"/>
      <c r="H166" s="644"/>
      <c r="I166" s="622"/>
      <c r="J166" s="622"/>
      <c r="K166" s="622"/>
      <c r="L166" s="632"/>
      <c r="M166" s="633"/>
      <c r="N166" s="622"/>
      <c r="O166" s="626"/>
      <c r="P166" s="635"/>
      <c r="Q166" s="366"/>
      <c r="R166" s="110"/>
      <c r="S166" s="110"/>
      <c r="T166" s="110"/>
      <c r="U166" s="110"/>
      <c r="V166" s="110"/>
      <c r="W166" s="623"/>
      <c r="X166" s="130"/>
      <c r="Y166" s="125"/>
      <c r="Z166" s="624"/>
      <c r="AA166" s="110"/>
      <c r="AB166" s="636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</row>
    <row r="167" spans="2:54" ht="12.75" customHeight="1">
      <c r="B167" s="164"/>
      <c r="C167" s="130"/>
      <c r="D167" s="621"/>
      <c r="E167" s="487"/>
      <c r="F167" s="644"/>
      <c r="G167" s="644"/>
      <c r="H167" s="622"/>
      <c r="I167" s="622"/>
      <c r="J167" s="622"/>
      <c r="K167" s="622"/>
      <c r="L167" s="645"/>
      <c r="M167" s="644"/>
      <c r="N167" s="622"/>
      <c r="O167" s="626"/>
      <c r="P167" s="627"/>
      <c r="Q167" s="366"/>
      <c r="R167" s="110"/>
      <c r="S167" s="110"/>
      <c r="T167" s="110"/>
      <c r="U167" s="110"/>
      <c r="V167" s="110"/>
      <c r="W167" s="623"/>
      <c r="X167" s="130"/>
      <c r="Y167" s="125"/>
      <c r="Z167" s="624"/>
      <c r="AA167" s="110"/>
      <c r="AB167" s="639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</row>
    <row r="168" spans="2:54" ht="12.75" customHeight="1">
      <c r="B168" s="164"/>
      <c r="C168" s="130"/>
      <c r="D168" s="621"/>
      <c r="E168" s="640"/>
      <c r="F168" s="160"/>
      <c r="G168" s="160"/>
      <c r="H168" s="160"/>
      <c r="I168" s="160"/>
      <c r="J168" s="160"/>
      <c r="K168" s="160"/>
      <c r="L168" s="160"/>
      <c r="M168" s="160"/>
      <c r="N168" s="160"/>
      <c r="O168" s="626"/>
      <c r="P168" s="627"/>
      <c r="Q168" s="366"/>
      <c r="R168" s="110"/>
      <c r="S168" s="110"/>
      <c r="T168" s="110"/>
      <c r="U168" s="110"/>
      <c r="V168" s="110"/>
      <c r="W168" s="623"/>
      <c r="X168" s="130"/>
      <c r="Y168" s="125"/>
      <c r="Z168" s="624"/>
      <c r="AA168" s="110"/>
      <c r="AB168" s="625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</row>
    <row r="169" spans="2:54" ht="12.75" customHeight="1">
      <c r="B169" s="164"/>
      <c r="C169" s="130"/>
      <c r="D169" s="621"/>
      <c r="E169" s="640"/>
      <c r="F169" s="160"/>
      <c r="G169" s="160"/>
      <c r="H169" s="160"/>
      <c r="I169" s="160"/>
      <c r="J169" s="160"/>
      <c r="K169" s="160"/>
      <c r="L169" s="160"/>
      <c r="M169" s="160"/>
      <c r="N169" s="160"/>
      <c r="O169" s="626"/>
      <c r="P169" s="627"/>
      <c r="Q169" s="366"/>
      <c r="R169" s="110"/>
      <c r="S169" s="110"/>
      <c r="T169" s="110"/>
      <c r="U169" s="110"/>
      <c r="V169" s="110"/>
      <c r="W169" s="623"/>
      <c r="X169" s="130"/>
      <c r="Y169" s="125"/>
      <c r="Z169" s="624"/>
      <c r="AA169" s="110"/>
      <c r="AB169" s="625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</row>
    <row r="170" spans="2:54" ht="11.25" customHeight="1">
      <c r="B170" s="164"/>
      <c r="C170" s="130"/>
      <c r="D170" s="621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626"/>
      <c r="P170" s="627"/>
      <c r="Q170" s="366"/>
      <c r="R170" s="110"/>
      <c r="S170" s="110"/>
      <c r="T170" s="110"/>
      <c r="U170" s="110"/>
      <c r="V170" s="110"/>
      <c r="W170" s="623"/>
      <c r="X170" s="130"/>
      <c r="Y170" s="125"/>
      <c r="Z170" s="624"/>
      <c r="AA170" s="110"/>
      <c r="AB170" s="625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</row>
    <row r="171" spans="2:54" ht="12.75" customHeight="1">
      <c r="B171" s="164"/>
      <c r="C171" s="130"/>
      <c r="D171" s="621"/>
      <c r="E171" s="160"/>
      <c r="F171" s="160"/>
      <c r="G171" s="160"/>
      <c r="H171" s="160"/>
      <c r="I171" s="160"/>
      <c r="J171" s="160"/>
      <c r="K171" s="641"/>
      <c r="L171" s="160"/>
      <c r="M171" s="160"/>
      <c r="N171" s="160"/>
      <c r="O171" s="629"/>
      <c r="P171" s="627"/>
      <c r="Q171" s="366"/>
      <c r="R171" s="110"/>
      <c r="S171" s="110"/>
      <c r="T171" s="110"/>
      <c r="U171" s="110"/>
      <c r="V171" s="110"/>
      <c r="W171" s="642"/>
      <c r="X171" s="130"/>
      <c r="Y171" s="643"/>
      <c r="Z171" s="624"/>
      <c r="AA171" s="110"/>
      <c r="AB171" s="625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</row>
    <row r="172" spans="2:54" ht="11.25" customHeight="1"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</row>
    <row r="173" spans="2:54" ht="12.75" customHeight="1">
      <c r="B173" s="207"/>
      <c r="C173" s="110"/>
      <c r="D173" s="207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205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</row>
    <row r="174" spans="2:54">
      <c r="B174" s="110"/>
      <c r="C174" s="130"/>
      <c r="D174" s="366"/>
      <c r="E174" s="211"/>
      <c r="F174" s="211"/>
      <c r="G174" s="211"/>
      <c r="H174" s="211"/>
      <c r="I174" s="211"/>
      <c r="J174" s="211"/>
      <c r="K174" s="211"/>
      <c r="L174" s="211"/>
      <c r="M174" s="130"/>
      <c r="N174" s="130"/>
      <c r="O174" s="102"/>
      <c r="P174" s="102"/>
      <c r="Q174" s="130"/>
      <c r="R174" s="366"/>
      <c r="S174" s="110"/>
      <c r="T174" s="366"/>
      <c r="U174" s="13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</row>
    <row r="175" spans="2:54">
      <c r="B175" s="110"/>
      <c r="C175" s="130"/>
      <c r="D175" s="102"/>
      <c r="E175" s="211"/>
      <c r="F175" s="211"/>
      <c r="G175" s="211"/>
      <c r="H175" s="211"/>
      <c r="I175" s="211"/>
      <c r="J175" s="211"/>
      <c r="K175" s="211"/>
      <c r="L175" s="211"/>
      <c r="M175" s="130"/>
      <c r="N175" s="130"/>
      <c r="O175" s="102"/>
      <c r="P175" s="102"/>
      <c r="Q175" s="130"/>
      <c r="R175" s="366"/>
      <c r="S175" s="110"/>
      <c r="T175" s="366"/>
      <c r="U175" s="13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</row>
    <row r="176" spans="2:54">
      <c r="B176" s="110"/>
      <c r="C176" s="366"/>
      <c r="D176" s="366"/>
      <c r="E176" s="211"/>
      <c r="F176" s="211"/>
      <c r="G176" s="211"/>
      <c r="H176" s="211"/>
      <c r="I176" s="110"/>
      <c r="J176" s="110"/>
      <c r="K176" s="211"/>
      <c r="L176" s="108"/>
      <c r="M176" s="130"/>
      <c r="N176" s="130"/>
      <c r="O176" s="102"/>
      <c r="P176" s="102"/>
      <c r="Q176" s="366"/>
      <c r="R176" s="366"/>
      <c r="S176" s="110"/>
      <c r="T176" s="366"/>
      <c r="U176" s="130"/>
      <c r="V176" s="110"/>
      <c r="W176" s="110"/>
      <c r="X176" s="110"/>
      <c r="Y176" s="110"/>
      <c r="Z176" s="110"/>
      <c r="AA176" s="110"/>
      <c r="AB176" s="618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</row>
    <row r="177" spans="2:54">
      <c r="B177" s="110"/>
      <c r="C177" s="130"/>
      <c r="D177" s="130"/>
      <c r="E177" s="366"/>
      <c r="F177" s="366"/>
      <c r="G177" s="366"/>
      <c r="H177" s="366"/>
      <c r="I177" s="366"/>
      <c r="J177" s="366"/>
      <c r="K177" s="366"/>
      <c r="L177" s="366"/>
      <c r="M177" s="366"/>
      <c r="N177" s="366"/>
      <c r="O177" s="102"/>
      <c r="P177" s="102"/>
      <c r="Q177" s="366"/>
      <c r="R177" s="366"/>
      <c r="S177" s="110"/>
      <c r="T177" s="366"/>
      <c r="U177" s="130"/>
      <c r="V177" s="110"/>
      <c r="W177" s="110"/>
      <c r="X177" s="110"/>
      <c r="Y177" s="110"/>
      <c r="Z177" s="338"/>
      <c r="AA177" s="110"/>
      <c r="AB177" s="618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</row>
    <row r="178" spans="2:54">
      <c r="B178" s="110"/>
      <c r="C178" s="366"/>
      <c r="D178" s="110"/>
      <c r="E178" s="366"/>
      <c r="F178" s="366"/>
      <c r="G178" s="366"/>
      <c r="H178" s="366"/>
      <c r="I178" s="366"/>
      <c r="J178" s="366"/>
      <c r="K178" s="366"/>
      <c r="L178" s="366"/>
      <c r="M178" s="366"/>
      <c r="N178" s="366"/>
      <c r="O178" s="102"/>
      <c r="P178" s="102"/>
      <c r="Q178" s="130"/>
      <c r="R178" s="366"/>
      <c r="S178" s="110"/>
      <c r="T178" s="366"/>
      <c r="U178" s="130"/>
      <c r="V178" s="110"/>
      <c r="W178" s="110"/>
      <c r="X178" s="110"/>
      <c r="Y178" s="110"/>
      <c r="Z178" s="338"/>
      <c r="AA178" s="110"/>
      <c r="AB178" s="619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</row>
    <row r="179" spans="2:54">
      <c r="B179" s="110"/>
      <c r="C179" s="130"/>
      <c r="D179" s="211"/>
      <c r="E179" s="130"/>
      <c r="F179" s="130"/>
      <c r="G179" s="130"/>
      <c r="H179" s="130"/>
      <c r="I179" s="105"/>
      <c r="J179" s="130"/>
      <c r="K179" s="130"/>
      <c r="L179" s="130"/>
      <c r="M179" s="130"/>
      <c r="N179" s="105"/>
      <c r="O179" s="102"/>
      <c r="P179" s="102"/>
      <c r="Q179" s="211"/>
      <c r="R179" s="366"/>
      <c r="S179" s="130"/>
      <c r="T179" s="366"/>
      <c r="U179" s="130"/>
      <c r="V179" s="110"/>
      <c r="W179" s="278"/>
      <c r="X179" s="366"/>
      <c r="Y179" s="164"/>
      <c r="Z179" s="620"/>
      <c r="AA179" s="110"/>
      <c r="AB179" s="619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</row>
    <row r="180" spans="2:54">
      <c r="B180" s="164"/>
      <c r="C180" s="130"/>
      <c r="D180" s="621"/>
      <c r="E180" s="637"/>
      <c r="F180" s="622"/>
      <c r="G180" s="622"/>
      <c r="H180" s="622"/>
      <c r="I180" s="622"/>
      <c r="J180" s="622"/>
      <c r="K180" s="622"/>
      <c r="L180" s="622"/>
      <c r="M180" s="622"/>
      <c r="N180" s="622"/>
      <c r="O180" s="621"/>
      <c r="P180" s="366"/>
      <c r="Q180" s="366"/>
      <c r="R180" s="110"/>
      <c r="S180" s="500"/>
      <c r="T180" s="110"/>
      <c r="U180" s="110"/>
      <c r="V180" s="110"/>
      <c r="W180" s="623"/>
      <c r="X180" s="130"/>
      <c r="Y180" s="125"/>
      <c r="Z180" s="624"/>
      <c r="AA180" s="110"/>
      <c r="AB180" s="625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</row>
    <row r="181" spans="2:54">
      <c r="B181" s="164"/>
      <c r="C181" s="130"/>
      <c r="D181" s="621"/>
      <c r="E181" s="637"/>
      <c r="F181" s="622"/>
      <c r="G181" s="622"/>
      <c r="H181" s="622"/>
      <c r="I181" s="622"/>
      <c r="J181" s="622"/>
      <c r="K181" s="622"/>
      <c r="L181" s="622"/>
      <c r="M181" s="622"/>
      <c r="N181" s="622"/>
      <c r="O181" s="626"/>
      <c r="P181" s="627"/>
      <c r="Q181" s="366"/>
      <c r="R181" s="110"/>
      <c r="S181" s="110"/>
      <c r="T181" s="110"/>
      <c r="U181" s="110"/>
      <c r="V181" s="110"/>
      <c r="W181" s="623"/>
      <c r="X181" s="130"/>
      <c r="Y181" s="125"/>
      <c r="Z181" s="624"/>
      <c r="AA181" s="110"/>
      <c r="AB181" s="625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</row>
    <row r="182" spans="2:54" ht="12" customHeight="1">
      <c r="B182" s="164"/>
      <c r="C182" s="130"/>
      <c r="D182" s="621"/>
      <c r="E182" s="637"/>
      <c r="F182" s="622"/>
      <c r="G182" s="622"/>
      <c r="H182" s="637"/>
      <c r="I182" s="622"/>
      <c r="J182" s="622"/>
      <c r="K182" s="637"/>
      <c r="L182" s="622"/>
      <c r="M182" s="622"/>
      <c r="N182" s="622"/>
      <c r="O182" s="621"/>
      <c r="P182" s="627"/>
      <c r="Q182" s="366"/>
      <c r="R182" s="110"/>
      <c r="S182" s="110"/>
      <c r="T182" s="110"/>
      <c r="U182" s="110"/>
      <c r="V182" s="110"/>
      <c r="W182" s="623"/>
      <c r="X182" s="130"/>
      <c r="Y182" s="125"/>
      <c r="Z182" s="624"/>
      <c r="AA182" s="110"/>
      <c r="AB182" s="628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</row>
    <row r="183" spans="2:54">
      <c r="B183" s="164"/>
      <c r="C183" s="130"/>
      <c r="D183" s="621"/>
      <c r="E183" s="637"/>
      <c r="F183" s="622"/>
      <c r="G183" s="622"/>
      <c r="H183" s="622"/>
      <c r="I183" s="622"/>
      <c r="J183" s="622"/>
      <c r="K183" s="622"/>
      <c r="L183" s="622"/>
      <c r="M183" s="622"/>
      <c r="N183" s="637"/>
      <c r="O183" s="629"/>
      <c r="P183" s="627"/>
      <c r="Q183" s="366"/>
      <c r="R183" s="110"/>
      <c r="S183" s="110"/>
      <c r="T183" s="110"/>
      <c r="U183" s="110"/>
      <c r="V183" s="110"/>
      <c r="W183" s="623"/>
      <c r="X183" s="130"/>
      <c r="Y183" s="125"/>
      <c r="Z183" s="624"/>
      <c r="AA183" s="110"/>
      <c r="AB183" s="625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</row>
    <row r="184" spans="2:54" ht="12.75" customHeight="1">
      <c r="B184" s="164"/>
      <c r="C184" s="130"/>
      <c r="D184" s="621"/>
      <c r="E184" s="637"/>
      <c r="F184" s="622"/>
      <c r="G184" s="622"/>
      <c r="H184" s="622"/>
      <c r="I184" s="622"/>
      <c r="J184" s="622"/>
      <c r="K184" s="622"/>
      <c r="L184" s="622"/>
      <c r="M184" s="622"/>
      <c r="N184" s="622"/>
      <c r="O184" s="621"/>
      <c r="P184" s="627"/>
      <c r="Q184" s="366"/>
      <c r="R184" s="110"/>
      <c r="S184" s="110"/>
      <c r="T184" s="110"/>
      <c r="U184" s="110"/>
      <c r="V184" s="110"/>
      <c r="W184" s="623"/>
      <c r="X184" s="130"/>
      <c r="Y184" s="125"/>
      <c r="Z184" s="624"/>
      <c r="AA184" s="110"/>
      <c r="AB184" s="63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</row>
    <row r="185" spans="2:54">
      <c r="B185" s="164"/>
      <c r="C185" s="130"/>
      <c r="D185" s="621"/>
      <c r="E185" s="637"/>
      <c r="F185" s="622"/>
      <c r="G185" s="622"/>
      <c r="H185" s="622"/>
      <c r="I185" s="622"/>
      <c r="J185" s="622"/>
      <c r="K185" s="622"/>
      <c r="L185" s="622"/>
      <c r="M185" s="622"/>
      <c r="N185" s="622"/>
      <c r="O185" s="621"/>
      <c r="P185" s="627"/>
      <c r="Q185" s="366"/>
      <c r="R185" s="110"/>
      <c r="S185" s="110"/>
      <c r="T185" s="110"/>
      <c r="U185" s="110"/>
      <c r="V185" s="110"/>
      <c r="W185" s="623"/>
      <c r="X185" s="130"/>
      <c r="Y185" s="125"/>
      <c r="Z185" s="624"/>
      <c r="AA185" s="110"/>
      <c r="AB185" s="628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</row>
    <row r="186" spans="2:54" ht="15" customHeight="1">
      <c r="B186" s="164"/>
      <c r="C186" s="130"/>
      <c r="D186" s="621"/>
      <c r="E186" s="637"/>
      <c r="F186" s="622"/>
      <c r="G186" s="102"/>
      <c r="H186" s="632"/>
      <c r="I186" s="637"/>
      <c r="J186" s="622"/>
      <c r="K186" s="622"/>
      <c r="L186" s="622"/>
      <c r="M186" s="622"/>
      <c r="N186" s="622"/>
      <c r="O186" s="631"/>
      <c r="P186" s="627"/>
      <c r="Q186" s="366"/>
      <c r="R186" s="110"/>
      <c r="S186" s="110"/>
      <c r="T186" s="110"/>
      <c r="U186" s="110"/>
      <c r="V186" s="110"/>
      <c r="W186" s="623"/>
      <c r="X186" s="130"/>
      <c r="Y186" s="125"/>
      <c r="Z186" s="624"/>
      <c r="AA186" s="110"/>
      <c r="AB186" s="63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</row>
    <row r="187" spans="2:54">
      <c r="B187" s="164"/>
      <c r="C187" s="130"/>
      <c r="D187" s="621"/>
      <c r="E187" s="637"/>
      <c r="F187" s="622"/>
      <c r="G187" s="622"/>
      <c r="H187" s="622"/>
      <c r="I187" s="622"/>
      <c r="J187" s="622"/>
      <c r="K187" s="622"/>
      <c r="L187" s="622"/>
      <c r="M187" s="622"/>
      <c r="N187" s="622"/>
      <c r="O187" s="621"/>
      <c r="P187" s="627"/>
      <c r="Q187" s="366"/>
      <c r="R187" s="110"/>
      <c r="S187" s="110"/>
      <c r="T187" s="110"/>
      <c r="U187" s="110"/>
      <c r="V187" s="110"/>
      <c r="W187" s="623"/>
      <c r="X187" s="130"/>
      <c r="Y187" s="125"/>
      <c r="Z187" s="624"/>
      <c r="AA187" s="110"/>
      <c r="AB187" s="625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</row>
    <row r="188" spans="2:54">
      <c r="B188" s="164"/>
      <c r="C188" s="130"/>
      <c r="D188" s="621"/>
      <c r="E188" s="637"/>
      <c r="F188" s="622"/>
      <c r="G188" s="622"/>
      <c r="H188" s="622"/>
      <c r="I188" s="622"/>
      <c r="J188" s="622"/>
      <c r="K188" s="622"/>
      <c r="L188" s="622"/>
      <c r="M188" s="622"/>
      <c r="N188" s="622"/>
      <c r="O188" s="621"/>
      <c r="P188" s="627"/>
      <c r="Q188" s="366"/>
      <c r="R188" s="110"/>
      <c r="S188" s="110"/>
      <c r="T188" s="110"/>
      <c r="U188" s="110"/>
      <c r="V188" s="110"/>
      <c r="W188" s="623"/>
      <c r="X188" s="130"/>
      <c r="Y188" s="125"/>
      <c r="Z188" s="624"/>
      <c r="AA188" s="110"/>
      <c r="AB188" s="625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</row>
    <row r="189" spans="2:54">
      <c r="B189" s="164"/>
      <c r="C189" s="130"/>
      <c r="D189" s="621"/>
      <c r="E189" s="637"/>
      <c r="F189" s="622"/>
      <c r="G189" s="622"/>
      <c r="H189" s="622"/>
      <c r="I189" s="622"/>
      <c r="J189" s="622"/>
      <c r="K189" s="622"/>
      <c r="L189" s="622"/>
      <c r="M189" s="622"/>
      <c r="N189" s="622"/>
      <c r="O189" s="621"/>
      <c r="P189" s="627"/>
      <c r="Q189" s="366"/>
      <c r="R189" s="110"/>
      <c r="S189" s="110"/>
      <c r="T189" s="110"/>
      <c r="U189" s="110"/>
      <c r="V189" s="110"/>
      <c r="W189" s="623"/>
      <c r="X189" s="130"/>
      <c r="Y189" s="125"/>
      <c r="Z189" s="624"/>
      <c r="AA189" s="110"/>
      <c r="AB189" s="625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</row>
    <row r="190" spans="2:54">
      <c r="B190" s="164"/>
      <c r="C190" s="130"/>
      <c r="D190" s="621"/>
      <c r="E190" s="637"/>
      <c r="F190" s="622"/>
      <c r="G190" s="622"/>
      <c r="H190" s="622"/>
      <c r="I190" s="622"/>
      <c r="J190" s="622"/>
      <c r="K190" s="622"/>
      <c r="L190" s="622"/>
      <c r="M190" s="622"/>
      <c r="N190" s="622"/>
      <c r="O190" s="621"/>
      <c r="P190" s="627"/>
      <c r="Q190" s="366"/>
      <c r="R190" s="110"/>
      <c r="S190" s="110"/>
      <c r="T190" s="110"/>
      <c r="U190" s="110"/>
      <c r="V190" s="110"/>
      <c r="W190" s="623"/>
      <c r="X190" s="130"/>
      <c r="Y190" s="125"/>
      <c r="Z190" s="624"/>
      <c r="AA190" s="110"/>
      <c r="AB190" s="625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</row>
    <row r="191" spans="2:54">
      <c r="B191" s="164"/>
      <c r="C191" s="130"/>
      <c r="D191" s="621"/>
      <c r="E191" s="637"/>
      <c r="F191" s="622"/>
      <c r="G191" s="622"/>
      <c r="H191" s="622"/>
      <c r="I191" s="622"/>
      <c r="J191" s="622"/>
      <c r="K191" s="622"/>
      <c r="L191" s="622"/>
      <c r="M191" s="622"/>
      <c r="N191" s="622"/>
      <c r="O191" s="621"/>
      <c r="P191" s="627"/>
      <c r="Q191" s="366"/>
      <c r="R191" s="110"/>
      <c r="S191" s="110"/>
      <c r="T191" s="110"/>
      <c r="U191" s="110"/>
      <c r="V191" s="110"/>
      <c r="W191" s="623"/>
      <c r="X191" s="130"/>
      <c r="Y191" s="125"/>
      <c r="Z191" s="624"/>
      <c r="AA191" s="110"/>
      <c r="AB191" s="625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</row>
    <row r="192" spans="2:54">
      <c r="B192" s="164"/>
      <c r="C192" s="130"/>
      <c r="D192" s="621"/>
      <c r="E192" s="637"/>
      <c r="F192" s="622"/>
      <c r="G192" s="622"/>
      <c r="H192" s="622"/>
      <c r="I192" s="622"/>
      <c r="J192" s="622"/>
      <c r="K192" s="622"/>
      <c r="L192" s="622"/>
      <c r="M192" s="622"/>
      <c r="N192" s="622"/>
      <c r="O192" s="621"/>
      <c r="P192" s="627"/>
      <c r="Q192" s="366"/>
      <c r="R192" s="110"/>
      <c r="S192" s="110"/>
      <c r="T192" s="110"/>
      <c r="U192" s="110"/>
      <c r="V192" s="110"/>
      <c r="W192" s="623"/>
      <c r="X192" s="130"/>
      <c r="Y192" s="125"/>
      <c r="Z192" s="624"/>
      <c r="AA192" s="110"/>
      <c r="AB192" s="625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</row>
    <row r="193" spans="2:54">
      <c r="B193" s="164"/>
      <c r="C193" s="130"/>
      <c r="D193" s="621"/>
      <c r="E193" s="637"/>
      <c r="F193" s="622"/>
      <c r="G193" s="622"/>
      <c r="H193" s="622"/>
      <c r="I193" s="622"/>
      <c r="J193" s="622"/>
      <c r="K193" s="622"/>
      <c r="L193" s="622"/>
      <c r="M193" s="622"/>
      <c r="N193" s="622"/>
      <c r="O193" s="621"/>
      <c r="P193" s="627"/>
      <c r="Q193" s="366"/>
      <c r="R193" s="110"/>
      <c r="S193" s="110"/>
      <c r="T193" s="110"/>
      <c r="U193" s="110"/>
      <c r="V193" s="110"/>
      <c r="W193" s="623"/>
      <c r="X193" s="130"/>
      <c r="Y193" s="125"/>
      <c r="Z193" s="624"/>
      <c r="AA193" s="110"/>
      <c r="AB193" s="625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</row>
    <row r="194" spans="2:54" ht="13.5" customHeight="1">
      <c r="B194" s="164"/>
      <c r="C194" s="130"/>
      <c r="D194" s="621"/>
      <c r="E194" s="637"/>
      <c r="F194" s="622"/>
      <c r="G194" s="622"/>
      <c r="H194" s="622"/>
      <c r="I194" s="622"/>
      <c r="J194" s="622"/>
      <c r="K194" s="622"/>
      <c r="L194" s="622"/>
      <c r="M194" s="622"/>
      <c r="N194" s="622"/>
      <c r="O194" s="621"/>
      <c r="P194" s="627"/>
      <c r="Q194" s="366"/>
      <c r="R194" s="110"/>
      <c r="S194" s="110"/>
      <c r="T194" s="110"/>
      <c r="U194" s="110"/>
      <c r="V194" s="110"/>
      <c r="W194" s="623"/>
      <c r="X194" s="130"/>
      <c r="Y194" s="125"/>
      <c r="Z194" s="624"/>
      <c r="AA194" s="110"/>
      <c r="AB194" s="628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</row>
    <row r="195" spans="2:54" ht="12" customHeight="1">
      <c r="B195" s="164"/>
      <c r="C195" s="130"/>
      <c r="D195" s="621"/>
      <c r="E195" s="640"/>
      <c r="F195" s="632"/>
      <c r="G195" s="633"/>
      <c r="H195" s="622"/>
      <c r="I195" s="622"/>
      <c r="J195" s="622"/>
      <c r="K195" s="622"/>
      <c r="L195" s="632"/>
      <c r="M195" s="632"/>
      <c r="N195" s="622"/>
      <c r="O195" s="626"/>
      <c r="P195" s="627"/>
      <c r="Q195" s="366"/>
      <c r="R195" s="110"/>
      <c r="S195" s="110"/>
      <c r="T195" s="110"/>
      <c r="U195" s="110"/>
      <c r="V195" s="110"/>
      <c r="W195" s="623"/>
      <c r="X195" s="130"/>
      <c r="Y195" s="125"/>
      <c r="Z195" s="624"/>
      <c r="AA195" s="110"/>
      <c r="AB195" s="634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</row>
    <row r="196" spans="2:54">
      <c r="B196" s="164"/>
      <c r="C196" s="130"/>
      <c r="D196" s="621"/>
      <c r="E196" s="640"/>
      <c r="F196" s="632"/>
      <c r="G196" s="633"/>
      <c r="H196" s="622"/>
      <c r="I196" s="622"/>
      <c r="J196" s="622"/>
      <c r="K196" s="622"/>
      <c r="L196" s="632"/>
      <c r="M196" s="632"/>
      <c r="N196" s="622"/>
      <c r="O196" s="621"/>
      <c r="P196" s="627"/>
      <c r="Q196" s="366"/>
      <c r="R196" s="110"/>
      <c r="S196" s="110"/>
      <c r="T196" s="110"/>
      <c r="U196" s="110"/>
      <c r="V196" s="110"/>
      <c r="W196" s="623"/>
      <c r="X196" s="130"/>
      <c r="Y196" s="125"/>
      <c r="Z196" s="624"/>
      <c r="AA196" s="110"/>
      <c r="AB196" s="625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</row>
    <row r="197" spans="2:54" ht="13.5" customHeight="1">
      <c r="B197" s="164"/>
      <c r="C197" s="130"/>
      <c r="D197" s="621"/>
      <c r="E197" s="640"/>
      <c r="F197" s="632"/>
      <c r="G197" s="633"/>
      <c r="H197" s="622"/>
      <c r="I197" s="622"/>
      <c r="J197" s="622"/>
      <c r="K197" s="622"/>
      <c r="L197" s="632"/>
      <c r="M197" s="632"/>
      <c r="N197" s="622"/>
      <c r="O197" s="621"/>
      <c r="P197" s="627"/>
      <c r="Q197" s="366"/>
      <c r="R197" s="110"/>
      <c r="S197" s="110"/>
      <c r="T197" s="110"/>
      <c r="U197" s="110"/>
      <c r="V197" s="110"/>
      <c r="W197" s="623"/>
      <c r="X197" s="130"/>
      <c r="Y197" s="125"/>
      <c r="Z197" s="624"/>
      <c r="AA197" s="110"/>
      <c r="AB197" s="625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</row>
    <row r="198" spans="2:54">
      <c r="B198" s="164"/>
      <c r="C198" s="130"/>
      <c r="D198" s="621"/>
      <c r="E198" s="640"/>
      <c r="F198" s="632"/>
      <c r="G198" s="633"/>
      <c r="H198" s="622"/>
      <c r="I198" s="644"/>
      <c r="J198" s="622"/>
      <c r="K198" s="644"/>
      <c r="L198" s="637"/>
      <c r="M198" s="637"/>
      <c r="N198" s="622"/>
      <c r="O198" s="621"/>
      <c r="P198" s="627"/>
      <c r="Q198" s="366"/>
      <c r="R198" s="110"/>
      <c r="S198" s="110"/>
      <c r="T198" s="110"/>
      <c r="U198" s="110"/>
      <c r="V198" s="110"/>
      <c r="W198" s="623"/>
      <c r="X198" s="130"/>
      <c r="Y198" s="125"/>
      <c r="Z198" s="624"/>
      <c r="AA198" s="110"/>
      <c r="AB198" s="63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</row>
    <row r="199" spans="2:54">
      <c r="B199" s="164"/>
      <c r="C199" s="130"/>
      <c r="D199" s="621"/>
      <c r="E199" s="640"/>
      <c r="F199" s="637"/>
      <c r="G199" s="633"/>
      <c r="H199" s="622"/>
      <c r="I199" s="622"/>
      <c r="J199" s="622"/>
      <c r="K199" s="622"/>
      <c r="L199" s="637"/>
      <c r="M199" s="637"/>
      <c r="N199" s="622"/>
      <c r="O199" s="621"/>
      <c r="P199" s="627"/>
      <c r="Q199" s="366"/>
      <c r="R199" s="110"/>
      <c r="S199" s="110"/>
      <c r="T199" s="110"/>
      <c r="U199" s="110"/>
      <c r="V199" s="110"/>
      <c r="W199" s="623"/>
      <c r="X199" s="130"/>
      <c r="Y199" s="125"/>
      <c r="Z199" s="624"/>
      <c r="AA199" s="110"/>
      <c r="AB199" s="625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</row>
    <row r="200" spans="2:54" ht="12" customHeight="1">
      <c r="B200" s="164"/>
      <c r="C200" s="130"/>
      <c r="D200" s="621"/>
      <c r="E200" s="640"/>
      <c r="F200" s="632"/>
      <c r="G200" s="633"/>
      <c r="H200" s="622"/>
      <c r="I200" s="622"/>
      <c r="J200" s="622"/>
      <c r="K200" s="622"/>
      <c r="L200" s="637"/>
      <c r="M200" s="632"/>
      <c r="N200" s="622"/>
      <c r="O200" s="621"/>
      <c r="P200" s="627"/>
      <c r="Q200" s="366"/>
      <c r="R200" s="110"/>
      <c r="S200" s="110"/>
      <c r="T200" s="110"/>
      <c r="U200" s="110"/>
      <c r="V200" s="110"/>
      <c r="W200" s="623"/>
      <c r="X200" s="130"/>
      <c r="Y200" s="125"/>
      <c r="Z200" s="624"/>
      <c r="AA200" s="110"/>
      <c r="AB200" s="625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</row>
    <row r="201" spans="2:54" ht="12.75" customHeight="1">
      <c r="B201" s="164"/>
      <c r="C201" s="130"/>
      <c r="D201" s="621"/>
      <c r="E201" s="640"/>
      <c r="F201" s="637"/>
      <c r="G201" s="633"/>
      <c r="H201" s="622"/>
      <c r="I201" s="622"/>
      <c r="J201" s="622"/>
      <c r="K201" s="622"/>
      <c r="L201" s="633"/>
      <c r="M201" s="633"/>
      <c r="N201" s="102"/>
      <c r="O201" s="621"/>
      <c r="P201" s="627"/>
      <c r="Q201" s="366"/>
      <c r="R201" s="110"/>
      <c r="S201" s="110"/>
      <c r="T201" s="110"/>
      <c r="U201" s="110"/>
      <c r="V201" s="110"/>
      <c r="W201" s="623"/>
      <c r="X201" s="130"/>
      <c r="Y201" s="125"/>
      <c r="Z201" s="624"/>
      <c r="AA201" s="110"/>
      <c r="AB201" s="625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</row>
    <row r="202" spans="2:54" ht="11.25" customHeight="1">
      <c r="B202" s="164"/>
      <c r="C202" s="130"/>
      <c r="D202" s="621"/>
      <c r="E202" s="640"/>
      <c r="F202" s="637"/>
      <c r="G202" s="637"/>
      <c r="H202" s="622"/>
      <c r="I202" s="622"/>
      <c r="J202" s="622"/>
      <c r="K202" s="632"/>
      <c r="L202" s="644"/>
      <c r="M202" s="637"/>
      <c r="N202" s="633"/>
      <c r="O202" s="621"/>
      <c r="P202" s="627"/>
      <c r="Q202" s="366"/>
      <c r="R202" s="110"/>
      <c r="S202" s="110"/>
      <c r="T202" s="110"/>
      <c r="U202" s="110"/>
      <c r="V202" s="110"/>
      <c r="W202" s="623"/>
      <c r="X202" s="130"/>
      <c r="Y202" s="125"/>
      <c r="Z202" s="624"/>
      <c r="AA202" s="110"/>
      <c r="AB202" s="625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</row>
    <row r="203" spans="2:54" ht="12" customHeight="1">
      <c r="B203" s="164"/>
      <c r="C203" s="130"/>
      <c r="D203" s="621"/>
      <c r="E203" s="640"/>
      <c r="F203" s="632"/>
      <c r="G203" s="633"/>
      <c r="H203" s="622"/>
      <c r="I203" s="622"/>
      <c r="J203" s="622"/>
      <c r="K203" s="622"/>
      <c r="L203" s="632"/>
      <c r="M203" s="632"/>
      <c r="N203" s="622"/>
      <c r="O203" s="621"/>
      <c r="P203" s="627"/>
      <c r="Q203" s="366"/>
      <c r="R203" s="110"/>
      <c r="S203" s="110"/>
      <c r="T203" s="110"/>
      <c r="U203" s="110"/>
      <c r="V203" s="110"/>
      <c r="W203" s="623"/>
      <c r="X203" s="130"/>
      <c r="Y203" s="125"/>
      <c r="Z203" s="624"/>
      <c r="AA203" s="110"/>
      <c r="AB203" s="625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</row>
    <row r="204" spans="2:54">
      <c r="B204" s="164"/>
      <c r="C204" s="130"/>
      <c r="D204" s="621"/>
      <c r="E204" s="640"/>
      <c r="F204" s="637"/>
      <c r="G204" s="633"/>
      <c r="H204" s="622"/>
      <c r="I204" s="622"/>
      <c r="J204" s="622"/>
      <c r="K204" s="622"/>
      <c r="L204" s="633"/>
      <c r="M204" s="633"/>
      <c r="N204" s="622"/>
      <c r="O204" s="621"/>
      <c r="P204" s="635"/>
      <c r="Q204" s="366"/>
      <c r="R204" s="110"/>
      <c r="S204" s="110"/>
      <c r="T204" s="110"/>
      <c r="U204" s="110"/>
      <c r="V204" s="110"/>
      <c r="W204" s="623"/>
      <c r="X204" s="130"/>
      <c r="Y204" s="125"/>
      <c r="Z204" s="624"/>
      <c r="AA204" s="110"/>
      <c r="AB204" s="636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</row>
    <row r="205" spans="2:54" ht="13.5" customHeight="1">
      <c r="B205" s="164"/>
      <c r="C205" s="130"/>
      <c r="D205" s="621"/>
      <c r="E205" s="640"/>
      <c r="F205" s="632"/>
      <c r="G205" s="633"/>
      <c r="H205" s="622"/>
      <c r="I205" s="622"/>
      <c r="J205" s="622"/>
      <c r="K205" s="622"/>
      <c r="L205" s="633"/>
      <c r="M205" s="633"/>
      <c r="N205" s="622"/>
      <c r="O205" s="621"/>
      <c r="P205" s="627"/>
      <c r="Q205" s="366"/>
      <c r="R205" s="110"/>
      <c r="S205" s="110"/>
      <c r="T205" s="110"/>
      <c r="U205" s="110"/>
      <c r="V205" s="110"/>
      <c r="W205" s="623"/>
      <c r="X205" s="130"/>
      <c r="Y205" s="125"/>
      <c r="Z205" s="624"/>
      <c r="AA205" s="110"/>
      <c r="AB205" s="625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</row>
    <row r="206" spans="2:54" ht="13.5" customHeight="1">
      <c r="B206" s="164"/>
      <c r="C206" s="130"/>
      <c r="D206" s="621"/>
      <c r="E206" s="640"/>
      <c r="F206" s="633"/>
      <c r="G206" s="637"/>
      <c r="H206" s="622"/>
      <c r="I206" s="622"/>
      <c r="J206" s="622"/>
      <c r="K206" s="622"/>
      <c r="L206" s="644"/>
      <c r="M206" s="637"/>
      <c r="N206" s="622"/>
      <c r="O206" s="621"/>
      <c r="P206" s="635"/>
      <c r="Q206" s="366"/>
      <c r="R206" s="110"/>
      <c r="S206" s="110"/>
      <c r="T206" s="110"/>
      <c r="U206" s="110"/>
      <c r="V206" s="110"/>
      <c r="W206" s="623"/>
      <c r="X206" s="130"/>
      <c r="Y206" s="125"/>
      <c r="Z206" s="624"/>
      <c r="AA206" s="110"/>
      <c r="AB206" s="636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</row>
    <row r="207" spans="2:54" hidden="1">
      <c r="B207" s="164"/>
      <c r="C207" s="130"/>
      <c r="D207" s="621"/>
      <c r="E207" s="640"/>
      <c r="F207" s="637"/>
      <c r="G207" s="633"/>
      <c r="H207" s="622"/>
      <c r="I207" s="622"/>
      <c r="J207" s="622"/>
      <c r="K207" s="622"/>
      <c r="L207" s="632"/>
      <c r="M207" s="632"/>
      <c r="N207" s="622"/>
      <c r="O207" s="621"/>
      <c r="P207" s="627"/>
      <c r="Q207" s="366"/>
      <c r="R207" s="110"/>
      <c r="S207" s="110"/>
      <c r="T207" s="110"/>
      <c r="U207" s="110"/>
      <c r="V207" s="110"/>
      <c r="W207" s="623"/>
      <c r="X207" s="130"/>
      <c r="Y207" s="125"/>
      <c r="Z207" s="624"/>
      <c r="AA207" s="110"/>
      <c r="AB207" s="63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</row>
    <row r="208" spans="2:54" ht="13.5" customHeight="1">
      <c r="B208" s="164"/>
      <c r="C208" s="105"/>
      <c r="D208" s="621"/>
      <c r="E208" s="640"/>
      <c r="F208" s="633"/>
      <c r="G208" s="633"/>
      <c r="H208" s="622"/>
      <c r="I208" s="622"/>
      <c r="J208" s="622"/>
      <c r="K208" s="622"/>
      <c r="L208" s="637"/>
      <c r="M208" s="637"/>
      <c r="N208" s="622"/>
      <c r="O208" s="621"/>
      <c r="P208" s="627"/>
      <c r="Q208" s="366"/>
      <c r="R208" s="110"/>
      <c r="S208" s="110"/>
      <c r="T208" s="110"/>
      <c r="U208" s="110"/>
      <c r="V208" s="110"/>
      <c r="W208" s="623"/>
      <c r="X208" s="130"/>
      <c r="Y208" s="125"/>
      <c r="Z208" s="624"/>
      <c r="AA208" s="110"/>
      <c r="AB208" s="625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</row>
    <row r="209" spans="2:54" ht="12" customHeight="1">
      <c r="B209" s="164"/>
      <c r="C209" s="130"/>
      <c r="D209" s="621"/>
      <c r="E209" s="640"/>
      <c r="F209" s="632"/>
      <c r="G209" s="633"/>
      <c r="H209" s="644"/>
      <c r="I209" s="622"/>
      <c r="J209" s="622"/>
      <c r="K209" s="622"/>
      <c r="L209" s="632"/>
      <c r="M209" s="633"/>
      <c r="N209" s="622"/>
      <c r="O209" s="626"/>
      <c r="P209" s="635"/>
      <c r="Q209" s="366"/>
      <c r="R209" s="110"/>
      <c r="S209" s="110"/>
      <c r="T209" s="110"/>
      <c r="U209" s="110"/>
      <c r="V209" s="110"/>
      <c r="W209" s="623"/>
      <c r="X209" s="130"/>
      <c r="Y209" s="125"/>
      <c r="Z209" s="624"/>
      <c r="AA209" s="110"/>
      <c r="AB209" s="636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</row>
    <row r="210" spans="2:54" ht="13.5" customHeight="1">
      <c r="B210" s="164"/>
      <c r="C210" s="130"/>
      <c r="D210" s="621"/>
      <c r="E210" s="640"/>
      <c r="F210" s="644"/>
      <c r="G210" s="644"/>
      <c r="H210" s="622"/>
      <c r="I210" s="622"/>
      <c r="J210" s="622"/>
      <c r="K210" s="622"/>
      <c r="L210" s="645"/>
      <c r="M210" s="644"/>
      <c r="N210" s="622"/>
      <c r="O210" s="626"/>
      <c r="P210" s="627"/>
      <c r="Q210" s="366"/>
      <c r="R210" s="110"/>
      <c r="S210" s="110"/>
      <c r="T210" s="110"/>
      <c r="U210" s="110"/>
      <c r="V210" s="110"/>
      <c r="W210" s="623"/>
      <c r="X210" s="130"/>
      <c r="Y210" s="125"/>
      <c r="Z210" s="624"/>
      <c r="AA210" s="110"/>
      <c r="AB210" s="639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</row>
    <row r="211" spans="2:54">
      <c r="B211" s="164"/>
      <c r="C211" s="130"/>
      <c r="D211" s="621"/>
      <c r="E211" s="640"/>
      <c r="F211" s="160"/>
      <c r="G211" s="160"/>
      <c r="H211" s="160"/>
      <c r="I211" s="160"/>
      <c r="J211" s="160"/>
      <c r="K211" s="160"/>
      <c r="L211" s="160"/>
      <c r="M211" s="160"/>
      <c r="N211" s="160"/>
      <c r="O211" s="626"/>
      <c r="P211" s="627"/>
      <c r="Q211" s="366"/>
      <c r="R211" s="110"/>
      <c r="S211" s="110"/>
      <c r="T211" s="110"/>
      <c r="U211" s="110"/>
      <c r="V211" s="110"/>
      <c r="W211" s="623"/>
      <c r="X211" s="130"/>
      <c r="Y211" s="125"/>
      <c r="Z211" s="624"/>
      <c r="AA211" s="110"/>
      <c r="AB211" s="625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</row>
    <row r="212" spans="2:54" ht="12.75" customHeight="1">
      <c r="B212" s="164"/>
      <c r="C212" s="130"/>
      <c r="D212" s="621"/>
      <c r="E212" s="640"/>
      <c r="F212" s="160"/>
      <c r="G212" s="160"/>
      <c r="H212" s="160"/>
      <c r="I212" s="160"/>
      <c r="J212" s="160"/>
      <c r="K212" s="160"/>
      <c r="L212" s="160"/>
      <c r="M212" s="160"/>
      <c r="N212" s="160"/>
      <c r="O212" s="626"/>
      <c r="P212" s="627"/>
      <c r="Q212" s="366"/>
      <c r="R212" s="110"/>
      <c r="S212" s="110"/>
      <c r="T212" s="110"/>
      <c r="U212" s="110"/>
      <c r="V212" s="110"/>
      <c r="W212" s="623"/>
      <c r="X212" s="130"/>
      <c r="Y212" s="125"/>
      <c r="Z212" s="624"/>
      <c r="AA212" s="110"/>
      <c r="AB212" s="625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</row>
    <row r="213" spans="2:54" ht="12" customHeight="1">
      <c r="B213" s="164"/>
      <c r="C213" s="130"/>
      <c r="D213" s="621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626"/>
      <c r="P213" s="627"/>
      <c r="Q213" s="366"/>
      <c r="R213" s="110"/>
      <c r="S213" s="110"/>
      <c r="T213" s="110"/>
      <c r="U213" s="110"/>
      <c r="V213" s="110"/>
      <c r="W213" s="623"/>
      <c r="X213" s="130"/>
      <c r="Y213" s="125"/>
      <c r="Z213" s="624"/>
      <c r="AA213" s="110"/>
      <c r="AB213" s="625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</row>
    <row r="214" spans="2:54" ht="12.75" customHeight="1">
      <c r="B214" s="164"/>
      <c r="C214" s="130"/>
      <c r="D214" s="621"/>
      <c r="E214" s="160"/>
      <c r="F214" s="160"/>
      <c r="G214" s="160"/>
      <c r="H214" s="160"/>
      <c r="I214" s="160"/>
      <c r="J214" s="160"/>
      <c r="K214" s="641"/>
      <c r="L214" s="160"/>
      <c r="M214" s="160"/>
      <c r="N214" s="160"/>
      <c r="O214" s="629"/>
      <c r="P214" s="627"/>
      <c r="Q214" s="366"/>
      <c r="R214" s="110"/>
      <c r="S214" s="110"/>
      <c r="T214" s="110"/>
      <c r="U214" s="110"/>
      <c r="V214" s="110"/>
      <c r="W214" s="642"/>
      <c r="X214" s="130"/>
      <c r="Y214" s="643"/>
      <c r="Z214" s="624"/>
      <c r="AA214" s="110"/>
      <c r="AB214" s="625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</row>
    <row r="215" spans="2:54"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</row>
    <row r="216" spans="2:54"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</row>
    <row r="217" spans="2:54"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</row>
    <row r="218" spans="2:54"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</row>
    <row r="219" spans="2:54"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</row>
    <row r="220" spans="2:54"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</row>
    <row r="221" spans="2:54"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</row>
    <row r="222" spans="2:54"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</row>
    <row r="223" spans="2:54"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</row>
    <row r="224" spans="2:54"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</row>
    <row r="225" spans="2:54"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</row>
    <row r="226" spans="2:54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</row>
    <row r="227" spans="2:54"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</row>
    <row r="228" spans="2:54"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</row>
    <row r="229" spans="2:54"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</row>
    <row r="230" spans="2:54"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</row>
    <row r="231" spans="2:54"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</row>
    <row r="232" spans="2:54"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</row>
    <row r="233" spans="2:54"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</row>
    <row r="234" spans="2:54"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</row>
    <row r="235" spans="2:54"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</row>
    <row r="236" spans="2:54"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</row>
    <row r="237" spans="2:54"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</row>
    <row r="238" spans="2:54"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</row>
    <row r="239" spans="2:54"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</row>
    <row r="240" spans="2:54"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</row>
    <row r="241" spans="2:54"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</row>
    <row r="242" spans="2:54"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</row>
    <row r="243" spans="2:54"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</row>
    <row r="244" spans="2:54"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</row>
    <row r="245" spans="2:54"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</row>
    <row r="246" spans="2:54"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</row>
    <row r="247" spans="2:54"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</row>
    <row r="248" spans="2:54"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</row>
    <row r="249" spans="2:54"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</row>
    <row r="250" spans="2:54"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</row>
    <row r="251" spans="2:54"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</row>
    <row r="252" spans="2:54"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</row>
    <row r="253" spans="2:54"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</row>
    <row r="254" spans="2:54"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</row>
    <row r="255" spans="2:54"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</row>
    <row r="256" spans="2:54"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</row>
    <row r="257" spans="2:54"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</row>
    <row r="258" spans="2:54"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</row>
    <row r="259" spans="2:54"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</row>
    <row r="260" spans="2:54"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</row>
    <row r="261" spans="2:54"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</row>
    <row r="262" spans="2:54"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</row>
    <row r="263" spans="2:54"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</row>
    <row r="264" spans="2:54"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</row>
    <row r="265" spans="2:54"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</row>
    <row r="266" spans="2:54"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</row>
    <row r="267" spans="2:54"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</row>
    <row r="268" spans="2:54"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</row>
    <row r="269" spans="2:54"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</row>
    <row r="270" spans="2:54"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</row>
    <row r="271" spans="2:54"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</row>
    <row r="272" spans="2:54"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</row>
    <row r="273" spans="2:54"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</row>
    <row r="274" spans="2:54"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</row>
    <row r="275" spans="2:54"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</row>
    <row r="276" spans="2:54"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</row>
    <row r="277" spans="2:54"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</row>
    <row r="278" spans="2:54"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</row>
    <row r="279" spans="2:54"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</row>
    <row r="280" spans="2:54"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</row>
    <row r="281" spans="2:54"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</row>
    <row r="282" spans="2:54"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</row>
    <row r="283" spans="2:54"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</row>
    <row r="284" spans="2:54"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</row>
    <row r="285" spans="2:54"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</row>
    <row r="286" spans="2:54"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</row>
    <row r="287" spans="2:54"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</row>
    <row r="288" spans="2:54"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</row>
    <row r="289" spans="2:54"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</row>
    <row r="290" spans="2:54"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</row>
    <row r="291" spans="2:54"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</row>
    <row r="292" spans="2:54"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</row>
    <row r="293" spans="2:54"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</row>
    <row r="294" spans="2:54"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</row>
    <row r="295" spans="2:54"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</row>
    <row r="296" spans="2:54"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</row>
    <row r="297" spans="2:54"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</row>
    <row r="298" spans="2:54"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</row>
    <row r="299" spans="2:54"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</row>
    <row r="300" spans="2:54"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</row>
    <row r="301" spans="2:54"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</row>
    <row r="302" spans="2:54"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</row>
    <row r="303" spans="2:54"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</row>
    <row r="304" spans="2:54"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</row>
    <row r="305" spans="2:54"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</row>
    <row r="306" spans="2:54"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</row>
    <row r="307" spans="2:54"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</row>
    <row r="308" spans="2:54"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</row>
    <row r="309" spans="2:54"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</row>
    <row r="310" spans="2:54"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</row>
    <row r="311" spans="2:54"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</row>
    <row r="312" spans="2:54"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</row>
    <row r="313" spans="2:54"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</row>
    <row r="314" spans="2:54"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</row>
    <row r="315" spans="2:54"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</row>
    <row r="316" spans="2:54"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</row>
    <row r="317" spans="2:54"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</row>
    <row r="318" spans="2:54"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</row>
    <row r="319" spans="2:54"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</row>
    <row r="320" spans="2:54"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</row>
    <row r="321" spans="2:54"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</row>
    <row r="322" spans="2:54"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</row>
    <row r="323" spans="2:54"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</row>
    <row r="324" spans="2:54"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</row>
    <row r="325" spans="2:54"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</row>
    <row r="326" spans="2:54"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</row>
    <row r="327" spans="2:54"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</row>
    <row r="328" spans="2:54"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</row>
    <row r="329" spans="2:54"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</row>
    <row r="330" spans="2:54"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</row>
    <row r="331" spans="2:54"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</row>
    <row r="332" spans="2:54"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</row>
    <row r="333" spans="2:54"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</row>
    <row r="334" spans="2:54"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</row>
    <row r="335" spans="2:54"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</row>
    <row r="336" spans="2:54"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</row>
    <row r="337" spans="2:54"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</row>
    <row r="338" spans="2:54"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</row>
    <row r="339" spans="2:54"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</row>
    <row r="340" spans="2:54"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</row>
    <row r="341" spans="2:54"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</row>
    <row r="342" spans="2:54"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</row>
    <row r="343" spans="2:54"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</row>
    <row r="344" spans="2:54"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</row>
    <row r="345" spans="2:54"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</row>
    <row r="346" spans="2:54"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</row>
    <row r="347" spans="2:54"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</row>
    <row r="348" spans="2:54"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</row>
    <row r="349" spans="2:54"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</row>
    <row r="350" spans="2:54"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</row>
    <row r="351" spans="2:54"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</row>
    <row r="352" spans="2:54"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</row>
    <row r="353" spans="2:54"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</row>
    <row r="354" spans="2:54"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</row>
    <row r="355" spans="2:54"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</row>
    <row r="356" spans="2:54"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</row>
    <row r="357" spans="2:54"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</row>
    <row r="358" spans="2:54"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</row>
    <row r="359" spans="2:54"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</row>
    <row r="360" spans="2:54"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</row>
    <row r="361" spans="2:54"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</row>
    <row r="362" spans="2:54"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</row>
    <row r="363" spans="2:54"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</row>
    <row r="364" spans="2:54"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</row>
    <row r="365" spans="2:54"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</row>
    <row r="366" spans="2:54"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</row>
    <row r="367" spans="2:54"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</row>
    <row r="368" spans="2:54"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</row>
    <row r="369" spans="2:54"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</row>
    <row r="370" spans="2:54"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</row>
    <row r="371" spans="2:54"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</row>
    <row r="372" spans="2:54"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</row>
    <row r="373" spans="2:54"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</row>
    <row r="374" spans="2:54"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</row>
    <row r="375" spans="2:54"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</row>
    <row r="376" spans="2:54"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</row>
    <row r="377" spans="2:54"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</row>
    <row r="378" spans="2:54"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</row>
    <row r="379" spans="2:54"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</row>
    <row r="380" spans="2:54"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</row>
    <row r="381" spans="2:54"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</row>
    <row r="382" spans="2:54"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</row>
    <row r="383" spans="2:54"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</row>
    <row r="384" spans="2:54"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</row>
    <row r="385" spans="2:54"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</row>
    <row r="386" spans="2:54"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</row>
    <row r="387" spans="2:54"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</row>
    <row r="388" spans="2:54"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</row>
    <row r="389" spans="2:54"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</row>
    <row r="390" spans="2:54"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</row>
    <row r="391" spans="2:54"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</row>
    <row r="392" spans="2:54"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</row>
    <row r="393" spans="2:54"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</row>
    <row r="394" spans="2:54"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</row>
    <row r="395" spans="2:54"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</row>
    <row r="396" spans="2:54"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</row>
    <row r="397" spans="2:54"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</row>
    <row r="398" spans="2:54"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</row>
    <row r="399" spans="2:54"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</row>
    <row r="400" spans="2:54"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</row>
    <row r="401" spans="2:54"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</row>
    <row r="402" spans="2:54"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</row>
    <row r="403" spans="2:54"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</row>
    <row r="404" spans="2:54"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</row>
    <row r="405" spans="2:54"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</row>
    <row r="406" spans="2:54"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</row>
    <row r="407" spans="2:54"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</row>
    <row r="408" spans="2:54"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</row>
    <row r="409" spans="2:54"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</row>
    <row r="410" spans="2:54"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</row>
    <row r="411" spans="2:54"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</row>
    <row r="412" spans="2:54"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</row>
    <row r="413" spans="2:54"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</row>
    <row r="414" spans="2:54"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</row>
    <row r="415" spans="2:54"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</row>
    <row r="416" spans="2:54"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</row>
    <row r="417" spans="2:54"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</row>
    <row r="418" spans="2:54"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</row>
    <row r="419" spans="2:54"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</row>
    <row r="420" spans="2:54"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</row>
    <row r="421" spans="2:54"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</row>
    <row r="422" spans="2:54"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</row>
    <row r="423" spans="2:54"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</row>
    <row r="424" spans="2:54"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</row>
    <row r="425" spans="2:54"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</row>
    <row r="426" spans="2:54"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</row>
    <row r="427" spans="2:54"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</row>
    <row r="428" spans="2:54"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</row>
    <row r="429" spans="2:54"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</row>
    <row r="430" spans="2:54"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</row>
    <row r="431" spans="2:54"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</row>
    <row r="432" spans="2:54"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</row>
    <row r="433" spans="2:54"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</row>
    <row r="434" spans="2:54"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</row>
    <row r="435" spans="2:54"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</row>
    <row r="436" spans="2:54"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</row>
    <row r="437" spans="2:54"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</row>
    <row r="438" spans="2:54"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</row>
    <row r="439" spans="2:54"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</row>
    <row r="440" spans="2:54"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</row>
    <row r="441" spans="2:54"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</row>
    <row r="442" spans="2:54"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</row>
    <row r="443" spans="2:54"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</row>
    <row r="444" spans="2:54"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</row>
    <row r="445" spans="2:54"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</row>
    <row r="446" spans="2:54"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</row>
    <row r="447" spans="2:54"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</row>
    <row r="448" spans="2:54"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</row>
    <row r="449" spans="2:54"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</row>
    <row r="450" spans="2:54"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</row>
    <row r="451" spans="2:54"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</row>
    <row r="452" spans="2:54"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</row>
    <row r="453" spans="2:54"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</row>
    <row r="454" spans="2:54"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</row>
    <row r="455" spans="2:54"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</row>
    <row r="456" spans="2:54"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</row>
    <row r="457" spans="2:54"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</row>
    <row r="458" spans="2:54"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</row>
    <row r="459" spans="2:54"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</row>
    <row r="460" spans="2:54"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</row>
    <row r="461" spans="2:54"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</row>
    <row r="462" spans="2:54"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</row>
    <row r="463" spans="2:54"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</row>
    <row r="464" spans="2:54"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</row>
    <row r="465" spans="2:54"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</row>
    <row r="466" spans="2:54"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</row>
    <row r="467" spans="2:54"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</row>
    <row r="468" spans="2:54"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</row>
    <row r="469" spans="2:54"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</row>
    <row r="470" spans="2:54"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</row>
    <row r="471" spans="2:54"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</row>
    <row r="472" spans="2:54"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</row>
    <row r="473" spans="2:54"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</row>
    <row r="474" spans="2:54"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</row>
    <row r="475" spans="2:54"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</row>
    <row r="476" spans="2:54"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</row>
    <row r="477" spans="2:54"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</row>
    <row r="478" spans="2:54"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</row>
    <row r="479" spans="2:54"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</row>
    <row r="480" spans="2:54"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</row>
    <row r="481" spans="2:54"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</row>
    <row r="482" spans="2:54"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</row>
    <row r="483" spans="2:54"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</row>
    <row r="484" spans="2:54"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</row>
    <row r="485" spans="2:54"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</row>
    <row r="486" spans="2:54"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</row>
    <row r="487" spans="2:54"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</row>
    <row r="488" spans="2:54"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</row>
    <row r="489" spans="2:54"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</row>
    <row r="490" spans="2:54"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</row>
    <row r="491" spans="2:54"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</row>
    <row r="492" spans="2:54"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</row>
    <row r="493" spans="2:54"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</row>
    <row r="494" spans="2:54"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</row>
    <row r="495" spans="2:54"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</row>
    <row r="496" spans="2:54"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</row>
    <row r="497" spans="2:54"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</row>
    <row r="498" spans="2:54"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</row>
    <row r="499" spans="2:54"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</row>
    <row r="500" spans="2:54"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</row>
    <row r="501" spans="2:54"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</row>
    <row r="502" spans="2:54"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</row>
    <row r="503" spans="2:54"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</row>
    <row r="504" spans="2:54"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</row>
    <row r="505" spans="2:54"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</row>
    <row r="506" spans="2:54"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</row>
    <row r="507" spans="2:54"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</row>
    <row r="508" spans="2:54"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</row>
    <row r="509" spans="2:54"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</row>
    <row r="510" spans="2:54"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</row>
    <row r="511" spans="2:54"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</row>
    <row r="512" spans="2:54"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</row>
    <row r="513" spans="2:54"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</row>
    <row r="514" spans="2:54"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</row>
    <row r="515" spans="2:54"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</row>
    <row r="516" spans="2:54"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</row>
    <row r="517" spans="2:54"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</row>
    <row r="518" spans="2:54"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</row>
    <row r="519" spans="2:54"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</row>
    <row r="520" spans="2:54"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</row>
    <row r="521" spans="2:54"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</row>
    <row r="522" spans="2:54"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</row>
    <row r="523" spans="2:54"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</row>
    <row r="524" spans="2:54"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</row>
    <row r="525" spans="2:54"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</row>
    <row r="526" spans="2:54"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</row>
    <row r="527" spans="2:54"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</row>
    <row r="528" spans="2:54"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</row>
    <row r="529" spans="2:54"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</row>
    <row r="530" spans="2:54"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</row>
    <row r="531" spans="2:54"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</row>
    <row r="532" spans="2:54"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</row>
    <row r="533" spans="2:54"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</row>
    <row r="534" spans="2:54"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</row>
    <row r="535" spans="2:54"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</row>
    <row r="536" spans="2:54"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</row>
    <row r="537" spans="2:54"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</row>
    <row r="538" spans="2:54"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</row>
    <row r="539" spans="2:54"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</row>
    <row r="540" spans="2:54"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</row>
    <row r="541" spans="2:54"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</row>
    <row r="542" spans="2:54"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</row>
    <row r="543" spans="2:54"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</row>
    <row r="544" spans="2:54"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</row>
    <row r="545" spans="2:54"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</row>
    <row r="546" spans="2:54"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</row>
    <row r="547" spans="2:54"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</row>
    <row r="548" spans="2:54"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</row>
    <row r="549" spans="2:54"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</row>
    <row r="550" spans="2:54"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</row>
    <row r="551" spans="2:54"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</row>
    <row r="552" spans="2:54"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</row>
    <row r="553" spans="2:54"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</row>
    <row r="554" spans="2:54"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</row>
    <row r="555" spans="2:54"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</row>
    <row r="556" spans="2:54"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</row>
    <row r="557" spans="2:54"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</row>
    <row r="558" spans="2:54"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</row>
    <row r="559" spans="2:54"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</row>
    <row r="560" spans="2:54"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</row>
    <row r="561" spans="2:54"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</row>
    <row r="562" spans="2:54"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</row>
    <row r="563" spans="2:54"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</row>
    <row r="564" spans="2:54"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</row>
    <row r="565" spans="2:54"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</row>
    <row r="566" spans="2:54"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</row>
    <row r="567" spans="2:54"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</row>
    <row r="568" spans="2:54"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</row>
    <row r="569" spans="2:54"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</row>
    <row r="570" spans="2:54"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</row>
    <row r="571" spans="2:54"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</row>
    <row r="572" spans="2:54"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</row>
    <row r="573" spans="2:54"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</row>
    <row r="574" spans="2:54"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</row>
    <row r="575" spans="2:54"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</row>
    <row r="576" spans="2:54"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</row>
    <row r="577" spans="2:54"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</row>
    <row r="578" spans="2:54"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</row>
    <row r="579" spans="2:54"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</row>
    <row r="580" spans="2:54"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</row>
    <row r="581" spans="2:54"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</row>
    <row r="582" spans="2:54"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</row>
    <row r="583" spans="2:54"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</row>
    <row r="584" spans="2:54"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</row>
    <row r="585" spans="2:54"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</row>
    <row r="586" spans="2:54"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</row>
    <row r="587" spans="2:54"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</row>
    <row r="588" spans="2:54"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</row>
    <row r="589" spans="2:54"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</row>
    <row r="590" spans="2:54"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</row>
    <row r="591" spans="2:54"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</row>
    <row r="592" spans="2:54"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</row>
    <row r="593" spans="2:54"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</row>
    <row r="594" spans="2:54"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</row>
    <row r="595" spans="2:54"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</row>
    <row r="596" spans="2:54"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</row>
    <row r="597" spans="2:54"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</row>
    <row r="598" spans="2:54"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</row>
    <row r="599" spans="2:54"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</row>
    <row r="600" spans="2:54"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</row>
    <row r="601" spans="2:54"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</row>
    <row r="602" spans="2:54"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</row>
    <row r="603" spans="2:54"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</row>
    <row r="604" spans="2:54"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</row>
    <row r="605" spans="2:54"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</row>
    <row r="606" spans="2:54"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</row>
    <row r="607" spans="2:54"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</row>
    <row r="608" spans="2:54"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</row>
    <row r="609" spans="2:54"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</row>
    <row r="610" spans="2:54"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</row>
    <row r="611" spans="2:54"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</row>
    <row r="612" spans="2:54"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</row>
    <row r="613" spans="2:54"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</row>
    <row r="614" spans="2:54"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</row>
    <row r="615" spans="2:54"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</row>
    <row r="616" spans="2:54"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</row>
    <row r="617" spans="2:54"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</row>
    <row r="618" spans="2:54"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</row>
    <row r="619" spans="2:54">
      <c r="B619" s="110"/>
      <c r="C619" s="110"/>
      <c r="D619" s="110"/>
      <c r="E619" s="110"/>
      <c r="F619" s="110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</row>
    <row r="620" spans="2:54">
      <c r="B620" s="110"/>
      <c r="C620" s="110"/>
      <c r="D620" s="110"/>
      <c r="E620" s="110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</row>
    <row r="621" spans="2:54">
      <c r="B621" s="110"/>
      <c r="C621" s="110"/>
      <c r="D621" s="110"/>
      <c r="E621" s="110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</row>
    <row r="622" spans="2:54">
      <c r="B622" s="110"/>
      <c r="C622" s="110"/>
      <c r="D622" s="110"/>
      <c r="E622" s="110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</row>
    <row r="623" spans="2:54">
      <c r="B623" s="11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</row>
    <row r="624" spans="2:54">
      <c r="B624" s="110"/>
      <c r="C624" s="110"/>
      <c r="D624" s="110"/>
      <c r="E624" s="110"/>
      <c r="F624" s="110"/>
      <c r="G624" s="110"/>
      <c r="H624" s="110"/>
      <c r="I624" s="110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</row>
    <row r="625" spans="2:54">
      <c r="B625" s="110"/>
      <c r="C625" s="110"/>
      <c r="D625" s="110"/>
      <c r="E625" s="110"/>
      <c r="F625" s="110"/>
      <c r="G625" s="110"/>
      <c r="H625" s="110"/>
      <c r="I625" s="110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</row>
    <row r="626" spans="2:54"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</row>
    <row r="627" spans="2:54"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</row>
    <row r="628" spans="2:54">
      <c r="B628" s="110"/>
      <c r="C628" s="110"/>
      <c r="D628" s="110"/>
      <c r="E628" s="110"/>
      <c r="F628" s="110"/>
      <c r="G628" s="110"/>
      <c r="H628" s="110"/>
      <c r="I628" s="110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</row>
    <row r="629" spans="2:54">
      <c r="B629" s="110"/>
      <c r="C629" s="110"/>
      <c r="D629" s="110"/>
      <c r="E629" s="110"/>
      <c r="F629" s="110"/>
      <c r="G629" s="110"/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</row>
    <row r="630" spans="2:54">
      <c r="B630" s="110"/>
      <c r="C630" s="110"/>
      <c r="D630" s="110"/>
      <c r="E630" s="110"/>
      <c r="F630" s="110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</row>
    <row r="631" spans="2:54">
      <c r="B631" s="110"/>
      <c r="C631" s="110"/>
      <c r="D631" s="110"/>
      <c r="E631" s="110"/>
      <c r="F631" s="110"/>
      <c r="G631" s="110"/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</row>
    <row r="632" spans="2:54">
      <c r="B632" s="110"/>
      <c r="C632" s="110"/>
      <c r="D632" s="110"/>
      <c r="E632" s="110"/>
      <c r="F632" s="110"/>
      <c r="G632" s="110"/>
      <c r="H632" s="110"/>
      <c r="I632" s="110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</row>
    <row r="633" spans="2:54">
      <c r="B633" s="110"/>
      <c r="C633" s="110"/>
      <c r="D633" s="110"/>
      <c r="E633" s="110"/>
      <c r="F633" s="110"/>
      <c r="G633" s="110"/>
      <c r="H633" s="110"/>
      <c r="I633" s="110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</row>
    <row r="634" spans="2:54">
      <c r="B634" s="110"/>
      <c r="C634" s="110"/>
      <c r="D634" s="110"/>
      <c r="E634" s="110"/>
      <c r="F634" s="110"/>
      <c r="G634" s="110"/>
      <c r="H634" s="110"/>
      <c r="I634" s="110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</row>
    <row r="635" spans="2:54"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</row>
    <row r="636" spans="2:54">
      <c r="B636" s="110"/>
      <c r="C636" s="110"/>
      <c r="D636" s="110"/>
      <c r="E636" s="110"/>
      <c r="F636" s="110"/>
      <c r="G636" s="110"/>
      <c r="H636" s="110"/>
      <c r="I636" s="110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</row>
    <row r="637" spans="2:54"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</row>
    <row r="638" spans="2:54">
      <c r="B638" s="110"/>
      <c r="C638" s="110"/>
      <c r="D638" s="110"/>
      <c r="E638" s="110"/>
      <c r="F638" s="110"/>
      <c r="G638" s="110"/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</row>
    <row r="639" spans="2:54">
      <c r="B639" s="110"/>
      <c r="C639" s="110"/>
      <c r="D639" s="110"/>
      <c r="E639" s="110"/>
      <c r="F639" s="110"/>
      <c r="G639" s="110"/>
      <c r="H639" s="110"/>
      <c r="I639" s="110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</row>
    <row r="640" spans="2:54">
      <c r="B640" s="110"/>
      <c r="C640" s="110"/>
      <c r="D640" s="110"/>
      <c r="E640" s="110"/>
      <c r="F640" s="110"/>
      <c r="G640" s="110"/>
      <c r="H640" s="110"/>
      <c r="I640" s="110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</row>
    <row r="641" spans="2:54">
      <c r="B641" s="110"/>
      <c r="C641" s="110"/>
      <c r="D641" s="110"/>
      <c r="E641" s="110"/>
      <c r="F641" s="110"/>
      <c r="G641" s="110"/>
      <c r="H641" s="110"/>
      <c r="I641" s="110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</row>
    <row r="642" spans="2:54">
      <c r="B642" s="110"/>
      <c r="C642" s="110"/>
      <c r="D642" s="110"/>
      <c r="E642" s="110"/>
      <c r="F642" s="110"/>
      <c r="G642" s="110"/>
      <c r="H642" s="110"/>
      <c r="I642" s="110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</row>
    <row r="643" spans="2:54">
      <c r="B643" s="110"/>
      <c r="C643" s="110"/>
      <c r="D643" s="110"/>
      <c r="E643" s="110"/>
      <c r="F643" s="110"/>
      <c r="G643" s="110"/>
      <c r="H643" s="110"/>
      <c r="I643" s="110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</row>
    <row r="644" spans="2:54">
      <c r="B644" s="110"/>
      <c r="C644" s="110"/>
      <c r="D644" s="110"/>
      <c r="E644" s="110"/>
      <c r="F644" s="110"/>
      <c r="G644" s="110"/>
      <c r="H644" s="110"/>
      <c r="I644" s="110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</row>
    <row r="645" spans="2:54">
      <c r="B645" s="110"/>
      <c r="C645" s="110"/>
      <c r="D645" s="110"/>
      <c r="E645" s="110"/>
      <c r="F645" s="110"/>
      <c r="G645" s="110"/>
      <c r="H645" s="110"/>
      <c r="I645" s="110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</row>
    <row r="646" spans="2:54">
      <c r="B646" s="110"/>
      <c r="C646" s="110"/>
      <c r="D646" s="110"/>
      <c r="E646" s="110"/>
      <c r="F646" s="110"/>
      <c r="G646" s="110"/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</row>
    <row r="647" spans="2:54">
      <c r="B647" s="110"/>
      <c r="C647" s="110"/>
      <c r="D647" s="110"/>
      <c r="E647" s="110"/>
      <c r="F647" s="110"/>
      <c r="G647" s="110"/>
      <c r="H647" s="110"/>
      <c r="I647" s="110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</row>
    <row r="648" spans="2:54">
      <c r="B648" s="110"/>
      <c r="C648" s="110"/>
      <c r="D648" s="110"/>
      <c r="E648" s="110"/>
      <c r="F648" s="110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</row>
    <row r="649" spans="2:54">
      <c r="B649" s="110"/>
      <c r="C649" s="110"/>
      <c r="D649" s="110"/>
      <c r="E649" s="110"/>
      <c r="F649" s="110"/>
      <c r="G649" s="110"/>
      <c r="H649" s="110"/>
      <c r="I649" s="110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</row>
    <row r="650" spans="2:54"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</row>
    <row r="651" spans="2:54">
      <c r="B651" s="110"/>
      <c r="C651" s="110"/>
      <c r="D651" s="110"/>
      <c r="E651" s="110"/>
      <c r="F651" s="110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</row>
    <row r="652" spans="2:54">
      <c r="B652" s="110"/>
      <c r="C652" s="110"/>
      <c r="D652" s="110"/>
      <c r="E652" s="110"/>
      <c r="F652" s="110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</row>
    <row r="653" spans="2:54"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</row>
    <row r="654" spans="2:54">
      <c r="B654" s="110"/>
      <c r="C654" s="110"/>
      <c r="D654" s="110"/>
      <c r="E654" s="110"/>
      <c r="F654" s="110"/>
      <c r="G654" s="110"/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</row>
    <row r="655" spans="2:54">
      <c r="B655" s="110"/>
      <c r="C655" s="110"/>
      <c r="D655" s="110"/>
      <c r="E655" s="110"/>
      <c r="F655" s="110"/>
      <c r="G655" s="110"/>
      <c r="H655" s="110"/>
      <c r="I655" s="110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</row>
    <row r="656" spans="2:54">
      <c r="B656" s="110"/>
      <c r="C656" s="110"/>
      <c r="D656" s="110"/>
      <c r="E656" s="110"/>
      <c r="F656" s="110"/>
      <c r="G656" s="110"/>
      <c r="H656" s="110"/>
      <c r="I656" s="110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</row>
    <row r="657" spans="2:54">
      <c r="B657" s="110"/>
      <c r="C657" s="110"/>
      <c r="D657" s="110"/>
      <c r="E657" s="110"/>
      <c r="F657" s="110"/>
      <c r="G657" s="110"/>
      <c r="H657" s="110"/>
      <c r="I657" s="110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</row>
    <row r="658" spans="2:54">
      <c r="B658" s="110"/>
      <c r="C658" s="110"/>
      <c r="D658" s="110"/>
      <c r="E658" s="110"/>
      <c r="F658" s="110"/>
      <c r="G658" s="110"/>
      <c r="H658" s="110"/>
      <c r="I658" s="110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</row>
    <row r="659" spans="2:54">
      <c r="B659" s="110"/>
      <c r="C659" s="110"/>
      <c r="D659" s="110"/>
      <c r="E659" s="110"/>
      <c r="F659" s="110"/>
      <c r="G659" s="110"/>
      <c r="H659" s="110"/>
      <c r="I659" s="110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</row>
    <row r="660" spans="2:54">
      <c r="B660" s="110"/>
      <c r="C660" s="110"/>
      <c r="D660" s="110"/>
      <c r="E660" s="110"/>
      <c r="F660" s="110"/>
      <c r="G660" s="110"/>
      <c r="H660" s="110"/>
      <c r="I660" s="110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</row>
    <row r="661" spans="2:54">
      <c r="B661" s="110"/>
      <c r="C661" s="110"/>
      <c r="D661" s="110"/>
      <c r="E661" s="110"/>
      <c r="F661" s="110"/>
      <c r="G661" s="110"/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</row>
    <row r="662" spans="2:54">
      <c r="B662" s="110"/>
      <c r="C662" s="110"/>
      <c r="D662" s="110"/>
      <c r="E662" s="110"/>
      <c r="F662" s="110"/>
      <c r="G662" s="110"/>
      <c r="H662" s="110"/>
      <c r="I662" s="110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</row>
    <row r="663" spans="2:54">
      <c r="B663" s="110"/>
      <c r="C663" s="110"/>
      <c r="D663" s="110"/>
      <c r="E663" s="110"/>
      <c r="F663" s="110"/>
      <c r="G663" s="110"/>
      <c r="H663" s="110"/>
      <c r="I663" s="110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</row>
    <row r="664" spans="2:54">
      <c r="B664" s="110"/>
      <c r="C664" s="110"/>
      <c r="D664" s="110"/>
      <c r="E664" s="110"/>
      <c r="F664" s="110"/>
      <c r="G664" s="110"/>
      <c r="H664" s="110"/>
      <c r="I664" s="110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</row>
    <row r="665" spans="2:54"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</row>
    <row r="666" spans="2:54">
      <c r="B666" s="110"/>
      <c r="C666" s="110"/>
      <c r="D666" s="110"/>
      <c r="E666" s="110"/>
      <c r="F666" s="110"/>
      <c r="G666" s="110"/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</row>
    <row r="667" spans="2:54">
      <c r="B667" s="110"/>
      <c r="C667" s="110"/>
      <c r="D667" s="110"/>
      <c r="E667" s="110"/>
      <c r="F667" s="110"/>
      <c r="G667" s="110"/>
      <c r="H667" s="110"/>
      <c r="I667" s="110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</row>
    <row r="668" spans="2:54">
      <c r="B668" s="110"/>
      <c r="C668" s="110"/>
      <c r="D668" s="110"/>
      <c r="E668" s="110"/>
      <c r="F668" s="110"/>
      <c r="G668" s="110"/>
      <c r="H668" s="110"/>
      <c r="I668" s="110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</row>
    <row r="669" spans="2:54">
      <c r="B669" s="110"/>
      <c r="C669" s="110"/>
      <c r="D669" s="110"/>
      <c r="E669" s="110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</row>
    <row r="670" spans="2:54">
      <c r="B670" s="110"/>
      <c r="C670" s="110"/>
      <c r="D670" s="110"/>
      <c r="E670" s="110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</row>
    <row r="671" spans="2:54">
      <c r="B671" s="110"/>
      <c r="C671" s="110"/>
      <c r="D671" s="110"/>
      <c r="E671" s="110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</row>
    <row r="672" spans="2:54">
      <c r="B672" s="11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</row>
    <row r="673" spans="2:54">
      <c r="B673" s="110"/>
      <c r="C673" s="110"/>
      <c r="D673" s="110"/>
      <c r="E673" s="110"/>
      <c r="F673" s="110"/>
      <c r="G673" s="110"/>
      <c r="H673" s="110"/>
      <c r="I673" s="110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</row>
    <row r="674" spans="2:54">
      <c r="B674" s="110"/>
      <c r="C674" s="110"/>
      <c r="D674" s="110"/>
      <c r="E674" s="110"/>
      <c r="F674" s="110"/>
      <c r="G674" s="110"/>
      <c r="H674" s="110"/>
      <c r="I674" s="110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</row>
    <row r="675" spans="2:54"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</row>
    <row r="676" spans="2:54"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</row>
    <row r="677" spans="2:54">
      <c r="B677" s="110"/>
      <c r="C677" s="110"/>
      <c r="D677" s="110"/>
      <c r="E677" s="110"/>
      <c r="F677" s="110"/>
      <c r="G677" s="110"/>
      <c r="H677" s="110"/>
      <c r="I677" s="110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</row>
    <row r="678" spans="2:54">
      <c r="B678" s="110"/>
      <c r="C678" s="110"/>
      <c r="D678" s="110"/>
      <c r="E678" s="110"/>
      <c r="F678" s="110"/>
      <c r="G678" s="110"/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</row>
    <row r="679" spans="2:54">
      <c r="B679" s="110"/>
      <c r="C679" s="110"/>
      <c r="D679" s="110"/>
      <c r="E679" s="110"/>
      <c r="F679" s="110"/>
      <c r="G679" s="110"/>
      <c r="H679" s="110"/>
      <c r="I679" s="110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</row>
    <row r="680" spans="2:54">
      <c r="B680" s="110"/>
      <c r="C680" s="110"/>
      <c r="D680" s="110"/>
      <c r="E680" s="110"/>
      <c r="F680" s="110"/>
      <c r="G680" s="110"/>
      <c r="H680" s="110"/>
      <c r="I680" s="110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</row>
    <row r="681" spans="2:54">
      <c r="B681" s="110"/>
      <c r="C681" s="110"/>
      <c r="D681" s="110"/>
      <c r="E681" s="110"/>
      <c r="F681" s="110"/>
      <c r="G681" s="110"/>
      <c r="H681" s="110"/>
      <c r="I681" s="110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</row>
    <row r="682" spans="2:54">
      <c r="B682" s="110"/>
      <c r="C682" s="110"/>
      <c r="D682" s="110"/>
      <c r="E682" s="110"/>
      <c r="F682" s="110"/>
      <c r="G682" s="110"/>
      <c r="H682" s="110"/>
      <c r="I682" s="110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</row>
    <row r="683" spans="2:54">
      <c r="B683" s="110"/>
      <c r="C683" s="110"/>
      <c r="D683" s="110"/>
      <c r="E683" s="110"/>
      <c r="F683" s="110"/>
      <c r="G683" s="110"/>
      <c r="H683" s="110"/>
      <c r="I683" s="110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</row>
    <row r="684" spans="2:54">
      <c r="B684" s="110"/>
      <c r="C684" s="110"/>
      <c r="D684" s="110"/>
      <c r="E684" s="110"/>
      <c r="F684" s="110"/>
      <c r="G684" s="110"/>
      <c r="H684" s="110"/>
      <c r="I684" s="110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</row>
    <row r="685" spans="2:54">
      <c r="B685" s="110"/>
      <c r="C685" s="110"/>
      <c r="D685" s="110"/>
      <c r="E685" s="110"/>
      <c r="F685" s="110"/>
      <c r="G685" s="110"/>
      <c r="H685" s="110"/>
      <c r="I685" s="110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</row>
    <row r="686" spans="2:54">
      <c r="B686" s="110"/>
      <c r="C686" s="110"/>
      <c r="D686" s="110"/>
      <c r="E686" s="110"/>
      <c r="F686" s="110"/>
      <c r="G686" s="110"/>
      <c r="H686" s="110"/>
      <c r="I686" s="110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</row>
    <row r="687" spans="2:54">
      <c r="B687" s="110"/>
      <c r="C687" s="110"/>
      <c r="D687" s="110"/>
      <c r="E687" s="110"/>
      <c r="F687" s="110"/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</row>
    <row r="688" spans="2:54">
      <c r="B688" s="110"/>
      <c r="C688" s="110"/>
      <c r="D688" s="110"/>
      <c r="E688" s="110"/>
      <c r="F688" s="110"/>
      <c r="G688" s="110"/>
      <c r="H688" s="110"/>
      <c r="I688" s="110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</row>
    <row r="689" spans="2:54">
      <c r="B689" s="110"/>
      <c r="C689" s="110"/>
      <c r="D689" s="110"/>
      <c r="E689" s="110"/>
      <c r="F689" s="110"/>
      <c r="G689" s="110"/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</row>
    <row r="690" spans="2:54">
      <c r="B690" s="110"/>
      <c r="C690" s="110"/>
      <c r="D690" s="110"/>
      <c r="E690" s="110"/>
      <c r="F690" s="110"/>
      <c r="G690" s="110"/>
      <c r="H690" s="110"/>
      <c r="I690" s="110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</row>
    <row r="691" spans="2:54">
      <c r="B691" s="110"/>
      <c r="C691" s="110"/>
      <c r="D691" s="110"/>
      <c r="E691" s="110"/>
      <c r="F691" s="110"/>
      <c r="G691" s="110"/>
      <c r="H691" s="110"/>
      <c r="I691" s="110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</row>
    <row r="692" spans="2:54">
      <c r="B692" s="110"/>
      <c r="C692" s="110"/>
      <c r="D692" s="110"/>
      <c r="E692" s="110"/>
      <c r="F692" s="110"/>
      <c r="G692" s="110"/>
      <c r="H692" s="110"/>
      <c r="I692" s="110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</row>
    <row r="693" spans="2:54">
      <c r="B693" s="110"/>
      <c r="C693" s="110"/>
      <c r="D693" s="110"/>
      <c r="E693" s="110"/>
      <c r="F693" s="110"/>
      <c r="G693" s="110"/>
      <c r="H693" s="110"/>
      <c r="I693" s="110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</row>
    <row r="694" spans="2:54">
      <c r="B694" s="110"/>
      <c r="C694" s="110"/>
      <c r="D694" s="110"/>
      <c r="E694" s="110"/>
      <c r="F694" s="110"/>
      <c r="G694" s="110"/>
      <c r="H694" s="110"/>
      <c r="I694" s="110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</row>
    <row r="695" spans="2:54">
      <c r="B695" s="110"/>
      <c r="C695" s="110"/>
      <c r="D695" s="110"/>
      <c r="E695" s="110"/>
      <c r="F695" s="110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</row>
    <row r="696" spans="2:54">
      <c r="B696" s="110"/>
      <c r="C696" s="110"/>
      <c r="D696" s="110"/>
      <c r="E696" s="110"/>
      <c r="F696" s="110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</row>
    <row r="697" spans="2:54"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</row>
    <row r="698" spans="2:54">
      <c r="B698" s="110"/>
      <c r="C698" s="110"/>
      <c r="D698" s="110"/>
      <c r="E698" s="110"/>
      <c r="F698" s="110"/>
      <c r="G698" s="110"/>
      <c r="H698" s="110"/>
      <c r="I698" s="110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</row>
    <row r="699" spans="2:54">
      <c r="B699" s="110"/>
      <c r="C699" s="110"/>
      <c r="D699" s="110"/>
      <c r="E699" s="110"/>
      <c r="F699" s="110"/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</row>
    <row r="700" spans="2:54">
      <c r="B700" s="110"/>
      <c r="C700" s="110"/>
      <c r="D700" s="110"/>
      <c r="E700" s="110"/>
      <c r="F700" s="110"/>
      <c r="G700" s="110"/>
      <c r="H700" s="110"/>
      <c r="I700" s="110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</row>
    <row r="701" spans="2:54">
      <c r="B701" s="110"/>
      <c r="C701" s="110"/>
      <c r="D701" s="110"/>
      <c r="E701" s="110"/>
      <c r="F701" s="110"/>
      <c r="G701" s="110"/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</row>
    <row r="702" spans="2:54">
      <c r="B702" s="110"/>
      <c r="C702" s="110"/>
      <c r="D702" s="110"/>
      <c r="E702" s="110"/>
      <c r="F702" s="110"/>
      <c r="G702" s="110"/>
      <c r="H702" s="110"/>
      <c r="I702" s="110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</row>
    <row r="703" spans="2:54">
      <c r="B703" s="110"/>
      <c r="C703" s="110"/>
      <c r="D703" s="110"/>
      <c r="E703" s="110"/>
      <c r="F703" s="110"/>
      <c r="G703" s="110"/>
      <c r="H703" s="110"/>
      <c r="I703" s="110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</row>
    <row r="704" spans="2:54">
      <c r="B704" s="110"/>
      <c r="C704" s="110"/>
      <c r="D704" s="110"/>
      <c r="E704" s="110"/>
      <c r="F704" s="110"/>
      <c r="G704" s="110"/>
      <c r="H704" s="110"/>
      <c r="I704" s="110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</row>
    <row r="705" spans="2:54">
      <c r="B705" s="110"/>
      <c r="C705" s="110"/>
      <c r="D705" s="110"/>
      <c r="E705" s="110"/>
      <c r="F705" s="110"/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</row>
    <row r="706" spans="2:54">
      <c r="B706" s="110"/>
      <c r="C706" s="110"/>
      <c r="D706" s="110"/>
      <c r="E706" s="110"/>
      <c r="F706" s="110"/>
      <c r="G706" s="110"/>
      <c r="H706" s="110"/>
      <c r="I706" s="110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</row>
    <row r="707" spans="2:54">
      <c r="B707" s="110"/>
      <c r="C707" s="110"/>
      <c r="D707" s="110"/>
      <c r="E707" s="110"/>
      <c r="F707" s="110"/>
      <c r="G707" s="110"/>
      <c r="H707" s="110"/>
      <c r="I707" s="110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</row>
    <row r="708" spans="2:54">
      <c r="B708" s="110"/>
      <c r="C708" s="110"/>
      <c r="D708" s="110"/>
      <c r="E708" s="110"/>
      <c r="F708" s="110"/>
      <c r="G708" s="110"/>
      <c r="H708" s="110"/>
      <c r="I708" s="110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</row>
    <row r="709" spans="2:54">
      <c r="B709" s="110"/>
      <c r="C709" s="110"/>
      <c r="D709" s="110"/>
      <c r="E709" s="110"/>
      <c r="F709" s="110"/>
      <c r="G709" s="110"/>
      <c r="H709" s="110"/>
      <c r="I709" s="110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</row>
    <row r="710" spans="2:54">
      <c r="B710" s="110"/>
      <c r="C710" s="110"/>
      <c r="D710" s="110"/>
      <c r="E710" s="110"/>
      <c r="F710" s="110"/>
      <c r="G710" s="110"/>
      <c r="H710" s="110"/>
      <c r="I710" s="110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</row>
    <row r="711" spans="2:54">
      <c r="B711" s="110"/>
      <c r="C711" s="110"/>
      <c r="D711" s="110"/>
      <c r="E711" s="110"/>
      <c r="F711" s="110"/>
      <c r="G711" s="110"/>
      <c r="H711" s="110"/>
      <c r="I711" s="110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</row>
    <row r="712" spans="2:54">
      <c r="B712" s="110"/>
      <c r="C712" s="110"/>
      <c r="D712" s="110"/>
      <c r="E712" s="110"/>
      <c r="F712" s="110"/>
      <c r="G712" s="110"/>
      <c r="H712" s="110"/>
      <c r="I712" s="110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</row>
    <row r="713" spans="2:54">
      <c r="B713" s="110"/>
      <c r="C713" s="110"/>
      <c r="D713" s="110"/>
      <c r="E713" s="110"/>
      <c r="F713" s="110"/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</row>
    <row r="714" spans="2:54">
      <c r="B714" s="110"/>
      <c r="C714" s="110"/>
      <c r="D714" s="110"/>
      <c r="E714" s="110"/>
      <c r="F714" s="110"/>
      <c r="G714" s="110"/>
      <c r="H714" s="110"/>
      <c r="I714" s="110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</row>
    <row r="715" spans="2:54">
      <c r="B715" s="110"/>
      <c r="C715" s="110"/>
      <c r="D715" s="110"/>
      <c r="E715" s="110"/>
      <c r="F715" s="110"/>
      <c r="G715" s="110"/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</row>
    <row r="716" spans="2:54">
      <c r="B716" s="110"/>
      <c r="C716" s="110"/>
      <c r="D716" s="110"/>
      <c r="E716" s="110"/>
      <c r="F716" s="110"/>
      <c r="G716" s="110"/>
      <c r="H716" s="110"/>
      <c r="I716" s="110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</row>
    <row r="717" spans="2:54">
      <c r="B717" s="110"/>
      <c r="C717" s="110"/>
      <c r="D717" s="110"/>
      <c r="E717" s="110"/>
      <c r="F717" s="110"/>
      <c r="G717" s="110"/>
      <c r="H717" s="110"/>
      <c r="I717" s="110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</row>
    <row r="718" spans="2:54">
      <c r="B718" s="110"/>
      <c r="C718" s="110"/>
      <c r="D718" s="110"/>
      <c r="E718" s="110"/>
      <c r="F718" s="110"/>
      <c r="G718" s="110"/>
      <c r="H718" s="110"/>
      <c r="I718" s="110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</row>
    <row r="719" spans="2:54">
      <c r="B719" s="110"/>
      <c r="C719" s="110"/>
      <c r="D719" s="110"/>
      <c r="E719" s="110"/>
      <c r="F719" s="110"/>
      <c r="G719" s="110"/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</row>
    <row r="720" spans="2:54">
      <c r="B720" s="110"/>
      <c r="C720" s="110"/>
      <c r="D720" s="110"/>
      <c r="E720" s="110"/>
      <c r="F720" s="110"/>
      <c r="G720" s="110"/>
      <c r="H720" s="110"/>
      <c r="I720" s="110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</row>
    <row r="721" spans="2:54">
      <c r="B721" s="110"/>
      <c r="C721" s="110"/>
      <c r="D721" s="110"/>
      <c r="E721" s="110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</row>
    <row r="722" spans="2:54">
      <c r="B722" s="110"/>
      <c r="C722" s="110"/>
      <c r="D722" s="110"/>
      <c r="E722" s="110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</row>
    <row r="723" spans="2:54">
      <c r="B723" s="11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</row>
    <row r="724" spans="2:54">
      <c r="B724" s="110"/>
      <c r="C724" s="110"/>
      <c r="D724" s="110"/>
      <c r="E724" s="110"/>
      <c r="F724" s="110"/>
      <c r="G724" s="110"/>
      <c r="H724" s="110"/>
      <c r="I724" s="110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</row>
    <row r="725" spans="2:54">
      <c r="B725" s="110"/>
      <c r="C725" s="110"/>
      <c r="D725" s="110"/>
      <c r="E725" s="110"/>
      <c r="F725" s="110"/>
      <c r="G725" s="110"/>
      <c r="H725" s="110"/>
      <c r="I725" s="110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</row>
    <row r="726" spans="2:54"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</row>
    <row r="727" spans="2:54">
      <c r="B727" s="110"/>
      <c r="C727" s="110"/>
      <c r="D727" s="110"/>
      <c r="E727" s="110"/>
      <c r="F727" s="110"/>
      <c r="G727" s="110"/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</row>
    <row r="728" spans="2:54">
      <c r="B728" s="110"/>
      <c r="C728" s="110"/>
      <c r="D728" s="110"/>
      <c r="E728" s="110"/>
      <c r="F728" s="110"/>
      <c r="G728" s="110"/>
      <c r="H728" s="110"/>
      <c r="I728" s="110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</row>
    <row r="729" spans="2:54">
      <c r="B729" s="110"/>
      <c r="C729" s="110"/>
      <c r="D729" s="110"/>
      <c r="E729" s="110"/>
      <c r="F729" s="110"/>
      <c r="G729" s="110"/>
      <c r="H729" s="110"/>
      <c r="I729" s="110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</row>
    <row r="730" spans="2:54">
      <c r="B730" s="110"/>
      <c r="C730" s="110"/>
      <c r="D730" s="110"/>
      <c r="E730" s="110"/>
      <c r="F730" s="110"/>
      <c r="G730" s="110"/>
      <c r="H730" s="110"/>
      <c r="I730" s="110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</row>
    <row r="731" spans="2:54">
      <c r="B731" s="110"/>
      <c r="C731" s="110"/>
      <c r="D731" s="110"/>
      <c r="E731" s="110"/>
      <c r="F731" s="110"/>
      <c r="G731" s="110"/>
      <c r="H731" s="110"/>
      <c r="I731" s="110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</row>
    <row r="732" spans="2:54">
      <c r="B732" s="110"/>
      <c r="C732" s="110"/>
      <c r="D732" s="110"/>
      <c r="E732" s="110"/>
      <c r="F732" s="110"/>
      <c r="G732" s="110"/>
      <c r="H732" s="110"/>
      <c r="I732" s="110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</row>
    <row r="733" spans="2:54">
      <c r="B733" s="110"/>
      <c r="C733" s="110"/>
      <c r="D733" s="110"/>
      <c r="E733" s="110"/>
      <c r="F733" s="110"/>
      <c r="G733" s="110"/>
      <c r="H733" s="110"/>
      <c r="I733" s="110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</row>
    <row r="734" spans="2:54">
      <c r="B734" s="110"/>
      <c r="C734" s="110"/>
      <c r="D734" s="110"/>
      <c r="E734" s="110"/>
      <c r="F734" s="110"/>
      <c r="G734" s="110"/>
      <c r="H734" s="110"/>
      <c r="I734" s="110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</row>
    <row r="735" spans="2:54">
      <c r="B735" s="110"/>
      <c r="C735" s="110"/>
      <c r="D735" s="110"/>
      <c r="E735" s="110"/>
      <c r="F735" s="110"/>
      <c r="G735" s="110"/>
      <c r="H735" s="110"/>
      <c r="I735" s="110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</row>
    <row r="736" spans="2:54">
      <c r="B736" s="110"/>
      <c r="C736" s="110"/>
      <c r="D736" s="110"/>
      <c r="E736" s="110"/>
      <c r="F736" s="110"/>
      <c r="G736" s="110"/>
      <c r="H736" s="110"/>
      <c r="I736" s="110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</row>
    <row r="737" spans="2:54">
      <c r="B737" s="110"/>
      <c r="C737" s="110"/>
      <c r="D737" s="110"/>
      <c r="E737" s="110"/>
      <c r="F737" s="110"/>
      <c r="G737" s="110"/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</row>
    <row r="738" spans="2:54">
      <c r="B738" s="110"/>
      <c r="C738" s="110"/>
      <c r="D738" s="110"/>
      <c r="E738" s="110"/>
      <c r="F738" s="110"/>
      <c r="G738" s="110"/>
      <c r="H738" s="110"/>
      <c r="I738" s="110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</row>
    <row r="739" spans="2:54">
      <c r="B739" s="110"/>
      <c r="C739" s="110"/>
      <c r="D739" s="110"/>
      <c r="E739" s="110"/>
      <c r="F739" s="110"/>
      <c r="G739" s="110"/>
      <c r="H739" s="110"/>
      <c r="I739" s="110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</row>
    <row r="740" spans="2:54">
      <c r="B740" s="110"/>
      <c r="C740" s="110"/>
      <c r="D740" s="110"/>
      <c r="E740" s="110"/>
      <c r="F740" s="110"/>
      <c r="G740" s="110"/>
      <c r="H740" s="110"/>
      <c r="I740" s="110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</row>
    <row r="741" spans="2:54">
      <c r="B741" s="110"/>
      <c r="C741" s="110"/>
      <c r="D741" s="110"/>
      <c r="E741" s="110"/>
      <c r="F741" s="110"/>
      <c r="G741" s="110"/>
      <c r="H741" s="110"/>
      <c r="I741" s="110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</row>
    <row r="742" spans="2:54">
      <c r="B742" s="110"/>
      <c r="C742" s="110"/>
      <c r="D742" s="110"/>
      <c r="E742" s="110"/>
      <c r="F742" s="110"/>
      <c r="G742" s="110"/>
      <c r="H742" s="110"/>
      <c r="I742" s="110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7-11л. МЕНЮ </vt:lpstr>
      <vt:lpstr>7-11л. РАСКЛАДКА</vt:lpstr>
      <vt:lpstr>7-11л. ВЕДОМОСТЬ завтрак</vt:lpstr>
      <vt:lpstr>7-11л. ВЕДОМОСТЬ  обед</vt:lpstr>
      <vt:lpstr>7-11л. ВЕДОМОСТЬ завтрак обед</vt:lpstr>
      <vt:lpstr>7-11л. ВЕДОМОСТЬ обед  полдник</vt:lpstr>
      <vt:lpstr>7-11л. ВЕДОМОСТЬ  полдник</vt:lpstr>
      <vt:lpstr>7-11л. ВЕДОМОСТЬ единая</vt:lpstr>
      <vt:lpstr>компановка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Admin</cp:lastModifiedBy>
  <cp:revision>115</cp:revision>
  <cp:lastPrinted>2022-12-20T07:53:27Z</cp:lastPrinted>
  <dcterms:created xsi:type="dcterms:W3CDTF">2006-09-28T05:33:49Z</dcterms:created>
  <dcterms:modified xsi:type="dcterms:W3CDTF">2024-11-14T09:16:40Z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